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331 - Vodovodní řady -..." sheetId="2" r:id="rId2"/>
    <sheet name="SO 341 - Vodovodní přípojky" sheetId="3" r:id="rId3"/>
    <sheet name="090 - Vedlejší a ostatní ..." sheetId="4" r:id="rId4"/>
  </sheets>
  <definedNames>
    <definedName name="_xlnm.Print_Area" localSheetId="0">'Rekapitulace stavby'!$D$4:$AO$76,'Rekapitulace stavby'!$C$82:$AQ$98</definedName>
    <definedName name="_xlnm._FilterDatabase" localSheetId="1" hidden="1">'SO 331 - Vodovodní řady -...'!$C$132:$K$1254</definedName>
    <definedName name="_xlnm.Print_Area" localSheetId="1">'SO 331 - Vodovodní řady -...'!$C$4:$J$76,'SO 331 - Vodovodní řady -...'!$C$82:$J$114,'SO 331 - Vodovodní řady -...'!$C$120:$J$1254</definedName>
    <definedName name="_xlnm._FilterDatabase" localSheetId="2" hidden="1">'SO 341 - Vodovodní přípojky'!$C$122:$K$201</definedName>
    <definedName name="_xlnm.Print_Area" localSheetId="2">'SO 341 - Vodovodní přípojky'!$C$4:$J$76,'SO 341 - Vodovodní přípojky'!$C$82:$J$104,'SO 341 - Vodovodní přípojky'!$C$110:$J$201</definedName>
    <definedName name="_xlnm._FilterDatabase" localSheetId="3" hidden="1">'090 - Vedlejší a ostatní ...'!$C$117:$K$146</definedName>
    <definedName name="_xlnm.Print_Area" localSheetId="3">'090 - Vedlejší a ostatní ...'!$C$4:$J$76,'090 - Vedlejší a ostatní ...'!$C$82:$J$99,'090 - Vedlejší a ostatní ...'!$C$105:$J$146</definedName>
    <definedName name="_xlnm.Print_Titles" localSheetId="0">'Rekapitulace stavby'!$92:$92</definedName>
    <definedName name="_xlnm.Print_Titles" localSheetId="1">'SO 331 - Vodovodní řady -...'!$132:$132</definedName>
    <definedName name="_xlnm.Print_Titles" localSheetId="2">'SO 341 - Vodovodní přípojky'!$122:$122</definedName>
    <definedName name="_xlnm.Print_Titles" localSheetId="3">'090 - Vedlejší a ostatní ...'!$117:$117</definedName>
  </definedNames>
  <calcPr fullCalcOnLoad="1"/>
</workbook>
</file>

<file path=xl/sharedStrings.xml><?xml version="1.0" encoding="utf-8"?>
<sst xmlns="http://schemas.openxmlformats.org/spreadsheetml/2006/main" count="13677" uniqueCount="2098">
  <si>
    <t>Export Komplet</t>
  </si>
  <si>
    <t/>
  </si>
  <si>
    <t>2.0</t>
  </si>
  <si>
    <t>ZAMOK</t>
  </si>
  <si>
    <t>False</t>
  </si>
  <si>
    <t>{3bf5afaf-96d9-4697-a1b6-3899a7a3501f}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</si>
  <si>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</si>
  <si>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</si>
  <si>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</si>
  <si>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</si>
  <si>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</si>
  <si>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</si>
  <si>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</si>
  <si>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</si>
  <si>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24-002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</si>
  <si>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</si>
  <si>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</si>
  <si>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Brno, kolektor Nový Lískovec - rekonstrukce vodovodu, etapa VII</t>
  </si>
  <si>
    <t>KSO:</t>
  </si>
  <si>
    <t>CC-CZ:</t>
  </si>
  <si>
    <t>Místo:</t>
  </si>
  <si>
    <t xml:space="preserve"> </t>
  </si>
  <si>
    <t>Datum:</t>
  </si>
  <si>
    <t>19. 3. 2024</t>
  </si>
  <si>
    <t>Zadavatel:</t>
  </si>
  <si>
    <t>IČ:</t>
  </si>
  <si>
    <t>DIČ:</t>
  </si>
  <si>
    <t>Uchazeč:</t>
  </si>
  <si>
    <t>Vyplň údaj</t>
  </si>
  <si>
    <t>True</t>
  </si>
  <si>
    <t>Projektant: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</si>
  <si>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</si>
  <si>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</si>
  <si>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</si>
  <si>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</si>
  <si>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</si>
  <si>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</si>
  <si>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</si>
  <si>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</si>
  <si>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</si>
  <si>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</si>
  <si>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</si>
  <si>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</si>
  <si>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</si>
  <si>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</si>
  <si>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</si>
  <si>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</si>
  <si>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</si>
  <si>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</si>
  <si>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</si>
  <si>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</si>
  <si>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</si>
  <si>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</si>
  <si>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</si>
  <si>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</si>
  <si>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</si>
  <si>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</si>
  <si>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</si>
  <si>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</si>
  <si>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</si>
  <si>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</si>
  <si>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</si>
  <si>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</si>
  <si>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</si>
  <si>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</si>
  <si>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</si>
  <si>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</si>
  <si>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</si>
  <si>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</si>
  <si>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</si>
  <si>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</si>
  <si>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</si>
  <si>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</si>
  <si>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</si>
  <si>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</si>
  <si>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</si>
  <si>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</si>
  <si>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</si>
  <si>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331</t>
  </si>
  <si>
    <t>Vodovodní řady - etapa II</t>
  </si>
  <si>
    <t>STA</t>
  </si>
  <si>
    <t>1</t>
  </si>
  <si>
    <t>{63a15cc3-a2ba-4086-a4d7-06c2ef8d9d66}</t>
  </si>
  <si>
    <t>2</t>
  </si>
  <si>
    <t>SO 341</t>
  </si>
  <si>
    <t>Vodovodní přípojky</t>
  </si>
  <si>
    <t>{110554ef-e082-4e20-bbad-77e1799a3f0d}</t>
  </si>
  <si>
    <t>090</t>
  </si>
  <si>
    <t>Vedlejší a ostatní náklady</t>
  </si>
  <si>
    <t>{0ffc979a-7a96-47e9-baf7-175b65c48f43}</t>
  </si>
  <si>
    <t>KRYCÍ LIST SOUPISU PRACÍ</t>
  </si>
  <si>
    <t>Objekt:</t>
  </si>
  <si>
    <t>SO 331 - Vodovodní řady - etapa II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</si>
  <si>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</si>
  <si>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</si>
  <si>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</si>
  <si>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</si>
  <si>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</si>
  <si>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</si>
  <si>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</si>
  <si>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38 - Různé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</si>
  <si>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</si>
  <si>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</si>
  <si>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</si>
  <si>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</si>
  <si>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  85 - Potrubí z trub litinových</t>
  </si>
  <si>
    <t xml:space="preserve">      87 - Potrubí z trub plastických a skleněných</t>
  </si>
  <si>
    <t xml:space="preserve">      89 - Ostatní konstrukce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</si>
  <si>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</si>
  <si>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</si>
  <si>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</si>
  <si>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</si>
  <si>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</si>
  <si>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741 - Elektroinstalace - silnoproud</t>
  </si>
  <si>
    <t xml:space="preserve">    789 - Povrchové úpravy ocelových konstrukcí a technologických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</si>
  <si>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</si>
  <si>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</si>
  <si>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</si>
  <si>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</si>
  <si>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</si>
  <si>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</si>
  <si>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</si>
  <si>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</si>
  <si>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</si>
  <si>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</si>
  <si>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</si>
  <si>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</si>
  <si>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</si>
  <si>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</si>
  <si>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</si>
  <si>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</si>
  <si>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</si>
  <si>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</si>
  <si>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</si>
  <si>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komunikací pro pěší s přemístěním hmot na skládku na vzdálenost do 3 m nebo s naložením na dopravní prostředek s ložem z kameniva nebo živice a s jakoukoliv výplní spár ručně ze zámkové dlažby</t>
  </si>
  <si>
    <t>m2</t>
  </si>
  <si>
    <t>4</t>
  </si>
  <si>
    <t>-680120670</t>
  </si>
  <si>
    <t>VV</t>
  </si>
  <si>
    <t>"zámková dlažba"   2,0*3,5</t>
  </si>
  <si>
    <t>113107021</t>
  </si>
  <si>
    <t>Odstranění podkladů nebo krytů při překopech inženýrských sítí s přemístěním hmot na skládku ve vzdálenosti do 3 m nebo s naložením na dopravní prostředek ručně z kameniva hrubého drceného, o tl. vrstvy do 100 mm</t>
  </si>
  <si>
    <t>-465310623</t>
  </si>
  <si>
    <t>"zámková dlažba</t>
  </si>
  <si>
    <t>2,0*3,5</t>
  </si>
  <si>
    <t>3</t>
  </si>
  <si>
    <t>113107022</t>
  </si>
  <si>
    <t>Odstranění podkladů nebo krytů při překopech inženýrských sítí s přemístěním hmot na skládku ve vzdálenosti do 3 m nebo s naložením na dopravní prostředek ručně z kameniva hrubého drceného, o tl. vrstvy přes 100 do 200 mm</t>
  </si>
  <si>
    <t>2075297425</t>
  </si>
  <si>
    <t>"asfaltový chodník</t>
  </si>
  <si>
    <t>2,0*2,0</t>
  </si>
  <si>
    <t>"asfaltová vozovka</t>
  </si>
  <si>
    <t>"betonová dlažba" 2*3,5</t>
  </si>
  <si>
    <t>Součet</t>
  </si>
  <si>
    <t>113107032</t>
  </si>
  <si>
    <t>Odstranění podkladů nebo krytů při překopech inženýrských sítí s přemístěním hmot na skládku ve vzdálenosti do 3 m nebo s naložením na dopravní prostředek ručně z betonu prostého, o tl. vrstvy přes 150 do 300 mm</t>
  </si>
  <si>
    <t>1983920268</t>
  </si>
  <si>
    <t>"komunikace"</t>
  </si>
  <si>
    <t>2,3*3,8</t>
  </si>
  <si>
    <t>5</t>
  </si>
  <si>
    <t>113107041</t>
  </si>
  <si>
    <t>Odstranění podkladů nebo krytů při překopech inženýrských sítí s přemístěním hmot na skládku ve vzdálenosti do 3 m nebo s naložením na dopravní prostředek ručně živičných, o tl. vrstvy do 50 mm</t>
  </si>
  <si>
    <t>-681525722</t>
  </si>
  <si>
    <t>3,0*4,5</t>
  </si>
  <si>
    <t>6</t>
  </si>
  <si>
    <t>113107042</t>
  </si>
  <si>
    <t>Odstranění podkladů nebo krytů při překopech inženýrských sítí s přemístěním hmot na skládku ve vzdálenosti do 3 m nebo s naložením na dopravní prostředek ručně živičných, o tl. vrstvy přes 50 do 100 mm</t>
  </si>
  <si>
    <t>1556086490</t>
  </si>
  <si>
    <t>2,6*4,1</t>
  </si>
  <si>
    <t>7</t>
  </si>
  <si>
    <t>115101201</t>
  </si>
  <si>
    <t>Čerpání vody na dopravní výšku do 10 m s uvažovaným průměrným přítokem do 500 l/min</t>
  </si>
  <si>
    <t>hod</t>
  </si>
  <si>
    <t>1893022885</t>
  </si>
  <si>
    <t xml:space="preserve">"čerpání vypuštěné vody z potrubí "   </t>
  </si>
  <si>
    <t>20</t>
  </si>
  <si>
    <t>8</t>
  </si>
  <si>
    <t>119001421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</si>
  <si>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</si>
  <si>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m</t>
  </si>
  <si>
    <t>-692569238</t>
  </si>
  <si>
    <t>5*4,6</t>
  </si>
  <si>
    <t>10*3</t>
  </si>
  <si>
    <t>5*8</t>
  </si>
  <si>
    <t>9</t>
  </si>
  <si>
    <t>121112003</t>
  </si>
  <si>
    <t>Sejmutí ornice ručně při souvislé ploše, tl. vrstvy do 200 mm</t>
  </si>
  <si>
    <t>574124734</t>
  </si>
  <si>
    <t>"nezpevněno</t>
  </si>
  <si>
    <t>1,5*2*5</t>
  </si>
  <si>
    <t>2,0*7,0*4</t>
  </si>
  <si>
    <t>2,0*5,0*1</t>
  </si>
  <si>
    <t>10</t>
  </si>
  <si>
    <t>131251203</t>
  </si>
  <si>
    <t>Hloubení zapažených jam a zářezů strojně s urovnáním dna do předepsaného profilu a spádu v hornině třídy těžitelnosti I skupiny 3 přes 50 do 100 m3</t>
  </si>
  <si>
    <t>m3</t>
  </si>
  <si>
    <t>749176687</t>
  </si>
  <si>
    <t>"nezpevneno" 2,0*7,0*(3,6-0,2)</t>
  </si>
  <si>
    <t>"nezpevneno" 1,5*2,0*(4,2-0,2)</t>
  </si>
  <si>
    <t>"nezpevneno" 1,5*2,0*(3,3-0,2)</t>
  </si>
  <si>
    <t xml:space="preserve">"75%"  484,13*0,75   </t>
  </si>
  <si>
    <t>11</t>
  </si>
  <si>
    <t>131351103</t>
  </si>
  <si>
    <t>Hloubení nezapažených jam a zářezů strojně s urovnáním dna do předepsaného profilu a spádu v hornině třídy těžitelnosti II skupiny 4 přes 50 do 100 m3</t>
  </si>
  <si>
    <t>652835542</t>
  </si>
  <si>
    <t xml:space="preserve">"25%"  484,13*0,25   </t>
  </si>
  <si>
    <t>139001101</t>
  </si>
  <si>
    <t>Příplatek k cenám hloubených vykopávek za ztížení vykopávky v blízkosti podzemního vedení nebo výbušnin pro jakoukoliv třídu horniny</t>
  </si>
  <si>
    <t>1503630809</t>
  </si>
  <si>
    <t>13</t>
  </si>
  <si>
    <t>151101201</t>
  </si>
  <si>
    <t>Zřízení pažení stěn výkopu bez rozepření nebo vzepření příložné, hloubky do 4 m</t>
  </si>
  <si>
    <t>-1497413313</t>
  </si>
  <si>
    <t>"MJ VII-2</t>
  </si>
  <si>
    <t>(2,0+7,0*2)*4,3</t>
  </si>
  <si>
    <t>"MJ VII-3</t>
  </si>
  <si>
    <t xml:space="preserve">(1,5+2,0*2)*4,2  </t>
  </si>
  <si>
    <t>"MJ VII-4</t>
  </si>
  <si>
    <t>(2,0+7,0*2)*3,6</t>
  </si>
  <si>
    <t>"MJ VII-7</t>
  </si>
  <si>
    <t>(1,5+2,0*2)*2,4</t>
  </si>
  <si>
    <t>"MJ VII-8</t>
  </si>
  <si>
    <t>(1,5+2,0*2)*4,2</t>
  </si>
  <si>
    <t>"MJ VII-9</t>
  </si>
  <si>
    <t>"MJ VII-11</t>
  </si>
  <si>
    <t>(1,5+2,0*2)*3,3</t>
  </si>
  <si>
    <t>"MJ VII-12</t>
  </si>
  <si>
    <t>(2,0+7,0*2)*4,5</t>
  </si>
  <si>
    <t>"MJ VII-13</t>
  </si>
  <si>
    <t>"MJ VII-1</t>
  </si>
  <si>
    <t>(2,0+7,0*2)*5,2</t>
  </si>
  <si>
    <t>"MJ VII-5</t>
  </si>
  <si>
    <t>(2,0+7,0*2)*3,5</t>
  </si>
  <si>
    <t>"MJ VII-6</t>
  </si>
  <si>
    <t>"MJ VII-10</t>
  </si>
  <si>
    <t>(2,0+7,0*2)*3,7</t>
  </si>
  <si>
    <t>14</t>
  </si>
  <si>
    <t>151101211</t>
  </si>
  <si>
    <t>Odstranění pažení stěn výkopu bez rozepření nebo vzepření s uložením pažin na vzdálenost do 3 m od okraje výkopu příložné, hloubky do 4 m</t>
  </si>
  <si>
    <t>1869502167</t>
  </si>
  <si>
    <t>15</t>
  </si>
  <si>
    <t>151101401</t>
  </si>
  <si>
    <t>Zřízení vzepření zapažených stěn výkopů s potřebným přepažováním při pažení příložném, hloubky do 4 m</t>
  </si>
  <si>
    <t>185186607</t>
  </si>
  <si>
    <t>16</t>
  </si>
  <si>
    <t>151101411</t>
  </si>
  <si>
    <t>Odstranění vzepření stěn výkopů s uložením materiálu na vzdálenost do 3 m od kraje výkopu při pažení příložném, hloubky do 4 m</t>
  </si>
  <si>
    <t>738191116</t>
  </si>
  <si>
    <t>17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</si>
  <si>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</si>
  <si>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</si>
  <si>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1582719802</t>
  </si>
  <si>
    <t>457,730</t>
  </si>
  <si>
    <t>18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</si>
  <si>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</si>
  <si>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</si>
  <si>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-333882789</t>
  </si>
  <si>
    <t>19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</si>
  <si>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</si>
  <si>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</si>
  <si>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-1163191093</t>
  </si>
  <si>
    <t>431,998*3 'Přepočtené koeficientem množství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</si>
  <si>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</si>
  <si>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</si>
  <si>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-51646396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</si>
  <si>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</si>
  <si>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</si>
  <si>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-833700595</t>
  </si>
  <si>
    <t>121,033*3 'Přepočtené koeficientem množství</t>
  </si>
  <si>
    <t>22</t>
  </si>
  <si>
    <t>167151101</t>
  </si>
  <si>
    <t>Nakládání, skládání a překládání neulehlého výkopku nebo sypaniny strojně nakládání, množství do 100 m3, z horniny třídy těžitelnosti I, skupiny 1 až 3</t>
  </si>
  <si>
    <t>2007523485</t>
  </si>
  <si>
    <t>"náhradní zásypový materiál"  457,73</t>
  </si>
  <si>
    <t>23</t>
  </si>
  <si>
    <t>171201221vl</t>
  </si>
  <si>
    <t xml:space="preserve">Poplatek za uložení na skládce (skládkovné) zeminy </t>
  </si>
  <si>
    <t>t</t>
  </si>
  <si>
    <t>2090641230</t>
  </si>
  <si>
    <t xml:space="preserve">"70%"   553,031*1,67*0,7   </t>
  </si>
  <si>
    <t>24</t>
  </si>
  <si>
    <t>171201602vl</t>
  </si>
  <si>
    <t>Poplatek za zeminu znečištěnou stavební sutí - navážka</t>
  </si>
  <si>
    <t>-573006961</t>
  </si>
  <si>
    <t xml:space="preserve">"30%"  553,031*1,67*0,3   </t>
  </si>
  <si>
    <t>25</t>
  </si>
  <si>
    <t>171251201</t>
  </si>
  <si>
    <t>Uložení sypaniny na skládky nebo meziskládky bez hutnění s upravením uložené sypaniny do předepsaného tvaru</t>
  </si>
  <si>
    <t>732676696</t>
  </si>
  <si>
    <t>431,998+121,033</t>
  </si>
  <si>
    <t>26</t>
  </si>
  <si>
    <t>174151101</t>
  </si>
  <si>
    <t>Zásyp sypaninou z jakékoliv horniny strojně s uložením výkopku ve vrstvách se zhutněním jam, šachet, rýh nebo kolem objektů v těchto vykopávkách</t>
  </si>
  <si>
    <t>932701987</t>
  </si>
  <si>
    <t>"výkop</t>
  </si>
  <si>
    <t>"montážní jámy</t>
  </si>
  <si>
    <t>"nezpevneno" 2,0*5*(4,3-0,2)</t>
  </si>
  <si>
    <t>"asfaltový chodník"  2,0*2,0*(4,3-0,28)</t>
  </si>
  <si>
    <t>"nezpevneno" 1,5*2*(4,3-0,2)</t>
  </si>
  <si>
    <t>"nezpevneno"  1,5*2,0*(2,4-0,2)</t>
  </si>
  <si>
    <t>"nezpevneno" 2,0*7,0*(4,5-0,2)</t>
  </si>
  <si>
    <t>"nezpevneno" 2,0*3,50*(4,3-0,2)</t>
  </si>
  <si>
    <t>"asfaltová vozovka" 2,0*3,5*(4,3-0,6)</t>
  </si>
  <si>
    <t>"nezpevneno" 2,0*7,0*(5,2-0,2)</t>
  </si>
  <si>
    <t>"nezpevneno" 2,0*7,0*(3,5-0,2)</t>
  </si>
  <si>
    <t>"nezpevneno" 2,0*3,5*(3,7-0,2)</t>
  </si>
  <si>
    <t>"zámková dlažba" 2,0*3,5*(3,7-0,25)</t>
  </si>
  <si>
    <t xml:space="preserve">"odpočet   </t>
  </si>
  <si>
    <t xml:space="preserve">"obsyp potrubí"   </t>
  </si>
  <si>
    <t>-22,220</t>
  </si>
  <si>
    <t xml:space="preserve">"lože"   </t>
  </si>
  <si>
    <t>-4,18</t>
  </si>
  <si>
    <t>27</t>
  </si>
  <si>
    <t>M</t>
  </si>
  <si>
    <t>58344198V</t>
  </si>
  <si>
    <t>Náhradní zásypový materiál</t>
  </si>
  <si>
    <t>-1823626618</t>
  </si>
  <si>
    <t xml:space="preserve">457,73*1,01*1,05*1,69   </t>
  </si>
  <si>
    <t>28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</si>
  <si>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</si>
  <si>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</si>
  <si>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2111982140</t>
  </si>
  <si>
    <t>0,40*1,1*2,0*5</t>
  </si>
  <si>
    <t>0,45*1,1*2,0*4</t>
  </si>
  <si>
    <t>0,40*1,1*7,0*3</t>
  </si>
  <si>
    <t>0,60*1,1*7,0</t>
  </si>
  <si>
    <t>29</t>
  </si>
  <si>
    <t>58331351</t>
  </si>
  <si>
    <t>kamenivo těžené drobné frakce 0/4</t>
  </si>
  <si>
    <t>-1195067046</t>
  </si>
  <si>
    <t>22,22*1,67*1,15</t>
  </si>
  <si>
    <t>30</t>
  </si>
  <si>
    <t>181311103</t>
  </si>
  <si>
    <t>Rozprostření a urovnání ornice v rovině nebo ve svahu sklonu do 1:5 ručně při souvislé ploše, tl. vrstvy do 200 mm</t>
  </si>
  <si>
    <t>769058013</t>
  </si>
  <si>
    <t>31</t>
  </si>
  <si>
    <t>181411131</t>
  </si>
  <si>
    <t>Založení trávníku na půdě předem připravené plochy do 1000 m2 výsevem včetně utažení parkového v rovině nebo na svahu do 1:5</t>
  </si>
  <si>
    <t>847104221</t>
  </si>
  <si>
    <t>32</t>
  </si>
  <si>
    <t>00572410</t>
  </si>
  <si>
    <t>osivo směs travní parková</t>
  </si>
  <si>
    <t>kg</t>
  </si>
  <si>
    <t>685882886</t>
  </si>
  <si>
    <t xml:space="preserve">81*0,03*1,05   </t>
  </si>
  <si>
    <t>38</t>
  </si>
  <si>
    <t>Různé kompletní konstrukce</t>
  </si>
  <si>
    <t>33</t>
  </si>
  <si>
    <t>388111150R</t>
  </si>
  <si>
    <t>Osazení kabelových žlabů</t>
  </si>
  <si>
    <t>128140136</t>
  </si>
  <si>
    <t>34</t>
  </si>
  <si>
    <t>59213009</t>
  </si>
  <si>
    <t>žlab kabelový betonový k ochraně zemního drátovodného vedení 100x17x14cm</t>
  </si>
  <si>
    <t>-1872066085</t>
  </si>
  <si>
    <t>10*3*1,01</t>
  </si>
  <si>
    <t>5*8*1,01</t>
  </si>
  <si>
    <t>35</t>
  </si>
  <si>
    <t>59213344</t>
  </si>
  <si>
    <t>poklop kabelového žlabu betonový 500x160x35mm</t>
  </si>
  <si>
    <t>kus</t>
  </si>
  <si>
    <t>596140342</t>
  </si>
  <si>
    <t>10*3*1,01*2</t>
  </si>
  <si>
    <t>5*8*1,01*2</t>
  </si>
  <si>
    <t>36</t>
  </si>
  <si>
    <t>389972211R</t>
  </si>
  <si>
    <t>Krytí žlabů výstražnou fólií z PVC 20 cm</t>
  </si>
  <si>
    <t>-1869059280</t>
  </si>
  <si>
    <t>Vodorovné konstrukce</t>
  </si>
  <si>
    <t>37</t>
  </si>
  <si>
    <t>451572111</t>
  </si>
  <si>
    <t>Lože pod potrubí, stoky a drobné objekty v otevřeném výkopu z kameniva drobného těženého 0 až 4 mm</t>
  </si>
  <si>
    <t>75898349</t>
  </si>
  <si>
    <t>0,1*1,1*2,0*5</t>
  </si>
  <si>
    <t>0,1*1,1*7,0*4</t>
  </si>
  <si>
    <t>452313151</t>
  </si>
  <si>
    <t>Podkladní a zajišťovací konstrukce z betonu prostého v otevřeném výkopu bez zvýšených nároků na prostředí bloky pro potrubí z betonu tř. C 20/25</t>
  </si>
  <si>
    <t>270205089</t>
  </si>
  <si>
    <t xml:space="preserve">"200x200x150"   </t>
  </si>
  <si>
    <t>1*0,006</t>
  </si>
  <si>
    <t xml:space="preserve">"200x200x300"   </t>
  </si>
  <si>
    <t>1*0,012</t>
  </si>
  <si>
    <t xml:space="preserve">"200x200x500"     </t>
  </si>
  <si>
    <t>1*0,02</t>
  </si>
  <si>
    <t xml:space="preserve">"300x300x210"     </t>
  </si>
  <si>
    <t>1*0,009</t>
  </si>
  <si>
    <t xml:space="preserve">"300x300x200"     </t>
  </si>
  <si>
    <t>3*0,018</t>
  </si>
  <si>
    <t xml:space="preserve">"300x300x450"     </t>
  </si>
  <si>
    <t>3*0,041</t>
  </si>
  <si>
    <t xml:space="preserve">"500x500x100"     </t>
  </si>
  <si>
    <t>2*0,025</t>
  </si>
  <si>
    <t xml:space="preserve">"500x500x150"     </t>
  </si>
  <si>
    <t>5*0,038</t>
  </si>
  <si>
    <t xml:space="preserve">"500x500x300"     </t>
  </si>
  <si>
    <t>2*0,075</t>
  </si>
  <si>
    <t xml:space="preserve">"Bb1"   </t>
  </si>
  <si>
    <t>0,04*15</t>
  </si>
  <si>
    <t>39</t>
  </si>
  <si>
    <t>452313192V</t>
  </si>
  <si>
    <t>Příplatek ke zřizování podkladních bloků z betonu prostého za práce ve štole</t>
  </si>
  <si>
    <t>-1012938553</t>
  </si>
  <si>
    <t>40</t>
  </si>
  <si>
    <t>452351192</t>
  </si>
  <si>
    <t>Bednění podkladních a zajišťovacích konstrukcí v otevřeném výkopu Příplatek k ceně za práce ve štole</t>
  </si>
  <si>
    <t>492788288</t>
  </si>
  <si>
    <t>41</t>
  </si>
  <si>
    <t>452353111</t>
  </si>
  <si>
    <t>Bednění podkladních a zajišťovacích konstrukcí v otevřeném výkopu bloků pro potrubí zřízení</t>
  </si>
  <si>
    <t>-1481840261</t>
  </si>
  <si>
    <t>1*0,2*0,15*4</t>
  </si>
  <si>
    <t>1*0,2*0,3*4</t>
  </si>
  <si>
    <t>1*0,2*0,5*4</t>
  </si>
  <si>
    <t>1*0,3*0,21*4</t>
  </si>
  <si>
    <t>3*0,3*0,2*4</t>
  </si>
  <si>
    <t>3*0,3*0,45*4</t>
  </si>
  <si>
    <t>2*0,5*0,1*4</t>
  </si>
  <si>
    <t>5*0,5*1,5*4</t>
  </si>
  <si>
    <t>2*0,5*0,3*4</t>
  </si>
  <si>
    <t>"Bb1"</t>
  </si>
  <si>
    <t>0,3*0,45*4*15</t>
  </si>
  <si>
    <t>Komunikace pozemní</t>
  </si>
  <si>
    <t>42</t>
  </si>
  <si>
    <t>564851111</t>
  </si>
  <si>
    <t>Podklad ze štěrkodrti ŠD s rozprostřením a zhutněním plochy přes 100 m2, po zhutnění tl. 150 mm</t>
  </si>
  <si>
    <t>691998984</t>
  </si>
  <si>
    <t>43</t>
  </si>
  <si>
    <t>565175111vl</t>
  </si>
  <si>
    <t>Asfaltový beton vrstva podkladní ACP 16+ (obalované kamenivo OKS) tl 100 mm š do 3 m</t>
  </si>
  <si>
    <t>-305502096</t>
  </si>
  <si>
    <t>"Asfaltový chodník</t>
  </si>
  <si>
    <t>44</t>
  </si>
  <si>
    <t>565176111vl</t>
  </si>
  <si>
    <t>Asfaltový beton vrstva podkladní ACP 22+ (obalované kamenivo OKH) tl 100 mm š do 3 m</t>
  </si>
  <si>
    <t>-657566856</t>
  </si>
  <si>
    <t>2,7*4,2</t>
  </si>
  <si>
    <t>45</t>
  </si>
  <si>
    <t>567132115</t>
  </si>
  <si>
    <t>Podklad ze směsi stmelené cementem SC bez dilatačních spár, s rozprostřením a zhutněním SC C 8/10 (KSC I), po zhutnění tl. 200 mm</t>
  </si>
  <si>
    <t>1962737181</t>
  </si>
  <si>
    <t>46</t>
  </si>
  <si>
    <t>571902111</t>
  </si>
  <si>
    <t>Posyp podkladu nebo krytu s rozprostřením a zhutněním kamenivem drceným nebo těženým, v množství přes 5 do 10 kg/m2</t>
  </si>
  <si>
    <t>-1819912666</t>
  </si>
  <si>
    <t>47</t>
  </si>
  <si>
    <t>573231108</t>
  </si>
  <si>
    <t>Postřik spojovací PS bez posypu kamenivem ze silniční emulze, v množství 0,50 kg/m2</t>
  </si>
  <si>
    <t>437080336</t>
  </si>
  <si>
    <t>3,0*4,5+2,7*4,2</t>
  </si>
  <si>
    <t>48</t>
  </si>
  <si>
    <t>577144031</t>
  </si>
  <si>
    <t>Asfaltový beton vrstva obrusná ACO 11+ (ABS) tl 50 mm š do 1,5 m z modifikovaného asfaltu</t>
  </si>
  <si>
    <t>-1024521417</t>
  </si>
  <si>
    <t>49</t>
  </si>
  <si>
    <t>578132113</t>
  </si>
  <si>
    <t>Litý asfalt MA 8 (LAJ) s rozprostřením z nemodifikovaného asfaltu v pruhu šířky do 3 m tl. 30 mm</t>
  </si>
  <si>
    <t>-1011202751</t>
  </si>
  <si>
    <t>50</t>
  </si>
  <si>
    <t>591241111</t>
  </si>
  <si>
    <t>Kladení dlažby z kostek s provedením lože do tl. 50 mm, s vyplněním spár, s dvojím beraněním a se smetením přebytečného materiálu na krajnici drobných z kamene, do lože z cementové malty</t>
  </si>
  <si>
    <t>417347192</t>
  </si>
  <si>
    <t>"obložení hydrantového poklopu</t>
  </si>
  <si>
    <t>(PI*0,6*0,1+PI*0,7*0,1)*10</t>
  </si>
  <si>
    <t>51</t>
  </si>
  <si>
    <t>58381007</t>
  </si>
  <si>
    <t>kostka štípaná dlažební žula drobná 8/10</t>
  </si>
  <si>
    <t>-2087914807</t>
  </si>
  <si>
    <t>4,084*1,05</t>
  </si>
  <si>
    <t>52</t>
  </si>
  <si>
    <t>596211110</t>
  </si>
  <si>
    <t>Kladení dlažby z betonových zámkových dlaždic komunikací pro pěší ručně s ložem z kameniva těženého nebo drceného tl. do 40 mm, s vyplněním spár s dvojitým hutněním, vibrováním a se smetením přebytečného materiálu na krajnici tl. 60 mm skupiny A, pro plochy do 50 m2</t>
  </si>
  <si>
    <t>-685858041</t>
  </si>
  <si>
    <t>53</t>
  </si>
  <si>
    <t>59245212vl</t>
  </si>
  <si>
    <t>dlažba zámková tl. 60mm přírodní</t>
  </si>
  <si>
    <t>721473210</t>
  </si>
  <si>
    <t>7*1,1</t>
  </si>
  <si>
    <t>Úpravy povrchů, podlahy a osazování výplní</t>
  </si>
  <si>
    <t>54</t>
  </si>
  <si>
    <t>628631111vl</t>
  </si>
  <si>
    <t>Stěrka z těsnící malty pro vyspravení stropu kolektoru</t>
  </si>
  <si>
    <t>-322626189</t>
  </si>
  <si>
    <t>2,0*2,5*4</t>
  </si>
  <si>
    <t>55</t>
  </si>
  <si>
    <t>63062002R</t>
  </si>
  <si>
    <t>Zapravení podlahy cememtový potěrem 500x500/50 mm včetně athezního můstku</t>
  </si>
  <si>
    <t>1001285647</t>
  </si>
  <si>
    <t>"viz výpis prvků - demontáže</t>
  </si>
  <si>
    <t>6+1+2</t>
  </si>
  <si>
    <t>56</t>
  </si>
  <si>
    <t>631311131</t>
  </si>
  <si>
    <t>Doplnění dosavadních mazanin prostým betonem  s dodáním hmot, bez potěru, plochy jednotlivě do 1 m2 a tl. přes 80 mm</t>
  </si>
  <si>
    <t>1810868136</t>
  </si>
  <si>
    <t xml:space="preserve">" v místě odstraněných betonových bloků"   </t>
  </si>
  <si>
    <t>0,054*0,1*6</t>
  </si>
  <si>
    <t>0,21*0,1*1</t>
  </si>
  <si>
    <t>0,105*0,1*1</t>
  </si>
  <si>
    <t>Trubní vedení</t>
  </si>
  <si>
    <t>85</t>
  </si>
  <si>
    <t>Potrubí z trub litinových</t>
  </si>
  <si>
    <t>57</t>
  </si>
  <si>
    <t>8467678109</t>
  </si>
  <si>
    <t>Galerie 9</t>
  </si>
  <si>
    <t>kpl</t>
  </si>
  <si>
    <t>-188839890</t>
  </si>
  <si>
    <t xml:space="preserve">"PRO MANIPULACI PŘI OSAZENÍ POTRUBÍ BUDE PROVEDENO"   </t>
  </si>
  <si>
    <t xml:space="preserve">"ROZEBRÁNÍ ČÁSTI PODESTY A TO SEJMUTÍM "   </t>
  </si>
  <si>
    <t xml:space="preserve">"ROZEBÍRATELNÝCH ČÁSTÍ (ZÁBRADLÍ A POCHŮZNÉ ROŠTY)"   </t>
  </si>
  <si>
    <t xml:space="preserve">"Z DŮVODU PŘESUNUTÍ POTRUBÍ BUDE NUTNÉ PŘEMÍSTIT"   </t>
  </si>
  <si>
    <t xml:space="preserve">"NĚKTERÉ PODPĚRY PODESTY ODŘÍZNUTÍM A VYBOURÁNÍM. "   </t>
  </si>
  <si>
    <t xml:space="preserve">"PRO MINUPULACI PŘI STAVBĚ SE PŘEDPOKLÁDÁ I"   </t>
  </si>
  <si>
    <t xml:space="preserve">"ROZEBRÁNÍ RÁSTI LÁVKY VČETNĚ RÁMŮ A PODPĚR (ODŘEZÁNÍ "   </t>
  </si>
  <si>
    <t xml:space="preserve">"A VYBOURÁNÍ +  ZAPRAVENÍ PODLAHY BETONEM)."   </t>
  </si>
  <si>
    <t xml:space="preserve">"VE VÝKAZU VÝMĚR JE UVAŽOVNO PRO UVEDENÍ"   </t>
  </si>
  <si>
    <t xml:space="preserve">"PŮVODNÍHO STAVU S NÁSLEDUJÍCÍM:"   </t>
  </si>
  <si>
    <t xml:space="preserve">"- OCELOVÝ L PROFIL 50/50/5 - DÉLKY CEL. 8,5 (CEL. 32,05 KG)"   </t>
  </si>
  <si>
    <t xml:space="preserve">"- TRUB. OCE. BEZEŠVÉ 38X4 - DÉ. CEL. 15 m (CEL.50,25 kg)"   </t>
  </si>
  <si>
    <t xml:space="preserve">"- OCELOVÉ PATKY PLECH 200x150x4 - 10 ks (CELKEM 94,2 kg)"   </t>
  </si>
  <si>
    <t xml:space="preserve">"- LEPENÉ KOTY M8 - 40 KS"   </t>
  </si>
  <si>
    <t xml:space="preserve">   </t>
  </si>
  <si>
    <t xml:space="preserve">"VEŠKERÉ KOVOVÉ KONSTRUKCE BUDOU OPATŘENY "   </t>
  </si>
  <si>
    <t xml:space="preserve">"NÁTĚREM DLE STANDARTŮ TSB"   </t>
  </si>
  <si>
    <t xml:space="preserve">"DVOUSLOŠKOVOVÝ EPOXIDOVOU BARVOU VE 4 VSTVÁCH"   </t>
  </si>
  <si>
    <t xml:space="preserve">"1x podklad např. Temacoat GLS-S Primer"   </t>
  </si>
  <si>
    <t xml:space="preserve">"1x základ např. Temacoat GLS-S Primer"   </t>
  </si>
  <si>
    <t xml:space="preserve">"1x mezinátěr např. Temacoat GPL-S MIO"   </t>
  </si>
  <si>
    <t xml:space="preserve">"1x vrchní nátěr např. Temacoat RM 40  RAL 5005"   </t>
  </si>
  <si>
    <t xml:space="preserve">"MATERIÁL BUDE PŘI STAVBĚ PŘIZPŮSOBEN DLE POTŘEBY"   </t>
  </si>
  <si>
    <t xml:space="preserve">"STAVBY A TAK, ABY KORESPONDOVAL SE STÁVAJÍCÍMÍ"   </t>
  </si>
  <si>
    <t xml:space="preserve">" KONSTRUKCEMI, NA KTERÉ BUDE POTŘEBA NAVAZOVAT"   </t>
  </si>
  <si>
    <t xml:space="preserve">"viz. výkres GALERIE 9"   </t>
  </si>
  <si>
    <t xml:space="preserve">1   </t>
  </si>
  <si>
    <t>58</t>
  </si>
  <si>
    <t>8467678110</t>
  </si>
  <si>
    <t>Galerie 10</t>
  </si>
  <si>
    <t>-653129718</t>
  </si>
  <si>
    <t xml:space="preserve">"viz. výkres D.1.2.10"   </t>
  </si>
  <si>
    <t>59</t>
  </si>
  <si>
    <t>POZNÁMKA</t>
  </si>
  <si>
    <t>POZNÁMKA - platí</t>
  </si>
  <si>
    <t>1027049623</t>
  </si>
  <si>
    <t xml:space="preserve">"LITINOVÉ POTRUBÍ A TVAROVKY PN 10 S VNITŘNÍ VYSTÝLKOU"   </t>
  </si>
  <si>
    <t xml:space="preserve">"A SPECIÁLNÍ VNĚJŠÍ OCHRANOU"   </t>
  </si>
  <si>
    <t xml:space="preserve">"Potrubí bude z tvárné litiny PN 10 s tlouštkou stěny min. 5,6 mm pro DN 300"   </t>
  </si>
  <si>
    <t xml:space="preserve">"min. 5,7 mm pro DN 200, min. 4,8 mm, pro DN 150 mm a min. 4,7 mm pro DN 80 mm"   </t>
  </si>
  <si>
    <t xml:space="preserve">"s vnitřní vystýlkou a vnější povrchovou ochranou. Vnitřní povrchovou"   </t>
  </si>
  <si>
    <t xml:space="preserve">"úpravou trub bude odstředivě nanášena vystýlka z vysokopecného"   </t>
  </si>
  <si>
    <t xml:space="preserve">"cementu odolného síránům (dle ČSN EN 197-1) nebo stříkaný polyuretan"   </t>
  </si>
  <si>
    <t xml:space="preserve">"(DLE ČSN EN 15655). Vnější úpra. potru. bude  zinkový povlak 200g/m"   </t>
  </si>
  <si>
    <t xml:space="preserve">"a vstva z extrudovaného  PE povlaku (DLE ČSN EN 14628) nebo vrst. PUR"   </t>
  </si>
  <si>
    <t xml:space="preserve">"povlaku (dle ČSN EN 15189). Hrdlové potrubí bude opatřeno vnitřními"   </t>
  </si>
  <si>
    <t xml:space="preserve">"jištěnými spoji PN 10, svislé části budou provedeny z trub přírubových."   </t>
  </si>
  <si>
    <t xml:space="preserve">"Vešké spoje budou chránny termo-smrštitelnými manžetami."   </t>
  </si>
  <si>
    <t xml:space="preserve">"Délka trub bude z manipulačních důvodů 5 m"   </t>
  </si>
  <si>
    <t xml:space="preserve">0   </t>
  </si>
  <si>
    <t>60</t>
  </si>
  <si>
    <t>851241131</t>
  </si>
  <si>
    <t>Montáž potrubí z trub litinových tlakových hrdlových v otevřeném výkopu s integrovaným těsněním DN 80</t>
  </si>
  <si>
    <t>-453584130</t>
  </si>
  <si>
    <t>"výkop "  4</t>
  </si>
  <si>
    <t>"kolektor " 13,2</t>
  </si>
  <si>
    <t>61</t>
  </si>
  <si>
    <t>55253058vl</t>
  </si>
  <si>
    <t>trouba vodovodní hrdlová DN 80 z tvárné litiny s vnitřní polyuretan. nebo cementovou ochranou a těžkou vnější protikorozní ochranou tl. stěny min.4,7mm</t>
  </si>
  <si>
    <t>313081074</t>
  </si>
  <si>
    <t>"výkop "  4*1,01</t>
  </si>
  <si>
    <t>"kolektor " 13,2*1,01</t>
  </si>
  <si>
    <t>62</t>
  </si>
  <si>
    <t>552111080vl</t>
  </si>
  <si>
    <t>Vnitřní hrdlový spoj jištěný proti posunu (PN 10) s navárkem DN 80</t>
  </si>
  <si>
    <t>-1115751956</t>
  </si>
  <si>
    <t>9*1,01</t>
  </si>
  <si>
    <t>63</t>
  </si>
  <si>
    <t>851261131</t>
  </si>
  <si>
    <t>Montáž potrubí z trub litinových tlakových hrdlových v otevřeném výkopu s integrovaným těsněním DN 100</t>
  </si>
  <si>
    <t>167296490</t>
  </si>
  <si>
    <t>"kolektor " 32,8</t>
  </si>
  <si>
    <t>64</t>
  </si>
  <si>
    <t>851261131vl</t>
  </si>
  <si>
    <t>trouba vodovodní hrdlová DN 100 z tvárné litiny s vnitřní polyuretan. nebo cementovou ochranou a těžkou vnější protikorozní ochranou tl. stěny min.4,8mm</t>
  </si>
  <si>
    <t>-953526857</t>
  </si>
  <si>
    <t>"kolektor " 32,8*1,01</t>
  </si>
  <si>
    <t>65</t>
  </si>
  <si>
    <t>552111100vl</t>
  </si>
  <si>
    <t>Vnitřní hrdlový spoj jištěný proti posunu (PN 10) s navárkem DN 100</t>
  </si>
  <si>
    <t>2035657594</t>
  </si>
  <si>
    <t>19*1,01</t>
  </si>
  <si>
    <t>66</t>
  </si>
  <si>
    <t>851311131</t>
  </si>
  <si>
    <t>Montáž potrubí z trub litinových tlakových hrdlových v otevřeném výkopu s integrovaným těsněním DN 150</t>
  </si>
  <si>
    <t>1293606941</t>
  </si>
  <si>
    <t>67</t>
  </si>
  <si>
    <t>55253061vl</t>
  </si>
  <si>
    <t>trouba vodovodní hrdlová DN 150 z tvárné litiny s vnitřní polyuretan. nebo cementovou ochranou a těžkou vnější protikorozní ochranou tl. stěny min.4,8mm</t>
  </si>
  <si>
    <t>-584684166</t>
  </si>
  <si>
    <t>"výkop " 4*1,01</t>
  </si>
  <si>
    <t>68</t>
  </si>
  <si>
    <t>552111150vl</t>
  </si>
  <si>
    <t>Vnitřní hrdlový spoj jištěný proti posunu (PN 10) s navárkem DN 150</t>
  </si>
  <si>
    <t>-1394050739</t>
  </si>
  <si>
    <t>4*1,01</t>
  </si>
  <si>
    <t>69</t>
  </si>
  <si>
    <t>851351131</t>
  </si>
  <si>
    <t>Montáž potrubí z trub litinových tlakových hrdlových v otevřeném výkopu s integrovaným těsněním DN 200</t>
  </si>
  <si>
    <t>667589100</t>
  </si>
  <si>
    <t>"kolektor "  446,6</t>
  </si>
  <si>
    <t>70</t>
  </si>
  <si>
    <t>55253062vl</t>
  </si>
  <si>
    <t>trouba vodovodní hrdlová DN 200 z tvárné litiny s vnitřní polyuretan. nebo cementovou ochranou a těžkou vnější protikorozní ochranou tl. stěny min.5,6mm</t>
  </si>
  <si>
    <t>-1229622570</t>
  </si>
  <si>
    <t xml:space="preserve">446,6*1,01   </t>
  </si>
  <si>
    <t>71</t>
  </si>
  <si>
    <t>552111200vl</t>
  </si>
  <si>
    <t>Vnitřní hrdlový spoj jištěný proti posunu (PN 10) s navárkem DN 200</t>
  </si>
  <si>
    <t>-1635708093</t>
  </si>
  <si>
    <t>118*1,01</t>
  </si>
  <si>
    <t>72</t>
  </si>
  <si>
    <t>851241192</t>
  </si>
  <si>
    <t>Montáž potrubí z trub litinových tlakových hrdlových v otevřeném výkopu Příplatek k cenám 1131 za práce ve štole, v uzavřeném kanálu, do chrániček, na mostech nebo v objektech DN od 80 do 250</t>
  </si>
  <si>
    <t>310553982</t>
  </si>
  <si>
    <t xml:space="preserve">"DN 80"   </t>
  </si>
  <si>
    <t>13,2</t>
  </si>
  <si>
    <t xml:space="preserve">"DN 100"   </t>
  </si>
  <si>
    <t>32,8</t>
  </si>
  <si>
    <t xml:space="preserve">"DN 200"   </t>
  </si>
  <si>
    <t>446,6</t>
  </si>
  <si>
    <t>73</t>
  </si>
  <si>
    <t>851371131</t>
  </si>
  <si>
    <t>Montáž potrubí z trub litinových tlakových hrdlových v otevřeném výkopu s integrovaným těsněním DN 300</t>
  </si>
  <si>
    <t>-497602130</t>
  </si>
  <si>
    <t>"výkop " 8</t>
  </si>
  <si>
    <t>"kolektor " 99,4</t>
  </si>
  <si>
    <t>74</t>
  </si>
  <si>
    <t>55253064</t>
  </si>
  <si>
    <t>trouba vodovodní hrdlová DN 300 z tvárné litiny s vnitřní polyuretan. nebo cementovou ochranou a těžkou vnější protikorozní ochranou tl. stěny min.5,7mm</t>
  </si>
  <si>
    <t>450171383</t>
  </si>
  <si>
    <t>"výkop " 8*1,01</t>
  </si>
  <si>
    <t>"kolektor " 99,4*1,01</t>
  </si>
  <si>
    <t>75</t>
  </si>
  <si>
    <t>552111300vl</t>
  </si>
  <si>
    <t>Vnitřní hrdlový spoj jištěný proti posunu (PN 10) s navárkem DN 300</t>
  </si>
  <si>
    <t>1035887939</t>
  </si>
  <si>
    <t>34*1,01</t>
  </si>
  <si>
    <t>76</t>
  </si>
  <si>
    <t>851371192</t>
  </si>
  <si>
    <t>Montáž potrubí z trub litinových tlakových hrdlových v otevřeném výkopu Příplatek k cenám 1131 za práce ve štole, v uzavřeném kanálu, do chrániček, na mostech nebo v objektech DN od 300 do 600</t>
  </si>
  <si>
    <t>-1473274188</t>
  </si>
  <si>
    <t>77</t>
  </si>
  <si>
    <t>852242122</t>
  </si>
  <si>
    <t>Montáž potrubí z trub litinových tlakových přírubových abnormálních délek, jednotlivě do 1 m v otevřeném výkopu, kanálu nebo v šachtě DN 80</t>
  </si>
  <si>
    <t>-152397118</t>
  </si>
  <si>
    <t>"výkop " 3+2</t>
  </si>
  <si>
    <t>"kolektor "   1+4+1+5</t>
  </si>
  <si>
    <t>78</t>
  </si>
  <si>
    <t>55252223</t>
  </si>
  <si>
    <t>trouba přírubová TT PN10/16/25/40 DN 80 dl 100mm</t>
  </si>
  <si>
    <t>539524566</t>
  </si>
  <si>
    <t>4*1,01 'Přepočtené koeficientem množství</t>
  </si>
  <si>
    <t>79</t>
  </si>
  <si>
    <t>55252224vl</t>
  </si>
  <si>
    <t>-432261686</t>
  </si>
  <si>
    <t>80</t>
  </si>
  <si>
    <t>55252226</t>
  </si>
  <si>
    <t>trouba přírubová TT PN10/16/25/40 DN 80 dl 300mm</t>
  </si>
  <si>
    <t>-1001918606</t>
  </si>
  <si>
    <t>1*1,01 'Přepočtené koeficientem množství</t>
  </si>
  <si>
    <t>81</t>
  </si>
  <si>
    <t>55252227vl</t>
  </si>
  <si>
    <t xml:space="preserve">trouba přírubová TT PN10/16/25/40 DN 80 dl 400mm </t>
  </si>
  <si>
    <t>-595695556</t>
  </si>
  <si>
    <t>2*1,01 'Přepočtené koeficientem množství</t>
  </si>
  <si>
    <t>82</t>
  </si>
  <si>
    <t>55252226vl</t>
  </si>
  <si>
    <t>trouba přírubová TT PN10/16/25/40 DN 80 dl 900mm</t>
  </si>
  <si>
    <t>1081496432</t>
  </si>
  <si>
    <t>5*1,01 'Přepočtené koeficientem množství</t>
  </si>
  <si>
    <t>83</t>
  </si>
  <si>
    <t>852241122</t>
  </si>
  <si>
    <t>Montáž potrubí z trub litinových tlakových přírubových normálních délek v otevřeném výkopu, kanálu nebo v šachtě DN 80</t>
  </si>
  <si>
    <t>-772500335</t>
  </si>
  <si>
    <t>"výkop " 1+2</t>
  </si>
  <si>
    <t>"kolektor "   1+1+3</t>
  </si>
  <si>
    <t>84</t>
  </si>
  <si>
    <t>552080130V</t>
  </si>
  <si>
    <t>trouba přírubová TT PN10/16/25/40 DN 80 dl. 1100 mm</t>
  </si>
  <si>
    <t>-1634148302</t>
  </si>
  <si>
    <t>552080150V</t>
  </si>
  <si>
    <t xml:space="preserve">trouba přírubová TT PN10/16/25/40 DN 80 dl 1500 mm </t>
  </si>
  <si>
    <t>-17814499</t>
  </si>
  <si>
    <t>86</t>
  </si>
  <si>
    <t>552080160V</t>
  </si>
  <si>
    <t xml:space="preserve">trouba přírubová TT PN10/16/25/40 DN 80 dl 1600 mm </t>
  </si>
  <si>
    <t>-1631794337</t>
  </si>
  <si>
    <t>3*1,01 'Přepočtené koeficientem množství</t>
  </si>
  <si>
    <t>87</t>
  </si>
  <si>
    <t>552080180V</t>
  </si>
  <si>
    <t xml:space="preserve">trouba přírubová TT PN10/16/25/40 DN 80 dl 1800 mm   </t>
  </si>
  <si>
    <t>760785618</t>
  </si>
  <si>
    <t>88</t>
  </si>
  <si>
    <t>552080200V</t>
  </si>
  <si>
    <t xml:space="preserve">trouba přírubová TT PN10/16/25/40 DN 80 dl 2000 mm </t>
  </si>
  <si>
    <t>1548665996</t>
  </si>
  <si>
    <t>89</t>
  </si>
  <si>
    <t>852261122</t>
  </si>
  <si>
    <t>Montáž potrubí z trub litinových tlakových přírubových normálních délek v otevřeném výkopu, kanálu nebo v šachtě DN 100</t>
  </si>
  <si>
    <t>76581728</t>
  </si>
  <si>
    <t>90</t>
  </si>
  <si>
    <t>55252235</t>
  </si>
  <si>
    <t>trouba přírubová TT PN10/16 DN 100 dl 200mm</t>
  </si>
  <si>
    <t>-759031928</t>
  </si>
  <si>
    <t>91</t>
  </si>
  <si>
    <t>55252240</t>
  </si>
  <si>
    <t>trouba přírubová TT PN10/16 DN 100 dl 700mm</t>
  </si>
  <si>
    <t>2128398378</t>
  </si>
  <si>
    <t>92</t>
  </si>
  <si>
    <t>55252242</t>
  </si>
  <si>
    <t>trouba přírubová TT PN10/16 DN 100 dl 1000mm</t>
  </si>
  <si>
    <t>781975447</t>
  </si>
  <si>
    <t>93</t>
  </si>
  <si>
    <t>852262122</t>
  </si>
  <si>
    <t>Montáž potrubí z trub litinových tlakových přírubových abnormálních délek, jednotlivě do 1 m v otevřeném výkopu, kanálu nebo v šachtě DN 100</t>
  </si>
  <si>
    <t>480423170</t>
  </si>
  <si>
    <t>94</t>
  </si>
  <si>
    <t>55252243vl</t>
  </si>
  <si>
    <t>trouba přírubová TT PN10/16 DN 100 dl 1100mm</t>
  </si>
  <si>
    <t>1228421354</t>
  </si>
  <si>
    <t>95</t>
  </si>
  <si>
    <t>55252246vl</t>
  </si>
  <si>
    <t>trouba přírubová TT PN10/16 DN 100  dl 1400mm</t>
  </si>
  <si>
    <t>-558572819</t>
  </si>
  <si>
    <t>96</t>
  </si>
  <si>
    <t>55252248vl</t>
  </si>
  <si>
    <t>trouba přírubová TT PN10/16 DN 100  dl 1700mm</t>
  </si>
  <si>
    <t>950011842</t>
  </si>
  <si>
    <t>97</t>
  </si>
  <si>
    <t>852311122</t>
  </si>
  <si>
    <t>Montáž potrubí z trub litinových tlakových přírubových normálních délek v otevřeném výkopu, kanálu nebo v šachtě DN 150</t>
  </si>
  <si>
    <t>-1668099852</t>
  </si>
  <si>
    <t>2+1</t>
  </si>
  <si>
    <t>98</t>
  </si>
  <si>
    <t>552150110vl</t>
  </si>
  <si>
    <t xml:space="preserve">trouba přírubová TT PN10 DN 150 dl. 1100 mm </t>
  </si>
  <si>
    <t>1115681167</t>
  </si>
  <si>
    <t>99</t>
  </si>
  <si>
    <t>552150140vl</t>
  </si>
  <si>
    <t>trouba přírubová TT PN10 DN 150 dl. 1400 mm</t>
  </si>
  <si>
    <t>1310420950</t>
  </si>
  <si>
    <t>100</t>
  </si>
  <si>
    <t>852351122</t>
  </si>
  <si>
    <t>Montáž potrubí z trub litinových tlakových přírubových normálních délek v otevřeném výkopu, kanálu nebo v šachtě DN 200</t>
  </si>
  <si>
    <t>-2028193168</t>
  </si>
  <si>
    <t>1+1+1+2+1</t>
  </si>
  <si>
    <t>101</t>
  </si>
  <si>
    <t>552200110vl</t>
  </si>
  <si>
    <t xml:space="preserve">trouba přírubová TT PN10 DN 200 dl 1100mm </t>
  </si>
  <si>
    <t>201391840</t>
  </si>
  <si>
    <t>102</t>
  </si>
  <si>
    <t>552200120vl</t>
  </si>
  <si>
    <t>trouba přírubová TT PN10 DN 200 dl 1200mm</t>
  </si>
  <si>
    <t>-477007823</t>
  </si>
  <si>
    <t>103</t>
  </si>
  <si>
    <t>552200150vl</t>
  </si>
  <si>
    <t xml:space="preserve">trouba přírubová TT PN10 DN 200 dl 1500mm </t>
  </si>
  <si>
    <t>394254385</t>
  </si>
  <si>
    <t>104</t>
  </si>
  <si>
    <t>552200180vl</t>
  </si>
  <si>
    <t xml:space="preserve">trouba přírubová TT PN10 DN 200 dl 1800mm </t>
  </si>
  <si>
    <t>-308585880</t>
  </si>
  <si>
    <t>105</t>
  </si>
  <si>
    <t>552200200vl</t>
  </si>
  <si>
    <t xml:space="preserve">trouba přírubová TT PN10 DN 200 dl 2000mm </t>
  </si>
  <si>
    <t>-766846459</t>
  </si>
  <si>
    <t>106</t>
  </si>
  <si>
    <t>852241192</t>
  </si>
  <si>
    <t>Montáž potrubí z trub litinových tlakových přírubových normálních délek Příplatek k ceně za práce ve štole, v uzavřeném kanálu, do chrániček, na mostech nebo v objektech DN od 80 do 250</t>
  </si>
  <si>
    <t>-2061843677</t>
  </si>
  <si>
    <t>6+3+4+5</t>
  </si>
  <si>
    <t>107</t>
  </si>
  <si>
    <t>852352122</t>
  </si>
  <si>
    <t>Montáž potrubí z trub litinových tlakových přírubových abnormálních délek, jednotlivě do 1 m v otevřeném výkopu, kanálu nebo v šachtě DN 200</t>
  </si>
  <si>
    <t>1766370814</t>
  </si>
  <si>
    <t>108</t>
  </si>
  <si>
    <t>55252257</t>
  </si>
  <si>
    <t>trouba přírubová TT PN10 DN 200 dl 100mm</t>
  </si>
  <si>
    <t>-1359431982</t>
  </si>
  <si>
    <t>109</t>
  </si>
  <si>
    <t>55252259</t>
  </si>
  <si>
    <t>trouba přírubová TT PN10 DN 200 dl 200mm</t>
  </si>
  <si>
    <t>-1352766589</t>
  </si>
  <si>
    <t>110</t>
  </si>
  <si>
    <t>55252262</t>
  </si>
  <si>
    <t>trouba přírubová TT PN10 DN 200 dl 400mm</t>
  </si>
  <si>
    <t>-268780062</t>
  </si>
  <si>
    <t>111</t>
  </si>
  <si>
    <t>55252263vl</t>
  </si>
  <si>
    <t xml:space="preserve">trouba přírubová TT PN10 DN 200 dll 500mm </t>
  </si>
  <si>
    <t>-1971334366</t>
  </si>
  <si>
    <t>112</t>
  </si>
  <si>
    <t>55252264</t>
  </si>
  <si>
    <t>trouba přírubová TT PN10 DN 200 dl 600mm</t>
  </si>
  <si>
    <t>-977523401</t>
  </si>
  <si>
    <t>113</t>
  </si>
  <si>
    <t>55252265</t>
  </si>
  <si>
    <t>trouba přírubová TT PN10 DN 200 dl 700mm</t>
  </si>
  <si>
    <t>-164786647</t>
  </si>
  <si>
    <t>114</t>
  </si>
  <si>
    <t>852242192</t>
  </si>
  <si>
    <t>Montáž potrubí z trub litinových tlakových přírubových abnormálních délek, jednotlivě do 1 m Příplatek k ceně za práce ve štole, v uzavřeném kanálu, do chrániček, na mostech nebo v objektech DN od 80 do 250</t>
  </si>
  <si>
    <t>454586325</t>
  </si>
  <si>
    <t>8+4+11</t>
  </si>
  <si>
    <t>115</t>
  </si>
  <si>
    <t>852371122</t>
  </si>
  <si>
    <t>Montáž potrubí z trub litinových tlakových přírubových normálních délek v otevřeném výkopu, kanálu nebo v šachtě DN 300</t>
  </si>
  <si>
    <t>744493412</t>
  </si>
  <si>
    <t>116</t>
  </si>
  <si>
    <t>552525590vl</t>
  </si>
  <si>
    <t>trouba přírubová TT PN10 DN 300 dl 1500mm</t>
  </si>
  <si>
    <t>-803540768</t>
  </si>
  <si>
    <t>117</t>
  </si>
  <si>
    <t>55252295vl</t>
  </si>
  <si>
    <t>trouba přírubová TT PN10 DN 300 dl 2000mm</t>
  </si>
  <si>
    <t>1811620192</t>
  </si>
  <si>
    <t>118</t>
  </si>
  <si>
    <t>852371192</t>
  </si>
  <si>
    <t>Montáž potrubí z trub litinových tlakových přírubových normálních délek Příplatek k ceně za práce ve štole, v uzavřeném kanálu, do chrániček, na mostech nebo v objektech DN od 300 do 600</t>
  </si>
  <si>
    <t>1974591858</t>
  </si>
  <si>
    <t>119</t>
  </si>
  <si>
    <t>852372122</t>
  </si>
  <si>
    <t>Montáž potrubí z trub litinových tlakových přírubových abnormálních délek, jednotlivě do 1 m v otevřeném výkopu, kanálu nebo v šachtě DN 300</t>
  </si>
  <si>
    <t>-1108468411</t>
  </si>
  <si>
    <t>1+1+3+1+1+1</t>
  </si>
  <si>
    <t>120</t>
  </si>
  <si>
    <t>55252287vl</t>
  </si>
  <si>
    <t>trouba přírubová TT PN10 DN 300 dl 100mm</t>
  </si>
  <si>
    <t>-724480646</t>
  </si>
  <si>
    <t>121</t>
  </si>
  <si>
    <t>55252286vl</t>
  </si>
  <si>
    <t>trouba přírubová TT PN10 DN 300 dl 700mm</t>
  </si>
  <si>
    <t>-1025067120</t>
  </si>
  <si>
    <t>122</t>
  </si>
  <si>
    <t>55252285</t>
  </si>
  <si>
    <t>trouba přírubová TT PN10 DN 300 dl 600mm</t>
  </si>
  <si>
    <t>1092615556</t>
  </si>
  <si>
    <t>123</t>
  </si>
  <si>
    <t>55252284</t>
  </si>
  <si>
    <t>trouba přírubová TT PN10 DN 300 dl 500mm</t>
  </si>
  <si>
    <t>-504599055</t>
  </si>
  <si>
    <t>124</t>
  </si>
  <si>
    <t>55252282</t>
  </si>
  <si>
    <t>trouba přírubová TT PN10 DN 300 dl 300mm</t>
  </si>
  <si>
    <t>1726369873</t>
  </si>
  <si>
    <t>125</t>
  </si>
  <si>
    <t>55252279</t>
  </si>
  <si>
    <t>-24842993</t>
  </si>
  <si>
    <t>126</t>
  </si>
  <si>
    <t>852372192</t>
  </si>
  <si>
    <t>Montáž potrubí z trub litinových tlakových přírubových abnormálních délek, jednotlivě do 1 m Příplatek k ceně za práce ve štole, v uzavřeném kanálu, do chrániček, na mostech nebo v objektech DN od 300 do 600</t>
  </si>
  <si>
    <t>-316880677</t>
  </si>
  <si>
    <t>127</t>
  </si>
  <si>
    <t>857241131</t>
  </si>
  <si>
    <t>Montáž litinových tvarovek na potrubí litinovém tlakovém jednoosých na potrubí z trub hrdlových v otevřeném výkopu, kanálu nebo v šachtě s integrovaným těsněním DN 80</t>
  </si>
  <si>
    <t>-710906078</t>
  </si>
  <si>
    <t>"výkop "   2</t>
  </si>
  <si>
    <t>"kolektor "  2</t>
  </si>
  <si>
    <t>128</t>
  </si>
  <si>
    <t>55253892</t>
  </si>
  <si>
    <t>tvarovka přírubová s hrdlem z tvárné litiny,práškový epoxid tl 250µm EU-kus dl 130mm DN 80</t>
  </si>
  <si>
    <t>-242099419</t>
  </si>
  <si>
    <t>129</t>
  </si>
  <si>
    <t>55253928</t>
  </si>
  <si>
    <t>koleno hrdlové z tvárné litiny,práškový epoxid tl 250µm MMK-kus DN 80-30°</t>
  </si>
  <si>
    <t>1651177627</t>
  </si>
  <si>
    <t>"výkop "   2*1,01</t>
  </si>
  <si>
    <t>2,02*1,01 'Přepočtené koeficientem množství</t>
  </si>
  <si>
    <t>130</t>
  </si>
  <si>
    <t>857261131</t>
  </si>
  <si>
    <t>Montáž litinových tvarovek na potrubí litinovém tlakovém jednoosých na potrubí z trub hrdlových v otevřeném výkopu, kanálu nebo v šachtě s integrovaným těsněním DN 100</t>
  </si>
  <si>
    <t>-1026319735</t>
  </si>
  <si>
    <t>"výkop "   1+2</t>
  </si>
  <si>
    <t>"kolektor "  3+2</t>
  </si>
  <si>
    <t>131</t>
  </si>
  <si>
    <t>55253893</t>
  </si>
  <si>
    <t>tvarovka přírubová s hrdlem z tvárné litiny,práškový epoxid tl 250µm EU-kus dl 130mm DN 100</t>
  </si>
  <si>
    <t>-1297163307</t>
  </si>
  <si>
    <t>"výkop "   1*1,01</t>
  </si>
  <si>
    <t>"kolektor "  3*1,01</t>
  </si>
  <si>
    <t>4,04*1,01 'Přepočtené koeficientem množství</t>
  </si>
  <si>
    <t>132</t>
  </si>
  <si>
    <t>55253953</t>
  </si>
  <si>
    <t>koleno hrdlové z tvárné litiny,práškový epoxid tl 250µm MMQ-kus DN 100-90°</t>
  </si>
  <si>
    <t>20563808</t>
  </si>
  <si>
    <t>"v kolektoru" 2*1,01</t>
  </si>
  <si>
    <t>133</t>
  </si>
  <si>
    <t>55253929</t>
  </si>
  <si>
    <t>koleno hrdlové z tvárné litiny,práškový epoxid tl 250µm MMK-kus DN 100-30°</t>
  </si>
  <si>
    <t>701701570</t>
  </si>
  <si>
    <t>" ve výkopu"2*1,01</t>
  </si>
  <si>
    <t>134</t>
  </si>
  <si>
    <t>857311131</t>
  </si>
  <si>
    <t>Montáž litinových tvarovek na potrubí litinovém tlakovém jednoosých na potrubí z trub hrdlových v otevřeném výkopu, kanálu nebo v šachtě s integrovaným těsněním DN 150</t>
  </si>
  <si>
    <t>-275710031</t>
  </si>
  <si>
    <t>"výkop "  0</t>
  </si>
  <si>
    <t>"kolektor " 1</t>
  </si>
  <si>
    <t>135</t>
  </si>
  <si>
    <t>55253895</t>
  </si>
  <si>
    <t>tvarovka přírubová s hrdlem z tvárné litiny,práškový epoxid tl 250µm EU-kus dl 135mm DN 150</t>
  </si>
  <si>
    <t>667332891</t>
  </si>
  <si>
    <t>136</t>
  </si>
  <si>
    <t>55253931</t>
  </si>
  <si>
    <t>koleno hrdlové z tvárné litiny,práškový epoxid tl 250µm MMK-kus DN 150-30°</t>
  </si>
  <si>
    <t>-126862388</t>
  </si>
  <si>
    <t>137</t>
  </si>
  <si>
    <t>857351131</t>
  </si>
  <si>
    <t>Montáž litinových tvarovek na potrubí litinovém tlakovém jednoosých na potrubí z trub hrdlových v otevřeném výkopu, kanálu nebo v šachtě s integrovaným těsněním DN 200</t>
  </si>
  <si>
    <t>1107300129</t>
  </si>
  <si>
    <t>"kolektor " 4+2+1</t>
  </si>
  <si>
    <t>138</t>
  </si>
  <si>
    <t>55253896</t>
  </si>
  <si>
    <t>tvarovka přírubová s hrdlem z tvárné litiny,práškový epoxid tl 250µm EU-kus dl 140mm DN 200</t>
  </si>
  <si>
    <t>-410144811</t>
  </si>
  <si>
    <t>139</t>
  </si>
  <si>
    <t>55253945vl</t>
  </si>
  <si>
    <t>koleno hrdlové z tvárné litiny,práškový epoxid tl 250µm MMK-kus DN 200-60°</t>
  </si>
  <si>
    <t>2128607941</t>
  </si>
  <si>
    <t>"kolektor "  2*1,01</t>
  </si>
  <si>
    <t>140</t>
  </si>
  <si>
    <t>55253956</t>
  </si>
  <si>
    <t>koleno hrdlové z tvárné litiny,práškový epoxid tl 250µm MMQ-kus DN 200-90</t>
  </si>
  <si>
    <t>-434645636</t>
  </si>
  <si>
    <t>"kolektor "  1*1,01</t>
  </si>
  <si>
    <t>1,01*1,01 'Přepočtené koeficientem množství</t>
  </si>
  <si>
    <t>141</t>
  </si>
  <si>
    <t>857371131</t>
  </si>
  <si>
    <t>Montáž litinových tvarovek na potrubí litinovém tlakovém jednoosých na potrubí z trub hrdlových v otevřeném výkopu, kanálu nebo v šachtě s integrovaným těsněním DN 300</t>
  </si>
  <si>
    <t>-134732439</t>
  </si>
  <si>
    <t>"v kolektoru" 5</t>
  </si>
  <si>
    <t>" ve výkopu" 4</t>
  </si>
  <si>
    <t>142</t>
  </si>
  <si>
    <t>55253934</t>
  </si>
  <si>
    <t>koleno hrdlové z tvárné litiny,práškový epoxid tl 250µm MMK-kus DN 300-30°</t>
  </si>
  <si>
    <t>2045466388</t>
  </si>
  <si>
    <t>143</t>
  </si>
  <si>
    <t>55253898</t>
  </si>
  <si>
    <t>tvarovka přírubová s hrdlem z tvárné litiny,práškový epoxid tl 250µm EU-kus dl 150mm DN 300</t>
  </si>
  <si>
    <t>-1379923169</t>
  </si>
  <si>
    <t>144</t>
  </si>
  <si>
    <t>857353131</t>
  </si>
  <si>
    <t>Montáž litinových tvarovek na potrubí litinovém tlakovém odbočných na potrubí z trub hrdlových v otevřeném výkopu, kanálu nebo v šachtě s integrovaným těsněním DN 200</t>
  </si>
  <si>
    <t>-1304348327</t>
  </si>
  <si>
    <t>"kolektor "   3+1+1</t>
  </si>
  <si>
    <t>145</t>
  </si>
  <si>
    <t>55253820</t>
  </si>
  <si>
    <t>tvarovka hrdlová s hrdlovou odbočkou z tvárné litiny,práškový epoxid tl 250µm MMB-kus DN 200/80</t>
  </si>
  <si>
    <t>-716302147</t>
  </si>
  <si>
    <t>146</t>
  </si>
  <si>
    <t>55253821</t>
  </si>
  <si>
    <t>tvarovka hrdlová s hrdlovou odbočkou z tvárné litiny,práškový epoxid tl 250µm MMB-kus DN 200/100</t>
  </si>
  <si>
    <t>1014310533</t>
  </si>
  <si>
    <t>147</t>
  </si>
  <si>
    <t>55253823</t>
  </si>
  <si>
    <t>tvarovka hrdlová s hrdlovou odbočkou z tvárné litiny,práškový epoxid tl 250µm MMB-kus DN 200/150</t>
  </si>
  <si>
    <t>1702220314</t>
  </si>
  <si>
    <t>148</t>
  </si>
  <si>
    <t>857242122</t>
  </si>
  <si>
    <t>Montáž litinových tvarovek na potrubí litinovém tlakovém jednoosých na potrubí z trub přírubových v otevřeném výkopu, kanálu nebo v šachtě DN 80</t>
  </si>
  <si>
    <t>1456944566</t>
  </si>
  <si>
    <t>"výkop "   5</t>
  </si>
  <si>
    <t>"kolektor "   1+2+2+4+8</t>
  </si>
  <si>
    <t>149</t>
  </si>
  <si>
    <t>55254026</t>
  </si>
  <si>
    <t>koleno přírubové z tvárné litiny,práškový epoxid tl 250µm Q-kus DN 80-90°</t>
  </si>
  <si>
    <t>-1046853330</t>
  </si>
  <si>
    <t xml:space="preserve">"v kolektoru"  8*1,01   </t>
  </si>
  <si>
    <t>150</t>
  </si>
  <si>
    <t>55254122</t>
  </si>
  <si>
    <t>koleno přírubové z tvárné litiny,práškový epoxid tl 250µm Q-kus DN 80-45°</t>
  </si>
  <si>
    <t>-294229423</t>
  </si>
  <si>
    <t>"kolektor "   4*1,01</t>
  </si>
  <si>
    <t>151</t>
  </si>
  <si>
    <t>552080KPP90vl</t>
  </si>
  <si>
    <t>koleno s patkou přírubové litinové PP DN 80  90°</t>
  </si>
  <si>
    <t>-1183351424</t>
  </si>
  <si>
    <t>"výkop "   5*1,01</t>
  </si>
  <si>
    <t>"kolektor "   2*1,01</t>
  </si>
  <si>
    <t>152</t>
  </si>
  <si>
    <t>55253489</t>
  </si>
  <si>
    <t>tvarovka přírubová litinová s hladkým koncem,práškový epoxid tl 250µm F-kus DN 80</t>
  </si>
  <si>
    <t>-827907869</t>
  </si>
  <si>
    <t>"kolektor "   1*1,01</t>
  </si>
  <si>
    <t>153</t>
  </si>
  <si>
    <t>55253660</t>
  </si>
  <si>
    <t>příruba zaslepovací litinová vodovodní  X-kus DN 80</t>
  </si>
  <si>
    <t>-1909552518</t>
  </si>
  <si>
    <t>"kolektor" 2*1,01</t>
  </si>
  <si>
    <t>154</t>
  </si>
  <si>
    <t>857262122</t>
  </si>
  <si>
    <t>Montáž litinových tvarovek na potrubí litinovém tlakovém jednoosých na potrubí z trub přírubových v otevřeném výkopu, kanálu nebo v šachtě DN 100</t>
  </si>
  <si>
    <t>-736067271</t>
  </si>
  <si>
    <t>"výkop "   0</t>
  </si>
  <si>
    <t>"kolektor "   2+2+1+2+3</t>
  </si>
  <si>
    <t>155</t>
  </si>
  <si>
    <t>55254027</t>
  </si>
  <si>
    <t>koleno přírubové z tvárné litiny,práškový epoxid tl 250µm Q-kus DN 100-90°</t>
  </si>
  <si>
    <t>-1668744639</t>
  </si>
  <si>
    <t xml:space="preserve">"kolektor" 3*1,01   </t>
  </si>
  <si>
    <t>156</t>
  </si>
  <si>
    <t>55253693</t>
  </si>
  <si>
    <t>příruba zaslepovací litinová vodovodní  X-kus DN 100</t>
  </si>
  <si>
    <t>-2058510765</t>
  </si>
  <si>
    <t>2*1,01</t>
  </si>
  <si>
    <t>157</t>
  </si>
  <si>
    <t>552100KPP90</t>
  </si>
  <si>
    <t>koleno s patkou přírubové litinové PP DN 100  90°</t>
  </si>
  <si>
    <t>-1664252496</t>
  </si>
  <si>
    <t>158</t>
  </si>
  <si>
    <t>5525310080vl</t>
  </si>
  <si>
    <t>přechod přírubový,práškový epoxid tl 250µm FFR-kus litinový DN 100/80</t>
  </si>
  <si>
    <t>-1729110437</t>
  </si>
  <si>
    <t>"V kolektoru" 2*1,01</t>
  </si>
  <si>
    <t>159</t>
  </si>
  <si>
    <t>55253490</t>
  </si>
  <si>
    <t>tvarovka přírubová litinová s hladkým koncem,práškový epoxid tl 250µm F-kus DN 100</t>
  </si>
  <si>
    <t>82462320</t>
  </si>
  <si>
    <t>160</t>
  </si>
  <si>
    <t>857312122</t>
  </si>
  <si>
    <t>Montáž litinových tvarovek na potrubí litinovém tlakovém jednoosých na potrubí z trub přírubových v otevřeném výkopu, kanálu nebo v šachtě DN 150</t>
  </si>
  <si>
    <t>127767758</t>
  </si>
  <si>
    <t>"v kolektoru" 1+1</t>
  </si>
  <si>
    <t>" ve výkopu" 0</t>
  </si>
  <si>
    <t>161</t>
  </si>
  <si>
    <t>552150KPP90</t>
  </si>
  <si>
    <t>koleno s patkou přírubové litinové PP DN 150  90°</t>
  </si>
  <si>
    <t>1964991052</t>
  </si>
  <si>
    <t>162</t>
  </si>
  <si>
    <t>55254029</t>
  </si>
  <si>
    <t>koleno přírubové z tvárné litiny,práškový epoxid tl 250µm Q-kus DN 150-90°</t>
  </si>
  <si>
    <t>-485506396</t>
  </si>
  <si>
    <t>"V kolektoru" 1*1,01</t>
  </si>
  <si>
    <t>163</t>
  </si>
  <si>
    <t>857352122</t>
  </si>
  <si>
    <t>Montáž litinových tvarovek na potrubí litinovém tlakovém jednoosých na potrubí z trub přírubových v otevřeném výkopu, kanálu nebo v šachtě DN 200</t>
  </si>
  <si>
    <t>1797414594</t>
  </si>
  <si>
    <t>"kolektor "   4+3+4+3</t>
  </si>
  <si>
    <t>164</t>
  </si>
  <si>
    <t>55253493</t>
  </si>
  <si>
    <t>tvarovka přírubová litinová s hladkým koncem,práškový epoxid tl 250µm F-kus DN 200</t>
  </si>
  <si>
    <t>1374320299</t>
  </si>
  <si>
    <t>"V kolektoru" 4*1,01</t>
  </si>
  <si>
    <t>165</t>
  </si>
  <si>
    <t>55254126</t>
  </si>
  <si>
    <t>koleno přírubové z tvárné litiny,práškový epoxid tl 250µm Q-kus DN 200-45°</t>
  </si>
  <si>
    <t>-1049371845</t>
  </si>
  <si>
    <t>"kolektor" 4*1,01</t>
  </si>
  <si>
    <t>166</t>
  </si>
  <si>
    <t>55254030</t>
  </si>
  <si>
    <t>koleno přírubové z tvárné litiny,práškový epoxid tl 250µm Q-kus DN 200-90°</t>
  </si>
  <si>
    <t>-269162298</t>
  </si>
  <si>
    <t>"v kolektoru" 3*1,01</t>
  </si>
  <si>
    <t>167</t>
  </si>
  <si>
    <t>552200KPP90</t>
  </si>
  <si>
    <t>koleno s patkou přírubové litinové PP DN 200  90°</t>
  </si>
  <si>
    <t>175351160</t>
  </si>
  <si>
    <t>"kolektor "   3*1,01</t>
  </si>
  <si>
    <t>3,03*1,01 'Přepočtené koeficientem množství</t>
  </si>
  <si>
    <t>168</t>
  </si>
  <si>
    <t>857372122</t>
  </si>
  <si>
    <t>Montáž litinových tvarovek na potrubí litinovém tlakovém jednoosých na potrubí z trub přírubových v otevřeném výkopu, kanálu nebo v šachtě DN 300</t>
  </si>
  <si>
    <t>1704049333</t>
  </si>
  <si>
    <t>"Náhradní zásobování "   2</t>
  </si>
  <si>
    <t>"kolektor "   1+3+6+6</t>
  </si>
  <si>
    <t>169</t>
  </si>
  <si>
    <t>55253629</t>
  </si>
  <si>
    <t>přechod přírubový,práškový epoxid tl 250µm FFR-kus litinový DN 300/150</t>
  </si>
  <si>
    <t>1421340148</t>
  </si>
  <si>
    <t xml:space="preserve">"Náhradní zásobování "   </t>
  </si>
  <si>
    <t>170</t>
  </si>
  <si>
    <t>55253630</t>
  </si>
  <si>
    <t>přechod přírubový,práškový epoxid tl 250µm FFR-kus litinový DN 300/200</t>
  </si>
  <si>
    <t>477210661</t>
  </si>
  <si>
    <t>" v kolektoru" 1*1,01</t>
  </si>
  <si>
    <t>171</t>
  </si>
  <si>
    <t>55253495</t>
  </si>
  <si>
    <t>tvarovka přírubová litinová s hladkým koncem,práškový epoxid tl 250µm F-kus DN 300</t>
  </si>
  <si>
    <t>591047288</t>
  </si>
  <si>
    <t>" v kolektoru" 3</t>
  </si>
  <si>
    <t>172</t>
  </si>
  <si>
    <t>552300KPP90</t>
  </si>
  <si>
    <t>koleno s patkou přírubové litinové PP DN 300  90°</t>
  </si>
  <si>
    <t>-1092171429</t>
  </si>
  <si>
    <t>"kolektor "   6*1,01</t>
  </si>
  <si>
    <t>173</t>
  </si>
  <si>
    <t>55254032</t>
  </si>
  <si>
    <t>koleno přírubové z tvárné litiny,práškový epoxid tl 250µm Q-kus DN 300-90°</t>
  </si>
  <si>
    <t>-1035695243</t>
  </si>
  <si>
    <t>"kolektor "  6*1,01</t>
  </si>
  <si>
    <t>174</t>
  </si>
  <si>
    <t>857244122</t>
  </si>
  <si>
    <t>Montáž litinových tvarovek na potrubí litinovém tlakovém odbočných na potrubí z trub přírubových v otevřeném výkopu, kanálu nebo v šachtě DN 80</t>
  </si>
  <si>
    <t>1593020848</t>
  </si>
  <si>
    <t>"v kolektoru" 2</t>
  </si>
  <si>
    <t>" ve výkopu" 2</t>
  </si>
  <si>
    <t>175</t>
  </si>
  <si>
    <t>55253510</t>
  </si>
  <si>
    <t>tvarovka přírubová litinová vodovodní s přírubovou odbočkou PN10/40 T-kus DN 80/80</t>
  </si>
  <si>
    <t>1310156401</t>
  </si>
  <si>
    <t>176</t>
  </si>
  <si>
    <t>857264122</t>
  </si>
  <si>
    <t>Montáž litinových tvarovek na potrubí litinovém tlakovém odbočných na potrubí z trub přírubových v otevřeném výkopu, kanálu nebo v šachtě DN 100</t>
  </si>
  <si>
    <t>-1277049322</t>
  </si>
  <si>
    <t>"v kolektoru" 2+1</t>
  </si>
  <si>
    <t>177</t>
  </si>
  <si>
    <t>55253515</t>
  </si>
  <si>
    <t>tvarovka přírubová litinová s přírubovou odbočkou,práškový epoxid tl 250µm T-kus DN 100/80</t>
  </si>
  <si>
    <t>-1200568533</t>
  </si>
  <si>
    <t>"v kolektoru" 1</t>
  </si>
  <si>
    <t>178</t>
  </si>
  <si>
    <t>55253517</t>
  </si>
  <si>
    <t>tvarovka přírubová litinová s přírubovou odbočkou,práškový epoxid tl 250µm T-kus DN 100/100</t>
  </si>
  <si>
    <t>-642123351</t>
  </si>
  <si>
    <t>179</t>
  </si>
  <si>
    <t>857313131</t>
  </si>
  <si>
    <t>Montáž litinových tvarovek na potrubí litinovém tlakovém odbočných na potrubí z trub hrdlových v otevřeném výkopu, kanálu nebo v šachtě s integrovaným těsněním DN 150</t>
  </si>
  <si>
    <t>1705435362</t>
  </si>
  <si>
    <t>"ve výkopu" 2</t>
  </si>
  <si>
    <t>180</t>
  </si>
  <si>
    <t>55253616</t>
  </si>
  <si>
    <t>přechod přírubový,práškový epoxid tl 250µm FFR-kus litinový DN 150/80</t>
  </si>
  <si>
    <t>-1654069998</t>
  </si>
  <si>
    <t>181</t>
  </si>
  <si>
    <t>857354122</t>
  </si>
  <si>
    <t>Montáž litinových tvarovek na potrubí litinovém tlakovém odbočných na potrubí z trub přírubových v otevřeném výkopu, kanálu nebo v šachtě DN 200</t>
  </si>
  <si>
    <t>2121346860</t>
  </si>
  <si>
    <t>"Vkolektoru" 1+4</t>
  </si>
  <si>
    <t>182</t>
  </si>
  <si>
    <t>55253533</t>
  </si>
  <si>
    <t>tvarovka přírubová litinová s přírubovou odbočkou,práškový epoxid tl 250µm T-kus DN 200/100</t>
  </si>
  <si>
    <t>-1641403065</t>
  </si>
  <si>
    <t>183</t>
  </si>
  <si>
    <t>55253532</t>
  </si>
  <si>
    <t>tvarovka přírubová litinová s přírubovou odbočkou,práškový epoxid tl 250µm T-kus DN 200/80</t>
  </si>
  <si>
    <t>668015360</t>
  </si>
  <si>
    <t>184</t>
  </si>
  <si>
    <t>857374122</t>
  </si>
  <si>
    <t>Montáž litinových tvarovek na potrubí litinovém tlakovém odbočných na potrubí z trub přírubových v otevřeném výkopu, kanálu nebo v šachtě DN 300</t>
  </si>
  <si>
    <t>-1435611996</t>
  </si>
  <si>
    <t>"v kolektoru" 1+1+5</t>
  </si>
  <si>
    <t>185</t>
  </si>
  <si>
    <t>55253550</t>
  </si>
  <si>
    <t>tvarovka přírubová litinová s přírubovou odbočkou,práškový epoxid tl 250µm T-kus DN 300/300</t>
  </si>
  <si>
    <t>-1072278564</t>
  </si>
  <si>
    <t>186</t>
  </si>
  <si>
    <t>55253546</t>
  </si>
  <si>
    <t>tvarovka přírubová litinová s přírubovou odbočkou,práškový epoxid tl 250µm T-kus DN 300/100</t>
  </si>
  <si>
    <t>-1342124330</t>
  </si>
  <si>
    <t>187</t>
  </si>
  <si>
    <t>55253545</t>
  </si>
  <si>
    <t>tvarovka přírubová litinová s přírubovou odbočkou,práškový epoxid tl 250µm T-kus DN 300/80</t>
  </si>
  <si>
    <t>-696328580</t>
  </si>
  <si>
    <t>9*1,01 'Přepočtené koeficientem množství</t>
  </si>
  <si>
    <t>188</t>
  </si>
  <si>
    <t>857241192</t>
  </si>
  <si>
    <t>Montáž litinových tvarovek na potrubí litinovém tlakovém jednoosých na potrubí z trub hrdlových v otevřeném výkopu, kanálu nebo v šachtě Příplatek k ceně za práce ve štole, v uzavřeném kanálu nebo v objektech DN od 80 do 250</t>
  </si>
  <si>
    <t>-724955405</t>
  </si>
  <si>
    <t>17+10+2+14</t>
  </si>
  <si>
    <t>189</t>
  </si>
  <si>
    <t>857242192</t>
  </si>
  <si>
    <t>Montáž litinových tvarovek na potrubí litinovém tlakovém jednoosých na potrubí z trub přírubových Příplatek k ceně za práce ve štole, v uzavřeném kanálu nebo v objektech DN od 80 do 250</t>
  </si>
  <si>
    <t>1423080787</t>
  </si>
  <si>
    <t>190</t>
  </si>
  <si>
    <t>857372192</t>
  </si>
  <si>
    <t>Montáž litinových tvarovek na potrubí litinovém tlakovém jednoosých na potrubí z trub přírubových Příplatek k ceně za práce ve štole, v uzavřeném kanálu nebo v objektech DN od 300 do 600</t>
  </si>
  <si>
    <t>308586985</t>
  </si>
  <si>
    <t>16+2</t>
  </si>
  <si>
    <t>191</t>
  </si>
  <si>
    <t>857243192</t>
  </si>
  <si>
    <t>Montáž litinových tvarovek na potrubí litinovém tlakovém odbočných na potrubí z trub hrdlových v otevřeném výkopu, kanálu nebo v šachtě Příplatek k ceně za práce ve štole, v uzavřeném kanálu nebo v objektech DN od 80 do 250</t>
  </si>
  <si>
    <t>1068009290</t>
  </si>
  <si>
    <t>192</t>
  </si>
  <si>
    <t>857244192</t>
  </si>
  <si>
    <t>Montáž litinových tvarovek na potrubí litinovém tlakovém odbočných na potrubí z trub přírubových Příplatek k ceně za práce ve štole, v uzavřeném kanálu nebo v objektech DN od 80 do 250</t>
  </si>
  <si>
    <t>593666429</t>
  </si>
  <si>
    <t>2+3</t>
  </si>
  <si>
    <t>193</t>
  </si>
  <si>
    <t>857374192</t>
  </si>
  <si>
    <t>Montáž litinových tvarovek na potrubí litinovém tlakovém odbočných na potrubí z trub přírubových Příplatek k ceně za práce ve štole, v uzavřeném kanálu nebo v objektech DN od 300 do 600</t>
  </si>
  <si>
    <t>1485986265</t>
  </si>
  <si>
    <t>194</t>
  </si>
  <si>
    <t>FZM100801</t>
  </si>
  <si>
    <t>D+M manžety pro hrdlové spoje DN 80</t>
  </si>
  <si>
    <t>-1808521118</t>
  </si>
  <si>
    <t>195</t>
  </si>
  <si>
    <t>FZM100802</t>
  </si>
  <si>
    <t>D+M manžety pro hrdlové spoje DN 100</t>
  </si>
  <si>
    <t>1955889605</t>
  </si>
  <si>
    <t>196</t>
  </si>
  <si>
    <t>FZM100803</t>
  </si>
  <si>
    <t>D+M manžety pro hrdlové spoje DN 150</t>
  </si>
  <si>
    <t>412778948</t>
  </si>
  <si>
    <t>197</t>
  </si>
  <si>
    <t>FZM100804</t>
  </si>
  <si>
    <t>D+M manžety pro hrdlové spoje DN 200</t>
  </si>
  <si>
    <t>-1498799122</t>
  </si>
  <si>
    <t>198</t>
  </si>
  <si>
    <t>FZM100805</t>
  </si>
  <si>
    <t>D+M manžety pro hrdlové spoje DN 300</t>
  </si>
  <si>
    <t>-503415519</t>
  </si>
  <si>
    <t>199</t>
  </si>
  <si>
    <t>FZM100811</t>
  </si>
  <si>
    <t>D+M manžeta pro přírubové spoje DN 80</t>
  </si>
  <si>
    <t>1504546846</t>
  </si>
  <si>
    <t>200</t>
  </si>
  <si>
    <t>FZM100812</t>
  </si>
  <si>
    <t>D+M manžeta pro přírubové spoje DN 100</t>
  </si>
  <si>
    <t>-876564008</t>
  </si>
  <si>
    <t>201</t>
  </si>
  <si>
    <t>FZM100813</t>
  </si>
  <si>
    <t>D+M manžeta pro přírubové spoje DN 150</t>
  </si>
  <si>
    <t>-266933556</t>
  </si>
  <si>
    <t>202</t>
  </si>
  <si>
    <t>FZM100814</t>
  </si>
  <si>
    <t>D+M manžety pro přírubové spoje DN 200</t>
  </si>
  <si>
    <t>1032029184</t>
  </si>
  <si>
    <t>203</t>
  </si>
  <si>
    <t>FZM100815</t>
  </si>
  <si>
    <t>2097450033</t>
  </si>
  <si>
    <t>204</t>
  </si>
  <si>
    <t>230011200vl</t>
  </si>
  <si>
    <t>D+M potrubí nerezové DN 200 v kolektoru</t>
  </si>
  <si>
    <t>2022624822</t>
  </si>
  <si>
    <t>205</t>
  </si>
  <si>
    <t>230011300vl</t>
  </si>
  <si>
    <t>D+M potrubí nerezové DN 300 v kolektoru</t>
  </si>
  <si>
    <t>61685543</t>
  </si>
  <si>
    <t>Potrubí z trub plastických a skleněných</t>
  </si>
  <si>
    <t>206</t>
  </si>
  <si>
    <t>871241211</t>
  </si>
  <si>
    <t>Montáž vodovodního potrubí z polyetylenu PE100 RC v otevřeném výkopu svařovaných elektrotvarovkou SDR 11/PN16 d 90 x 8,2 mm</t>
  </si>
  <si>
    <t>-898783357</t>
  </si>
  <si>
    <t xml:space="preserve">"potrubí na propojení přípojek"   </t>
  </si>
  <si>
    <t>34,1</t>
  </si>
  <si>
    <t>207</t>
  </si>
  <si>
    <t>28613115</t>
  </si>
  <si>
    <t>potrubí vodovodní jednovrstvé PE100 RC PN 16 SDR11 90x8,2mm</t>
  </si>
  <si>
    <t>165683237</t>
  </si>
  <si>
    <t xml:space="preserve">"potrubí na propojení přípojek "   </t>
  </si>
  <si>
    <t>34,1*1,015</t>
  </si>
  <si>
    <t>208</t>
  </si>
  <si>
    <t>871251211</t>
  </si>
  <si>
    <t>Montáž vodovodního potrubí z polyetylenu PE100 RC v otevřeném výkopu svařovaných elektrotvarovkou SDR 11/PN16 d 110 x 10,0 mm</t>
  </si>
  <si>
    <t>904023031</t>
  </si>
  <si>
    <t>49,0</t>
  </si>
  <si>
    <t>209</t>
  </si>
  <si>
    <t>28613116</t>
  </si>
  <si>
    <t>potrubí vodovodní jednovrstvé PE100 RC PN 16 SDR11 110x10,0mm</t>
  </si>
  <si>
    <t>2104753693</t>
  </si>
  <si>
    <t>49,0*1,015</t>
  </si>
  <si>
    <t>210</t>
  </si>
  <si>
    <t>871321211</t>
  </si>
  <si>
    <t>Montáž vodovodního potrubí z polyetylenu PE100 RC v otevřeném výkopu svařovaných elektrotvarovkou SDR 11/PN16 d 160 x 14,6 mm</t>
  </si>
  <si>
    <t>-803969160</t>
  </si>
  <si>
    <t xml:space="preserve">"potrubí na hlavní řad"   </t>
  </si>
  <si>
    <t>566,9</t>
  </si>
  <si>
    <t>5,1</t>
  </si>
  <si>
    <t>211</t>
  </si>
  <si>
    <t>28613118</t>
  </si>
  <si>
    <t>potrubí vodovodní jednovrstvé PE100 RC PN 16 SDR11 160x14,6mm</t>
  </si>
  <si>
    <t>11749977</t>
  </si>
  <si>
    <t xml:space="preserve">"potrubí na hlavní řad "   </t>
  </si>
  <si>
    <t>566,9*1,015</t>
  </si>
  <si>
    <t>5,1*1,015</t>
  </si>
  <si>
    <t>212</t>
  </si>
  <si>
    <t>877241101</t>
  </si>
  <si>
    <t>Montáž tvarovek na vodovodním plastovém potrubí z polyetylenu PE 100 elektrotvarovek SDR 11/PN16 spojek, oblouků nebo redukcí d 90</t>
  </si>
  <si>
    <t>-1492607039</t>
  </si>
  <si>
    <t xml:space="preserve">"Náhradní zásobování  "   </t>
  </si>
  <si>
    <t>213</t>
  </si>
  <si>
    <t>28615974</t>
  </si>
  <si>
    <t>elektrospojka SDR11 PE 100 PN16 D 90mm</t>
  </si>
  <si>
    <t>1033038046</t>
  </si>
  <si>
    <t>29,0*1,015</t>
  </si>
  <si>
    <t>214</t>
  </si>
  <si>
    <t>28653135</t>
  </si>
  <si>
    <t>nákružek lemový PE 100 SDR11 90mm</t>
  </si>
  <si>
    <t>-1116717485</t>
  </si>
  <si>
    <t xml:space="preserve">"Náhradní zásobování"   </t>
  </si>
  <si>
    <t>3*1,015</t>
  </si>
  <si>
    <t>215</t>
  </si>
  <si>
    <t>877241112</t>
  </si>
  <si>
    <t>Montáž tvarovek na vodovodním plastovém potrubí z polyetylenu PE 100 elektrotvarovek SDR 11/PN16 kolen 90° d 90</t>
  </si>
  <si>
    <t>-1871314737</t>
  </si>
  <si>
    <t>216</t>
  </si>
  <si>
    <t>28653060</t>
  </si>
  <si>
    <t>elektrokoleno 90° PE 100 D 90mm</t>
  </si>
  <si>
    <t>-2059509115</t>
  </si>
  <si>
    <t xml:space="preserve">"náhradní zásobování"   </t>
  </si>
  <si>
    <t xml:space="preserve">12*1,015   </t>
  </si>
  <si>
    <t>217</t>
  </si>
  <si>
    <t>877251101</t>
  </si>
  <si>
    <t>Montáž tvarovek na vodovodním plastovém potrubí z polyetylenu PE 100 elektrotvarovek SDR 11/PN16 spojek, oblouků nebo redukcí d 110</t>
  </si>
  <si>
    <t>-15516965</t>
  </si>
  <si>
    <t>218</t>
  </si>
  <si>
    <t>28615975</t>
  </si>
  <si>
    <t>elektrospojka SDR11 PE 100 PN16 D 110mm</t>
  </si>
  <si>
    <t>-2065406687</t>
  </si>
  <si>
    <t>52*1,015</t>
  </si>
  <si>
    <t>219</t>
  </si>
  <si>
    <t>28653136</t>
  </si>
  <si>
    <t>nákružek lemový PE 100 SDR11 110mm</t>
  </si>
  <si>
    <t>1404317347</t>
  </si>
  <si>
    <t>2*1,015</t>
  </si>
  <si>
    <t>220</t>
  </si>
  <si>
    <t>877251112</t>
  </si>
  <si>
    <t>Montáž tvarovek na vodovodním plastovém potrubí z polyetylenu PE 100 elektrotvarovek SDR 11/PN16 kolen 90° d 110</t>
  </si>
  <si>
    <t>-1820442203</t>
  </si>
  <si>
    <t>221</t>
  </si>
  <si>
    <t>28614937</t>
  </si>
  <si>
    <t>elektrokoleno 90° PE 100 PN16 D 110mm</t>
  </si>
  <si>
    <t>-1424492001</t>
  </si>
  <si>
    <t xml:space="preserve">15*1,015   </t>
  </si>
  <si>
    <t>222</t>
  </si>
  <si>
    <t>877321101</t>
  </si>
  <si>
    <t>Montáž tvarovek na vodovodním plastovém potrubí z polyetylenu PE 100 elektrotvarovek SDR 11/PN16 spojek, oblouků nebo redukcí d 160</t>
  </si>
  <si>
    <t>696854082</t>
  </si>
  <si>
    <t>223</t>
  </si>
  <si>
    <t>28615978</t>
  </si>
  <si>
    <t>elektrospojka SDR11 PE 100 PN16 D 160mm</t>
  </si>
  <si>
    <t>-75896813</t>
  </si>
  <si>
    <t>99,0*1,015</t>
  </si>
  <si>
    <t>224</t>
  </si>
  <si>
    <t>28653139</t>
  </si>
  <si>
    <t>nákružek lemový PE 100 SDR11 160mm</t>
  </si>
  <si>
    <t>-391604608</t>
  </si>
  <si>
    <t>225</t>
  </si>
  <si>
    <t>877321110</t>
  </si>
  <si>
    <t>Montáž tvarovek na vodovodním plastovém potrubí z polyetylenu PE 100 elektrotvarovek SDR 11/PN16 kolen 45° d 160</t>
  </si>
  <si>
    <t>-643459985</t>
  </si>
  <si>
    <t>226</t>
  </si>
  <si>
    <t>28614951</t>
  </si>
  <si>
    <t>elektrokoleno 45° PE 100 PN16 D 160mm</t>
  </si>
  <si>
    <t>-400811109</t>
  </si>
  <si>
    <t xml:space="preserve">4*1,015   </t>
  </si>
  <si>
    <t>227</t>
  </si>
  <si>
    <t>877321111vl</t>
  </si>
  <si>
    <t>Montáž elektrokolen 60° na vodovodním potrubí z PE trub d 160</t>
  </si>
  <si>
    <t>-1555928203</t>
  </si>
  <si>
    <t>228</t>
  </si>
  <si>
    <t>28614952vl</t>
  </si>
  <si>
    <t>elektrokoleno 60° PE 100 PN16 D 160mm</t>
  </si>
  <si>
    <t>891000951</t>
  </si>
  <si>
    <t xml:space="preserve">2*1,015   </t>
  </si>
  <si>
    <t>229</t>
  </si>
  <si>
    <t>877321112</t>
  </si>
  <si>
    <t>Montáž tvarovek na vodovodním plastovém potrubí z polyetylenu PE 100 elektrotvarovek SDR 11/PN16 kolen 90° d 160</t>
  </si>
  <si>
    <t>-1695969661</t>
  </si>
  <si>
    <t>230</t>
  </si>
  <si>
    <t>28614939</t>
  </si>
  <si>
    <t>elektrokoleno 90° PE 100 PN16 D 160mm</t>
  </si>
  <si>
    <t>1824413109</t>
  </si>
  <si>
    <t xml:space="preserve">44*1,015   </t>
  </si>
  <si>
    <t>231</t>
  </si>
  <si>
    <t>877321113</t>
  </si>
  <si>
    <t>Montáž tvarovek na vodovodním plastovém potrubí z polyetylenu PE 100 elektrotvarovek SDR 11/PN16 T-kusů d 160</t>
  </si>
  <si>
    <t>1489409534</t>
  </si>
  <si>
    <t>"160/160"  2</t>
  </si>
  <si>
    <t>232</t>
  </si>
  <si>
    <t>28614963</t>
  </si>
  <si>
    <t>elektrotvarovka T-kus rovnoramenný PE 100 PN16 D 160mm</t>
  </si>
  <si>
    <t>-1150983013</t>
  </si>
  <si>
    <t>233</t>
  </si>
  <si>
    <t>877321115</t>
  </si>
  <si>
    <t>Montáž tvarovek na vodovodním plastovém potrubí z polyetylenu PE 100 elektrotvarovek SDR 11/PN16 T-kusů redukovaných d 160/90</t>
  </si>
  <si>
    <t>-1179931320</t>
  </si>
  <si>
    <t>234</t>
  </si>
  <si>
    <t>28614969</t>
  </si>
  <si>
    <t>elektrotvarovka T-kus redukovaný PE 100 PN16 D 160-90mm</t>
  </si>
  <si>
    <t>615648921</t>
  </si>
  <si>
    <t xml:space="preserve">3*1,015   </t>
  </si>
  <si>
    <t>235</t>
  </si>
  <si>
    <t>877321116</t>
  </si>
  <si>
    <t>Montáž tvarovek na vodovodním plastovém potrubí z polyetylenu PE 100 elektrotvarovek SDR 11/PN16 T-kusů redukovaných d 160/110</t>
  </si>
  <si>
    <t>23656053</t>
  </si>
  <si>
    <t>"160/110"  2</t>
  </si>
  <si>
    <t>236</t>
  </si>
  <si>
    <t>28614970</t>
  </si>
  <si>
    <t>elektrotvarovka T-kus redukovaný PE 100 PN16 D 160-110mm</t>
  </si>
  <si>
    <t>1048056670</t>
  </si>
  <si>
    <t>237</t>
  </si>
  <si>
    <t>877351102</t>
  </si>
  <si>
    <t>Montáž tvarovek na vodovodním plastovém potrubí z polyetylenu PE 100 elektrotvarovek SDR 11/PN16 spojek, oblouků nebo redukcí d 225</t>
  </si>
  <si>
    <t>285086720</t>
  </si>
  <si>
    <t>238</t>
  </si>
  <si>
    <t>28614983</t>
  </si>
  <si>
    <t>elektroredukce PE 100 PN16 D 225-160mm</t>
  </si>
  <si>
    <t>165191475</t>
  </si>
  <si>
    <t>1*1,015</t>
  </si>
  <si>
    <t>239</t>
  </si>
  <si>
    <t>28653142</t>
  </si>
  <si>
    <t>nákružek lemový PE 100 SDR11 225mm</t>
  </si>
  <si>
    <t>1274764648</t>
  </si>
  <si>
    <t>240</t>
  </si>
  <si>
    <t>879221199vl</t>
  </si>
  <si>
    <t>Přepojení přípoky na náhradní zásobování</t>
  </si>
  <si>
    <t>-1793719459</t>
  </si>
  <si>
    <t>3+1</t>
  </si>
  <si>
    <t>241</t>
  </si>
  <si>
    <t>879231194vl</t>
  </si>
  <si>
    <t>Příplatek za práce při montáži elektrotvarovek DN 40 až 550 v kolektoru</t>
  </si>
  <si>
    <t>-62501621</t>
  </si>
  <si>
    <t>"náhradní zásobování "</t>
  </si>
  <si>
    <t>99+52+29+1+44+15+12+2+4+2+2+3</t>
  </si>
  <si>
    <t>242</t>
  </si>
  <si>
    <t>879231195vl</t>
  </si>
  <si>
    <t>Příplatek za práce při montáži vodovodního potrubí HDPE DN 40 až 550 v kolektoru</t>
  </si>
  <si>
    <t>ks</t>
  </si>
  <si>
    <t>-83985723</t>
  </si>
  <si>
    <t>266,9+34,1+49,0+5,1</t>
  </si>
  <si>
    <t>Ostatní konstrukce</t>
  </si>
  <si>
    <t>243</t>
  </si>
  <si>
    <t>89029080vl</t>
  </si>
  <si>
    <t xml:space="preserve">D+M ocel točivá příruba DN 80  </t>
  </si>
  <si>
    <t>1673155816</t>
  </si>
  <si>
    <t>244</t>
  </si>
  <si>
    <t>89029100vl</t>
  </si>
  <si>
    <t>D+M ocel točivá příruba DN100</t>
  </si>
  <si>
    <t>-897276862</t>
  </si>
  <si>
    <t>245</t>
  </si>
  <si>
    <t>89029150vl</t>
  </si>
  <si>
    <t>D+M ocel točivá příruba DN150</t>
  </si>
  <si>
    <t>1389846220</t>
  </si>
  <si>
    <t>246</t>
  </si>
  <si>
    <t>89029200vl</t>
  </si>
  <si>
    <t>D+M ocel točivá příruba DN 200</t>
  </si>
  <si>
    <t>1896075841</t>
  </si>
  <si>
    <t>247</t>
  </si>
  <si>
    <t>891247112</t>
  </si>
  <si>
    <t>Montáž vodovodních armatur na potrubí hydrantů podzemních (bez osazení poklopů) DN 80</t>
  </si>
  <si>
    <t>448787093</t>
  </si>
  <si>
    <t>3+12</t>
  </si>
  <si>
    <t>248</t>
  </si>
  <si>
    <t>42273593</t>
  </si>
  <si>
    <t>hydrant podzemní DN 80 PN 16 dvojitý uzávěr  v 1250mm</t>
  </si>
  <si>
    <t>1738256814</t>
  </si>
  <si>
    <t>12*1,01</t>
  </si>
  <si>
    <t>249</t>
  </si>
  <si>
    <t>42273592</t>
  </si>
  <si>
    <t>hydrant podzemní DN 80 PN 16 dvojitý uzávěr  v 1000mm</t>
  </si>
  <si>
    <t>281486965</t>
  </si>
  <si>
    <t>3*1,01</t>
  </si>
  <si>
    <t>250</t>
  </si>
  <si>
    <t>891211222</t>
  </si>
  <si>
    <t>Montáž vodovodních armatur na potrubí šoupátek nebo klapek uzavíracích v šachtách s ručním kolečkem DN 50</t>
  </si>
  <si>
    <t>348400347</t>
  </si>
  <si>
    <t>" v kolektoru" 1</t>
  </si>
  <si>
    <t>251</t>
  </si>
  <si>
    <t>42221301</t>
  </si>
  <si>
    <t>šoupátko krátká stavební dl PN10/16 DN 50</t>
  </si>
  <si>
    <t>120465504</t>
  </si>
  <si>
    <t>252</t>
  </si>
  <si>
    <t>42210100</t>
  </si>
  <si>
    <t>kolo ruční pro DN 40-50 D 150mm</t>
  </si>
  <si>
    <t>-2093580462</t>
  </si>
  <si>
    <t>253</t>
  </si>
  <si>
    <t>891241222</t>
  </si>
  <si>
    <t>Montáž vodovodních armatur na potrubí šoupátek nebo klapek uzavíracích v šachtách s ručním kolečkem DN 80</t>
  </si>
  <si>
    <t>-1041042093</t>
  </si>
  <si>
    <t>" v kolektoru" 17</t>
  </si>
  <si>
    <t>254</t>
  </si>
  <si>
    <t>42221303</t>
  </si>
  <si>
    <t>šoupátko krátké PN10/16 DN 80</t>
  </si>
  <si>
    <t>-1507780517</t>
  </si>
  <si>
    <t xml:space="preserve">17*1,01   </t>
  </si>
  <si>
    <t>255</t>
  </si>
  <si>
    <t>16113308</t>
  </si>
  <si>
    <t>Ruční kolečko pro šoupátko DN 80</t>
  </si>
  <si>
    <t>-191675568</t>
  </si>
  <si>
    <t>256</t>
  </si>
  <si>
    <t>891241112</t>
  </si>
  <si>
    <t>Montáž vodovodních armatur na potrubí šoupátek nebo klapek uzavíracích v otevřeném výkopu nebo v šachtách s osazením zemní soupravy (bez poklopů) DN 80</t>
  </si>
  <si>
    <t>1112159499</t>
  </si>
  <si>
    <t>1+1</t>
  </si>
  <si>
    <t>257</t>
  </si>
  <si>
    <t>-1738663162</t>
  </si>
  <si>
    <t xml:space="preserve">1*1,01   </t>
  </si>
  <si>
    <t>258</t>
  </si>
  <si>
    <t>42221323</t>
  </si>
  <si>
    <t>šoupátko  dlouhá dl PN10/16 DN 80</t>
  </si>
  <si>
    <t>-136715276</t>
  </si>
  <si>
    <t>259</t>
  </si>
  <si>
    <t>42291079</t>
  </si>
  <si>
    <t>souprava zemní teleskop. pro šoupátka DN 65-80mm Rd 1,2 - 1,8m</t>
  </si>
  <si>
    <t>-849953289</t>
  </si>
  <si>
    <t>260</t>
  </si>
  <si>
    <t>891261222</t>
  </si>
  <si>
    <t>Montáž vodovodních armatur na potrubí šoupátek nebo klapek uzavíracích v šachtách s ručním kolečkem DN 100</t>
  </si>
  <si>
    <t>-467393236</t>
  </si>
  <si>
    <t>261</t>
  </si>
  <si>
    <t>42221304</t>
  </si>
  <si>
    <t>šoupátko krátké PN10/16 DN 100</t>
  </si>
  <si>
    <t>-1727058670</t>
  </si>
  <si>
    <t xml:space="preserve">3*1,01   </t>
  </si>
  <si>
    <t>262</t>
  </si>
  <si>
    <t>161133100</t>
  </si>
  <si>
    <t>Ruční kolečko pro šoupátko DN 100</t>
  </si>
  <si>
    <t>1996300362</t>
  </si>
  <si>
    <t>263</t>
  </si>
  <si>
    <t>891261112</t>
  </si>
  <si>
    <t>Montáž vodovodních armatur na potrubí šoupátek nebo klapek uzavíracích v otevřeném výkopu nebo v šachtách s osazením zemní soupravy (bez poklopů) DN 100</t>
  </si>
  <si>
    <t>1679001499</t>
  </si>
  <si>
    <t>264</t>
  </si>
  <si>
    <t>42221324</t>
  </si>
  <si>
    <t>šoupátko dlouhá  dl PN10/16 DN 100</t>
  </si>
  <si>
    <t>1058393555</t>
  </si>
  <si>
    <t>265</t>
  </si>
  <si>
    <t>837693146</t>
  </si>
  <si>
    <t>266</t>
  </si>
  <si>
    <t>891311222</t>
  </si>
  <si>
    <t>Montáž vodovodních armatur na potrubí šoupátek nebo klapek uzavíracích v šachtách s ručním kolečkem DN 150</t>
  </si>
  <si>
    <t>-1732363245</t>
  </si>
  <si>
    <t>267</t>
  </si>
  <si>
    <t>42221306</t>
  </si>
  <si>
    <t>šoupátko pitná voda litina GGG 50 krátká stavební dl PN10/16 DN 150x210mm</t>
  </si>
  <si>
    <t>-1473827676</t>
  </si>
  <si>
    <t>268</t>
  </si>
  <si>
    <t>422101022</t>
  </si>
  <si>
    <t>kolo ruční pro DN 150</t>
  </si>
  <si>
    <t>-1608639644</t>
  </si>
  <si>
    <t>269</t>
  </si>
  <si>
    <t>891311112</t>
  </si>
  <si>
    <t>Montáž vodovodních armatur na potrubí šoupátek nebo klapek uzavíracích v otevřeném výkopu nebo v šachtách s osazením zemní soupravy (bez poklopů) DN 150</t>
  </si>
  <si>
    <t>-68837860</t>
  </si>
  <si>
    <t>270</t>
  </si>
  <si>
    <t>42221326</t>
  </si>
  <si>
    <t>šoupátko dlouhá  dl PN10/16 DN 150</t>
  </si>
  <si>
    <t>-1929824189</t>
  </si>
  <si>
    <t>271</t>
  </si>
  <si>
    <t>42291080</t>
  </si>
  <si>
    <t>souprava zemní pro šoupátka DN 100-150m Rd 1,2-1,8m</t>
  </si>
  <si>
    <t>1905000908</t>
  </si>
  <si>
    <t>272</t>
  </si>
  <si>
    <t>891351222</t>
  </si>
  <si>
    <t>Montáž vodovodních armatur na potrubí šoupátek nebo klapek uzavíracích v šachtách s ručním kolečkem DN 200</t>
  </si>
  <si>
    <t>-205154365</t>
  </si>
  <si>
    <t>" v kolektoru" 2</t>
  </si>
  <si>
    <t>273</t>
  </si>
  <si>
    <t>42221307</t>
  </si>
  <si>
    <t>šoupátko krátké PN10/16 DN 200</t>
  </si>
  <si>
    <t>542370379</t>
  </si>
  <si>
    <t>274</t>
  </si>
  <si>
    <t>161133200</t>
  </si>
  <si>
    <t>Ruční kolečko pro šoupátko DN 200</t>
  </si>
  <si>
    <t>-1574648230</t>
  </si>
  <si>
    <t xml:space="preserve">2*1,01   </t>
  </si>
  <si>
    <t>275</t>
  </si>
  <si>
    <t>891371222</t>
  </si>
  <si>
    <t>Montáž vodovodních armatur na potrubí šoupátek nebo klapek uzavíracích v šachtách s ručním kolečkem DN 300</t>
  </si>
  <si>
    <t>-1642518541</t>
  </si>
  <si>
    <t>276</t>
  </si>
  <si>
    <t>42221329</t>
  </si>
  <si>
    <t>šoupátko pitná voda litina GGG 50 dlouhá stavební dl PN10/16 DN 300x500mm</t>
  </si>
  <si>
    <t>553046165</t>
  </si>
  <si>
    <t>277</t>
  </si>
  <si>
    <t>42291082</t>
  </si>
  <si>
    <t>souprava teleskop. zemní pro šoupátka DN 250-300mm Rd 1,2-1,8mm</t>
  </si>
  <si>
    <t>1001706826</t>
  </si>
  <si>
    <t>278</t>
  </si>
  <si>
    <t>2067547727</t>
  </si>
  <si>
    <t>279</t>
  </si>
  <si>
    <t>42221309</t>
  </si>
  <si>
    <t>šoupátko krátká dl PN10/16 DN 300</t>
  </si>
  <si>
    <t>-3165085</t>
  </si>
  <si>
    <t xml:space="preserve">"kolektor "   </t>
  </si>
  <si>
    <t>280</t>
  </si>
  <si>
    <t>161133300</t>
  </si>
  <si>
    <t>Ruční kolečko pro šoupátko DN 300</t>
  </si>
  <si>
    <t>496519454</t>
  </si>
  <si>
    <t>281</t>
  </si>
  <si>
    <t>891379111</t>
  </si>
  <si>
    <t>Montáž vodovodních armatur na potrubí navrtávacích pasů s ventilem Jt 1 MPa, na potrubí z trub litinových, ocelových nebo plastických hmot DN 300</t>
  </si>
  <si>
    <t>-98355577</t>
  </si>
  <si>
    <t>282</t>
  </si>
  <si>
    <t>42271418</t>
  </si>
  <si>
    <t>pás navrtávací z tvárné litiny DN 300/50, pro litinové a ocelové potrub</t>
  </si>
  <si>
    <t>1057608185</t>
  </si>
  <si>
    <t>283</t>
  </si>
  <si>
    <t>89571080vl</t>
  </si>
  <si>
    <t>D+M Multitoleranční spojka DN 80</t>
  </si>
  <si>
    <t>-1825863167</t>
  </si>
  <si>
    <t>284</t>
  </si>
  <si>
    <t>89571100vl</t>
  </si>
  <si>
    <t>D+M Multitoleranční spojka DN 100</t>
  </si>
  <si>
    <t>-1390091464</t>
  </si>
  <si>
    <t>285</t>
  </si>
  <si>
    <t>89571150vl</t>
  </si>
  <si>
    <t>D+M Multitoleranční spojka DN 150</t>
  </si>
  <si>
    <t>524679106</t>
  </si>
  <si>
    <t>286</t>
  </si>
  <si>
    <t>89571300vl</t>
  </si>
  <si>
    <t>D+M Multitoleranční spojka DN 300</t>
  </si>
  <si>
    <t>1623367415</t>
  </si>
  <si>
    <t>287</t>
  </si>
  <si>
    <t>89506545vl</t>
  </si>
  <si>
    <t>D+M automatického odvzdušňovacího a zavzdušňovajícího ventilu DN 80, včetně příplatku za práci v kolektoru</t>
  </si>
  <si>
    <t>1145246870</t>
  </si>
  <si>
    <t>288</t>
  </si>
  <si>
    <t>899185395vl</t>
  </si>
  <si>
    <t>Příplatek za montáž armatur v kolektoru DN 40 až 1000</t>
  </si>
  <si>
    <t>-538399560</t>
  </si>
  <si>
    <t>1+4+1+5+5+3+2+1+3+17+1+2+1+1+1+3+2+1+4+18+1</t>
  </si>
  <si>
    <t>289</t>
  </si>
  <si>
    <t>89552118vl</t>
  </si>
  <si>
    <t>D+M šrouby nerezové s mosaznými matkami</t>
  </si>
  <si>
    <t>1896871447</t>
  </si>
  <si>
    <t>8*(32+26+21+26+3)</t>
  </si>
  <si>
    <t>4*(10+4+49)</t>
  </si>
  <si>
    <t>12*27</t>
  </si>
  <si>
    <t>290</t>
  </si>
  <si>
    <t>896767817</t>
  </si>
  <si>
    <t>D+M zaizolování montážní pěnou</t>
  </si>
  <si>
    <t>-1330447066</t>
  </si>
  <si>
    <t>291</t>
  </si>
  <si>
    <t>89676891vl</t>
  </si>
  <si>
    <t>D+M zabetonování vybouraného otvoru v tl. 300 mm včetně bednění zřízení, odstranění</t>
  </si>
  <si>
    <t>-1970533994</t>
  </si>
  <si>
    <t>"steny v kolektoru"  4</t>
  </si>
  <si>
    <t>"pro osazení hydrantů"  6</t>
  </si>
  <si>
    <t>292</t>
  </si>
  <si>
    <t>894201251</t>
  </si>
  <si>
    <t>Ostatní konstrukce na trubním vedení z prostého betonu stěny šachet tloušťky přes 200 mm z betonu se zvýšenými nároky na prostředí tř. C 25/30</t>
  </si>
  <si>
    <t>216088787</t>
  </si>
  <si>
    <t>0,3*2,0*2,34*4</t>
  </si>
  <si>
    <t>293</t>
  </si>
  <si>
    <t>894501111</t>
  </si>
  <si>
    <t>Bednění konstrukcí na trubním vedení stěn šachet pravoúhlých nebo čtyř a vícehranných oboustranné zřízení</t>
  </si>
  <si>
    <t>712267876</t>
  </si>
  <si>
    <t>2,0*2,34*2*4</t>
  </si>
  <si>
    <t>294</t>
  </si>
  <si>
    <t>894501112</t>
  </si>
  <si>
    <t>Bednění konstrukcí na trubním vedení stěn šachet pravoúhlých nebo čtyř a vícehranných oboustranné odstranění</t>
  </si>
  <si>
    <t>980491902</t>
  </si>
  <si>
    <t>295</t>
  </si>
  <si>
    <t>896886781vl</t>
  </si>
  <si>
    <t>D+M ocelové chráničky DN 250 délky 300 mm</t>
  </si>
  <si>
    <t>1678833686</t>
  </si>
  <si>
    <t>296</t>
  </si>
  <si>
    <t>896886785vl</t>
  </si>
  <si>
    <t>D+M ocelové chráničky DN 500 délky 300 mm</t>
  </si>
  <si>
    <t>-511888394</t>
  </si>
  <si>
    <t>297</t>
  </si>
  <si>
    <t>899212100vl</t>
  </si>
  <si>
    <t>Protipožární ucpácka (60 min) do prostupu stěnou potrubí  DN 100</t>
  </si>
  <si>
    <t>-1771379498</t>
  </si>
  <si>
    <t>298</t>
  </si>
  <si>
    <t>899212200vl</t>
  </si>
  <si>
    <t xml:space="preserve">Protipožární ucpácka (60 min) do prostupu stěnou potrubí  DN 200 </t>
  </si>
  <si>
    <t>833218229</t>
  </si>
  <si>
    <t>299</t>
  </si>
  <si>
    <t>8992123200vl</t>
  </si>
  <si>
    <t xml:space="preserve">Protipožární ucpácka (60 min) do prostupu stěnou potrubí  DN 300 </t>
  </si>
  <si>
    <t>-1928705104</t>
  </si>
  <si>
    <t>300</t>
  </si>
  <si>
    <t>899401112</t>
  </si>
  <si>
    <t>Osazení poklopů litinových šoupátkových</t>
  </si>
  <si>
    <t>-271414096</t>
  </si>
  <si>
    <t>301</t>
  </si>
  <si>
    <t>42291352</t>
  </si>
  <si>
    <t>poklop litinový šoupátkový vč. podkladní desky</t>
  </si>
  <si>
    <t>-948142794</t>
  </si>
  <si>
    <t>302</t>
  </si>
  <si>
    <t>899401113</t>
  </si>
  <si>
    <t>Osazení poklopů litinových hydrantových</t>
  </si>
  <si>
    <t>256321333</t>
  </si>
  <si>
    <t>303</t>
  </si>
  <si>
    <t>42291452</t>
  </si>
  <si>
    <t>poklop litinový hydrantový DN 80</t>
  </si>
  <si>
    <t>-975645533</t>
  </si>
  <si>
    <t>Ostatní konstrukce a práce-bourání</t>
  </si>
  <si>
    <t>304</t>
  </si>
  <si>
    <t>23082105V</t>
  </si>
  <si>
    <t>Demontáž potrubí do šrotu do 150  kg do DN 300 v kolektoru, rozříznutí na 1 bm kvůli manipulaci, odstranění objímek a kotev</t>
  </si>
  <si>
    <t>-1572941618</t>
  </si>
  <si>
    <t xml:space="preserve">"DN 300"   </t>
  </si>
  <si>
    <t>7,0</t>
  </si>
  <si>
    <t>305</t>
  </si>
  <si>
    <t>23082104V</t>
  </si>
  <si>
    <t>Demontáž potrubí do šrotu do 50  kg do DN 200 v kolektoru, rozříznutí na 1 bm kvůli manipulaci, odstranění objímek a kotev</t>
  </si>
  <si>
    <t>-12160545</t>
  </si>
  <si>
    <t xml:space="preserve">"DN 50"   </t>
  </si>
  <si>
    <t>2,8</t>
  </si>
  <si>
    <t>19,3</t>
  </si>
  <si>
    <t>3,5</t>
  </si>
  <si>
    <t xml:space="preserve">"DN 150"   </t>
  </si>
  <si>
    <t>6,3</t>
  </si>
  <si>
    <t>306</t>
  </si>
  <si>
    <t>895295803vl</t>
  </si>
  <si>
    <t xml:space="preserve">Demontáž náhradního zásobování, svislé, vodorovné přemístění, uskladnění pro opětovné použítí </t>
  </si>
  <si>
    <t>2069985095</t>
  </si>
  <si>
    <t>307</t>
  </si>
  <si>
    <t>895296520vl</t>
  </si>
  <si>
    <t>Demontáž potrubí PE do DN 110 v kolektoru, rozříznutí na 1 bm kvůli manipulaci, odvoz, vč. ekologické likvidace</t>
  </si>
  <si>
    <t>920367664</t>
  </si>
  <si>
    <t xml:space="preserve">"DN 63"   </t>
  </si>
  <si>
    <t>2,7</t>
  </si>
  <si>
    <t xml:space="preserve">"DN 90"   </t>
  </si>
  <si>
    <t>26,0</t>
  </si>
  <si>
    <t xml:space="preserve">"DN 110"   </t>
  </si>
  <si>
    <t>48,6</t>
  </si>
  <si>
    <t>308</t>
  </si>
  <si>
    <t>895296530vl</t>
  </si>
  <si>
    <t>Demontáž potrubí sklolaminátové HOBAS do DN 300 v kolektoru, rozříznutí na 1 bm kvůli manipulaci, odvoz, vč. ekologické likvidace</t>
  </si>
  <si>
    <t>455796129</t>
  </si>
  <si>
    <t>450</t>
  </si>
  <si>
    <t>93,0</t>
  </si>
  <si>
    <t>309</t>
  </si>
  <si>
    <t>95209051V</t>
  </si>
  <si>
    <t>Úklid kolektoru po dokončení stavby, včetně svislého a vodorovného přemístě, poplatku za likvidaci</t>
  </si>
  <si>
    <t>452038128</t>
  </si>
  <si>
    <t>310</t>
  </si>
  <si>
    <t>76799671V</t>
  </si>
  <si>
    <t>Demontáž atypických zámečnických konstrukcí řezáním hmotnosti jednotlivých dílů do 50 kg v kolektoru</t>
  </si>
  <si>
    <t>224634379</t>
  </si>
  <si>
    <t xml:space="preserve">"konzola - uřezání"   </t>
  </si>
  <si>
    <t>293*25,0</t>
  </si>
  <si>
    <t>311</t>
  </si>
  <si>
    <t>9601189vl</t>
  </si>
  <si>
    <t>Demontáž šoupátka DN 80-300,  vč. zemní soupravy, naložení, vodorovné přemístění, složení</t>
  </si>
  <si>
    <t>355805923</t>
  </si>
  <si>
    <t>2+9+2+1+2+2</t>
  </si>
  <si>
    <t>312</t>
  </si>
  <si>
    <t>9601190vl</t>
  </si>
  <si>
    <t>Demontáž hydrantů DN 80 naložení, vodorovné přemístění, složení</t>
  </si>
  <si>
    <t>-279035952</t>
  </si>
  <si>
    <t>313</t>
  </si>
  <si>
    <t>971052441</t>
  </si>
  <si>
    <t>Vybourání a prorážení otvorů v železobetonových příčkách a zdech základových nebo nadzákladových, plochy do 0,25 m2, tl. do 300 mm</t>
  </si>
  <si>
    <t>650254614</t>
  </si>
  <si>
    <t>"500x500x300" 5</t>
  </si>
  <si>
    <t>314</t>
  </si>
  <si>
    <t>971052551</t>
  </si>
  <si>
    <t>Vybourání a prorážení otvorů v železobetonových příčkách a zdech základových nebo nadzákladových, plochy do 1 m2, tl. do 600 mm</t>
  </si>
  <si>
    <t>2010326040</t>
  </si>
  <si>
    <t>0,8*0,8*0,3*4</t>
  </si>
  <si>
    <t>315</t>
  </si>
  <si>
    <t>971052651</t>
  </si>
  <si>
    <t>Vybourání a prorážení otvorů v železobetonových příčkách a zdech základových nebo nadzákladových, plochy do 4 m2, tl. do 600 mm</t>
  </si>
  <si>
    <t>-79763967</t>
  </si>
  <si>
    <t>1,9*2,3*0,3*4</t>
  </si>
  <si>
    <t>316</t>
  </si>
  <si>
    <t>977211111</t>
  </si>
  <si>
    <t>Řezání konstrukcí stěnovou pilou betonových nebo železobetonových průměru řezané výztuže do 16 mm hloubka řezu do 200 mm</t>
  </si>
  <si>
    <t>823730660</t>
  </si>
  <si>
    <t xml:space="preserve">"srop v kolektoru"   </t>
  </si>
  <si>
    <t>(2+7)*2*4</t>
  </si>
  <si>
    <t>317</t>
  </si>
  <si>
    <t>977211112</t>
  </si>
  <si>
    <t>Řezání konstrukcí stěnovou pilou betonových nebo železobetonových průměru řezané výztuže do 16 mm hloubka řezu přes 200 do 350 mm</t>
  </si>
  <si>
    <t>-424653497</t>
  </si>
  <si>
    <t xml:space="preserve">"stěny v kolektoru"   </t>
  </si>
  <si>
    <t>0,8*4*4</t>
  </si>
  <si>
    <t>0,5*4*5</t>
  </si>
  <si>
    <t>318</t>
  </si>
  <si>
    <t>98212230vl</t>
  </si>
  <si>
    <t>D+Z zednické zapravení a utěsnění otvoru v betonové zdi tl. 300mm po osazení  potrubí</t>
  </si>
  <si>
    <t>1187994459</t>
  </si>
  <si>
    <t>319</t>
  </si>
  <si>
    <t>96104411V</t>
  </si>
  <si>
    <t>Bourání základů a patek v kolektoru</t>
  </si>
  <si>
    <t>-954764507</t>
  </si>
  <si>
    <t xml:space="preserve">"vybourání a vytěžení betonových bloků v kolekoru"   </t>
  </si>
  <si>
    <t>2,48</t>
  </si>
  <si>
    <t>320</t>
  </si>
  <si>
    <t>711131821</t>
  </si>
  <si>
    <t>Odstranění izolace proti zemní vlhkosti na ploše svislé S</t>
  </si>
  <si>
    <t>-1056798738</t>
  </si>
  <si>
    <t>2,0*2,5*4*1,1</t>
  </si>
  <si>
    <t>321</t>
  </si>
  <si>
    <t>9854410P01vl</t>
  </si>
  <si>
    <t>D+M Podpora P01 DN200 - 50,7 kg, vč.osazení a okotvení, nachystání pro nátěr, odvoz na stavbu, montáž, příplatkem za montáž v kolektoru</t>
  </si>
  <si>
    <t>-2061579351</t>
  </si>
  <si>
    <t>322</t>
  </si>
  <si>
    <t>9854410P02vl</t>
  </si>
  <si>
    <t>D+M Podpora P02 DN200 - 232,30 kg, kotvení, gumový pás objímek,  zalití kotevní maltou, nachystání pro nátěr, odvoz na stavbu, montáž, příplatkem za montáž v kolektoru</t>
  </si>
  <si>
    <t>-336278759</t>
  </si>
  <si>
    <t>323</t>
  </si>
  <si>
    <t>9854410P03vl</t>
  </si>
  <si>
    <t>D+M Podpora P03 DN200 - 120,0 kg, kotvení, gumový pás objímek,  zalití kotevní maltou, nachystání pro nátěr, odvoz na stavbu, montáž, příplatkem za montáž v kolektoru</t>
  </si>
  <si>
    <t>-864682603</t>
  </si>
  <si>
    <t>324</t>
  </si>
  <si>
    <t>9854410P11vl</t>
  </si>
  <si>
    <t>D+M Podpora P11 DN100 - 41,0 kg, vč.osazení a okotvení, nachystání pro nátěr, odvoz na stavbu, montáž, příplatkem za montáž v kolektoru</t>
  </si>
  <si>
    <t>-299734214</t>
  </si>
  <si>
    <t>325</t>
  </si>
  <si>
    <t>9854410P12vl</t>
  </si>
  <si>
    <t>D+M Podpora P12 DN100 - 87,5 kg, vč.osazení a okotvení, nachystání pro nátěr, odvoz na stavbu, montáž, příplatkem za montáž v kolektoru</t>
  </si>
  <si>
    <t>-1988715534</t>
  </si>
  <si>
    <t>326</t>
  </si>
  <si>
    <t>9854410P21vl</t>
  </si>
  <si>
    <t>D+M Podpora P21 DN150 - 33,8 kg, vč.osazení a okotvení, nachystání pro nátěr, odvoz na stavbu, montáž, příplatkem za montáž v kolektoru</t>
  </si>
  <si>
    <t>-728650010</t>
  </si>
  <si>
    <t>327</t>
  </si>
  <si>
    <t>9854410P31vl</t>
  </si>
  <si>
    <t>D+M Podpora P31 DN80 - 41,0 kg, vč.osazení a okotvení, nachystání pro nátěr, odvoz na stavbu, montáž, příplatkem za montáž v kolektoru</t>
  </si>
  <si>
    <t>1364567009</t>
  </si>
  <si>
    <t>328</t>
  </si>
  <si>
    <t>9854410P32vl</t>
  </si>
  <si>
    <t>D+M Podpora P32 DN100 - 87,5 kg, kotvení, gumový pás objímek,  zalití kotevní maltou, nachystání pro nátěr, odvoz na stavbu, montáž, příplatkem za montáž v kolektoru</t>
  </si>
  <si>
    <t>2043848747</t>
  </si>
  <si>
    <t>329</t>
  </si>
  <si>
    <t>9854410P41vl</t>
  </si>
  <si>
    <t>D+M Podpora P41 DN300 - 74,9 kg, kotvení, gumový pás objímek,  zalití kotevní maltou, nachystání pro nátěr, odvoz na stavbu, montáž, příplatkem za montáž v kolektoru</t>
  </si>
  <si>
    <t>-1698011685</t>
  </si>
  <si>
    <t>330</t>
  </si>
  <si>
    <t>9854410P42vl</t>
  </si>
  <si>
    <t>D+M Podpora P42 DN300 - 467,0 kg, kotvení, gumový pás objímek,  zalití kotevní maltou, nachystání pro nátěr, odvoz na stavbu, montáž, příplatkem za montáž v kolektoru</t>
  </si>
  <si>
    <t>516458345</t>
  </si>
  <si>
    <t>997</t>
  </si>
  <si>
    <t>Přesun sutě</t>
  </si>
  <si>
    <t>331</t>
  </si>
  <si>
    <t>920130606</t>
  </si>
  <si>
    <t>Složení v areálu Brněnských vodáren a kanalizací, a.s.</t>
  </si>
  <si>
    <t>-491144765</t>
  </si>
  <si>
    <t xml:space="preserve">"šoupátko vodárenské DN 50"   </t>
  </si>
  <si>
    <t>11*9,7</t>
  </si>
  <si>
    <t xml:space="preserve">"šoupátko vodárenské DN 80"   </t>
  </si>
  <si>
    <t>9*18,5</t>
  </si>
  <si>
    <t>2*9,7</t>
  </si>
  <si>
    <t xml:space="preserve">"šoupátko vodárenské DN 100"   </t>
  </si>
  <si>
    <t>2*22,5</t>
  </si>
  <si>
    <t xml:space="preserve">"šoupátko vodárenské DN 150"   </t>
  </si>
  <si>
    <t>1*34</t>
  </si>
  <si>
    <t xml:space="preserve">"šoupátko vodárenské DN 200"   </t>
  </si>
  <si>
    <t>2*54</t>
  </si>
  <si>
    <t xml:space="preserve">"šoupátko vodárenské DN 300"   </t>
  </si>
  <si>
    <t>2*131,8</t>
  </si>
  <si>
    <t xml:space="preserve">"podzemní hydrant DN 80"   </t>
  </si>
  <si>
    <t>6*82</t>
  </si>
  <si>
    <t>332</t>
  </si>
  <si>
    <t>92013802</t>
  </si>
  <si>
    <t>Výkup ve sběrných surovinách</t>
  </si>
  <si>
    <t>-1830574379</t>
  </si>
  <si>
    <t>2,8*15,7</t>
  </si>
  <si>
    <t>19,3*27,6</t>
  </si>
  <si>
    <t>3,5*31,3</t>
  </si>
  <si>
    <t>6,3*32</t>
  </si>
  <si>
    <t>7*107</t>
  </si>
  <si>
    <t>293,0*25</t>
  </si>
  <si>
    <t>333</t>
  </si>
  <si>
    <t>997013212V</t>
  </si>
  <si>
    <t>Vnitrostaveništní doprava suti a vybouraných hmot pro kolektroru svisle do v do 9 m, vodorovně do 500, ručně</t>
  </si>
  <si>
    <t>-1514197892</t>
  </si>
  <si>
    <t>15910,5/1000</t>
  </si>
  <si>
    <t xml:space="preserve">"vybourání a vytežení betonových k-cí v kolekoru"   </t>
  </si>
  <si>
    <t>0,935+1,843+12,586+5,456</t>
  </si>
  <si>
    <t xml:space="preserve">"vybourání izolací"   </t>
  </si>
  <si>
    <t>0,099</t>
  </si>
  <si>
    <t>334</t>
  </si>
  <si>
    <t>997013501</t>
  </si>
  <si>
    <t>Odvoz suti a vybouraných hmot na skládku nebo meziskládku se složením, na vzdálenost do 1 km</t>
  </si>
  <si>
    <t>901047902</t>
  </si>
  <si>
    <t>"beton</t>
  </si>
  <si>
    <t>1,82+5,463+0,935+1,843+12,586+5,456</t>
  </si>
  <si>
    <t>"kamenivo</t>
  </si>
  <si>
    <t>1,33+5,22</t>
  </si>
  <si>
    <t>"živice</t>
  </si>
  <si>
    <t>1,715+3,225+0,099</t>
  </si>
  <si>
    <t>335</t>
  </si>
  <si>
    <t>997013509</t>
  </si>
  <si>
    <t>Odvoz suti a vybouraných hmot na skládku nebo meziskládku se složením, na vzdálenost Příplatek k ceně za každý další započatý 1 km přes 1 km</t>
  </si>
  <si>
    <t>-1677316917</t>
  </si>
  <si>
    <t>39,692*13 'Přepočtené koeficientem množství</t>
  </si>
  <si>
    <t>336</t>
  </si>
  <si>
    <t>997013861</t>
  </si>
  <si>
    <t>Poplatek za uložení stavebního odpadu na recyklační skládce (skládkovné) z prostého betonu zatříděného do Katalogu odpadů pod kódem 17 01 01</t>
  </si>
  <si>
    <t>-619250786</t>
  </si>
  <si>
    <t>337</t>
  </si>
  <si>
    <t>997013873</t>
  </si>
  <si>
    <t>Poplatek za uložení stavebního odpadu na recyklační skládce (skládkovné) zeminy a kamení zatříděného do Katalogu odpadů pod kódem 17 05 04</t>
  </si>
  <si>
    <t>-217349732</t>
  </si>
  <si>
    <t>338</t>
  </si>
  <si>
    <t>997013875</t>
  </si>
  <si>
    <t>Poplatek za uložení stavebního odpadu na recyklační skládce (skládkovné) asfaltového bez obsahu dehtu zatříděného do Katalogu odpadů pod kódem 17 03 02</t>
  </si>
  <si>
    <t>-422609937</t>
  </si>
  <si>
    <t>998</t>
  </si>
  <si>
    <t>Přesun hmot</t>
  </si>
  <si>
    <t>339</t>
  </si>
  <si>
    <t>998273112</t>
  </si>
  <si>
    <t>Přesun hmot pro trubní vedení hloubené z trub litinových pro vodovody nebo kanalizace ve štole dopravní vzdálenost do 50 m</t>
  </si>
  <si>
    <t>-1718380341</t>
  </si>
  <si>
    <t>340</t>
  </si>
  <si>
    <t>998273124</t>
  </si>
  <si>
    <t>Přesun hmot pro trubní vedení hloubené z trub litinových Příplatek k cenám za zvětšený přesun přes vymezenou dopravní vzdálenost do 500 m</t>
  </si>
  <si>
    <t>-1522238445</t>
  </si>
  <si>
    <t>PSV</t>
  </si>
  <si>
    <t>Práce a dodávky PSV</t>
  </si>
  <si>
    <t>711</t>
  </si>
  <si>
    <t>Izolace proti vodě, vlhkosti a plynům</t>
  </si>
  <si>
    <t>341</t>
  </si>
  <si>
    <t>711112001</t>
  </si>
  <si>
    <t>Provedení izolace proti zemní vlhkosti natěradly a tmely za studena na ploše svislé S nátěrem penetračním</t>
  </si>
  <si>
    <t>-726419661</t>
  </si>
  <si>
    <t>342</t>
  </si>
  <si>
    <t>11163150</t>
  </si>
  <si>
    <t>lak penetrační asfaltový</t>
  </si>
  <si>
    <t>1757159467</t>
  </si>
  <si>
    <t>24,4*0,4/1000*1,15</t>
  </si>
  <si>
    <t>343</t>
  </si>
  <si>
    <t>711142559</t>
  </si>
  <si>
    <t>Provedení izolace proti zemní vlhkosti pásy přitavením NAIP na ploše svislé S</t>
  </si>
  <si>
    <t>1269868506</t>
  </si>
  <si>
    <t>344</t>
  </si>
  <si>
    <t>62832001</t>
  </si>
  <si>
    <t>pás asfaltový natavitelný oxidovaný tl 3,5mm typu V60 S35 s vložkou ze skleněné rohože, s jemnozrnným minerálním posypem</t>
  </si>
  <si>
    <t>-169866965</t>
  </si>
  <si>
    <t>345</t>
  </si>
  <si>
    <t>998711101</t>
  </si>
  <si>
    <t>Přesun hmot pro izolace proti vodě, vlhkosti a plynům stanovený z hmotnosti přesunovaného materiálu vodorovná dopravní vzdálenost do 50 m základní v objektech výšky do 6 m</t>
  </si>
  <si>
    <t>-409348780</t>
  </si>
  <si>
    <t>741</t>
  </si>
  <si>
    <t>Elektroinstalace - silnoproud</t>
  </si>
  <si>
    <t>346</t>
  </si>
  <si>
    <t>741410003vl</t>
  </si>
  <si>
    <t>Montáž uzemňovacího vedení s upevněním, propojením a připojením pomocí svorek na povrchu drátu nebo lana Ø do 10 mm</t>
  </si>
  <si>
    <t>-1265382693</t>
  </si>
  <si>
    <t>"uzemnění konzol v kolektoru" 800</t>
  </si>
  <si>
    <t>347</t>
  </si>
  <si>
    <t>35441080</t>
  </si>
  <si>
    <t>drát D 8mm nerez</t>
  </si>
  <si>
    <t>215762342</t>
  </si>
  <si>
    <t>800*0,4</t>
  </si>
  <si>
    <t>348</t>
  </si>
  <si>
    <t>35431010</t>
  </si>
  <si>
    <t>svorka uzemnění nerez V4 univerzální se závitem</t>
  </si>
  <si>
    <t>-113642039</t>
  </si>
  <si>
    <t>349</t>
  </si>
  <si>
    <t>741410005vl</t>
  </si>
  <si>
    <t>-72155683</t>
  </si>
  <si>
    <t>"Drát bude na konzolu připojen vhodnou nerezovou svorkou ."</t>
  </si>
  <si>
    <t xml:space="preserve">"Stávající konzoly budou očištěny až na čistý kov, po připojení bude provedeno opatření proti korozi  " </t>
  </si>
  <si>
    <t>"spoje např. nástřikem zinkovým sprejem a následně živičným nástřikem. "</t>
  </si>
  <si>
    <t xml:space="preserve">"U provedeného pospojování je nutné ověření elektrické souvislosti spoje." </t>
  </si>
  <si>
    <t>789</t>
  </si>
  <si>
    <t>Povrchové úpravy ocelových konstrukcí a technologických zařízení</t>
  </si>
  <si>
    <t>350</t>
  </si>
  <si>
    <t>7891232201vl</t>
  </si>
  <si>
    <t>Příprava povrchů ocelových konstrukcí pro nátěr epoxidovou barvou</t>
  </si>
  <si>
    <t>-1527590945</t>
  </si>
  <si>
    <t>"P01</t>
  </si>
  <si>
    <t>50,7*81</t>
  </si>
  <si>
    <t>"P02</t>
  </si>
  <si>
    <t>232,3*10</t>
  </si>
  <si>
    <t>"P03</t>
  </si>
  <si>
    <t>120*6</t>
  </si>
  <si>
    <t>"P11</t>
  </si>
  <si>
    <t>41,0*5</t>
  </si>
  <si>
    <t>"P12</t>
  </si>
  <si>
    <t>87,5*2</t>
  </si>
  <si>
    <t>"P21</t>
  </si>
  <si>
    <t>33,8*1</t>
  </si>
  <si>
    <t>"P31</t>
  </si>
  <si>
    <t>41,0*7</t>
  </si>
  <si>
    <t>"P32</t>
  </si>
  <si>
    <t>"P41</t>
  </si>
  <si>
    <t>74,9*16</t>
  </si>
  <si>
    <t>"P42</t>
  </si>
  <si>
    <t>467,0*3</t>
  </si>
  <si>
    <t>351</t>
  </si>
  <si>
    <t>7893232101vl</t>
  </si>
  <si>
    <t>Zhotovení nátěru ocelových konstrukcídle standardů TSB, 2složkovou epoxidovou barvou ve 4 vrstvách - viz. TZ</t>
  </si>
  <si>
    <t>-1803688025</t>
  </si>
  <si>
    <t>SO 341 - Vodovodní přípojky</t>
  </si>
  <si>
    <t xml:space="preserve">    89 - Ostatní konstrukce</t>
  </si>
  <si>
    <t xml:space="preserve">    9 - Ostatní konstrukce a práce, bourání</t>
  </si>
  <si>
    <t>2133552303</t>
  </si>
  <si>
    <t xml:space="preserve">"200x200x600"   </t>
  </si>
  <si>
    <t>0,6*0,2*0,2*1</t>
  </si>
  <si>
    <t>452313192</t>
  </si>
  <si>
    <t>Podkladní a zajišťovací konstrukce z betonu prostého v otevřeném výkopu Příplatek k cenám za práce ve štole pro bloky</t>
  </si>
  <si>
    <t>30425016</t>
  </si>
  <si>
    <t>1169351932</t>
  </si>
  <si>
    <t>876235005</t>
  </si>
  <si>
    <t>0,2*0,6*4*1</t>
  </si>
  <si>
    <t>63062001vl</t>
  </si>
  <si>
    <t>Zapravení podlahy cememtový potěrem 200x200/50 mm včetně athezního můstku</t>
  </si>
  <si>
    <t>222984379</t>
  </si>
  <si>
    <t>-1823591108</t>
  </si>
  <si>
    <t>-170061703</t>
  </si>
  <si>
    <t xml:space="preserve">"trouba přírubová dl. 400....DN 50"   </t>
  </si>
  <si>
    <t>552532050vl</t>
  </si>
  <si>
    <t xml:space="preserve">trouba přírubová litinová vodovodní  PN10  DN 50 dl 400mm  </t>
  </si>
  <si>
    <t>-39610687</t>
  </si>
  <si>
    <t>266301447</t>
  </si>
  <si>
    <t>-1472857403</t>
  </si>
  <si>
    <t>-2010031</t>
  </si>
  <si>
    <t>299845606</t>
  </si>
  <si>
    <t>879251465</t>
  </si>
  <si>
    <t>2+1+1+2</t>
  </si>
  <si>
    <t>767903128</t>
  </si>
  <si>
    <t xml:space="preserve">"v kolektoru"  2*1,01   </t>
  </si>
  <si>
    <t>5525308050vl</t>
  </si>
  <si>
    <t>přechod přírubový,práškový epoxid tl 250µm FFR-kus litinový DN 80/50</t>
  </si>
  <si>
    <t>-571961048</t>
  </si>
  <si>
    <t>XG50121</t>
  </si>
  <si>
    <t>Závitová příruba DN 50 s vnitřním závitem 6/4"</t>
  </si>
  <si>
    <t>108838177</t>
  </si>
  <si>
    <t>XG50028</t>
  </si>
  <si>
    <t>Závitová příruba DN 80 s vnitřním závitem 6/4"</t>
  </si>
  <si>
    <t>-1189566047</t>
  </si>
  <si>
    <t>-1883570861</t>
  </si>
  <si>
    <t>1+1+1+1</t>
  </si>
  <si>
    <t>XG80100</t>
  </si>
  <si>
    <t>Závitová příruba DN 100 s vnitřním závitem 6/4"</t>
  </si>
  <si>
    <t>-52803101</t>
  </si>
  <si>
    <t>86963353</t>
  </si>
  <si>
    <t>-604744465</t>
  </si>
  <si>
    <t xml:space="preserve">"kolektor" 1*1,01   </t>
  </si>
  <si>
    <t>1865880652</t>
  </si>
  <si>
    <t>-1598994514</t>
  </si>
  <si>
    <t>6+4</t>
  </si>
  <si>
    <t>2018101201</t>
  </si>
  <si>
    <t xml:space="preserve">D+M vodoměrné sestavy se šroubením kohouty a zpětnou klapkou 6/4" a vodoměr 6/4" </t>
  </si>
  <si>
    <t>1596101856</t>
  </si>
  <si>
    <t xml:space="preserve">"+ 4 x ISO FITINKA zasouvací s vnějším závitem 6/4 6+ potrubí PE 100 DN 50/3,0 - 1m" "   </t>
  </si>
  <si>
    <t>201820101</t>
  </si>
  <si>
    <t>D+M kovová objímka s gumou pro pevné uchycení potrubí včetně ukotvení</t>
  </si>
  <si>
    <t>413099117</t>
  </si>
  <si>
    <t>891181295</t>
  </si>
  <si>
    <t>Montáž vodovodních armatur na potrubí Příplatek k ceně za montáž v objektech DN od 40 do 1200</t>
  </si>
  <si>
    <t>1864689460</t>
  </si>
  <si>
    <t>82018802vl</t>
  </si>
  <si>
    <t>Spojovací materiál pro přírubové spoje</t>
  </si>
  <si>
    <t>-1445955947</t>
  </si>
  <si>
    <t>49521877</t>
  </si>
  <si>
    <t>1867769947</t>
  </si>
  <si>
    <t>-2079551647</t>
  </si>
  <si>
    <t>-1385814776</t>
  </si>
  <si>
    <t>-415093052</t>
  </si>
  <si>
    <t>1974996603</t>
  </si>
  <si>
    <t>89529430vl</t>
  </si>
  <si>
    <t>Demontáž vodovodní přípojky, svislé, vodorovné přemístění, uskladnění pro opětovné použití</t>
  </si>
  <si>
    <t>-1579742715</t>
  </si>
  <si>
    <t>Ostatní konstrukce a práce, bourání</t>
  </si>
  <si>
    <t>-1226212387</t>
  </si>
  <si>
    <t>-1910594044</t>
  </si>
  <si>
    <t xml:space="preserve">0,024*2,2   </t>
  </si>
  <si>
    <t>-968305639</t>
  </si>
  <si>
    <t>997221862</t>
  </si>
  <si>
    <t>Poplatek za uložení stavebního odpadu na recyklační skládce (skládkovné) z armovaného betonu zatříděného do Katalogu odpadů pod kódem 17 01 01</t>
  </si>
  <si>
    <t>-996157344</t>
  </si>
  <si>
    <t>-1560365485</t>
  </si>
  <si>
    <t>-1914319400</t>
  </si>
  <si>
    <t>090 - Vedlejší a ostatní náklady</t>
  </si>
  <si>
    <t>900600002</t>
  </si>
  <si>
    <t>Poplatky a náklady na zařízení staveniště</t>
  </si>
  <si>
    <t>-392900603</t>
  </si>
  <si>
    <t>900600004</t>
  </si>
  <si>
    <t>Zřízení a údržba dopr. značení po dobu výstavby, vrácení do pův. stavu</t>
  </si>
  <si>
    <t>-1425486104</t>
  </si>
  <si>
    <t xml:space="preserve">"včetně vyhotovení projektu dopravního značení"   </t>
  </si>
  <si>
    <t xml:space="preserve">"a projednání"   </t>
  </si>
  <si>
    <t>900600005</t>
  </si>
  <si>
    <t>Ochrana stromů v blízkosti prováděných výkopových prací</t>
  </si>
  <si>
    <t>-1829519214</t>
  </si>
  <si>
    <t>900600014</t>
  </si>
  <si>
    <t>Provedení veškerých zkoušek prokazujícíh kvalitu díla např. zkouška zhutnění</t>
  </si>
  <si>
    <t>280989293</t>
  </si>
  <si>
    <t>900600016</t>
  </si>
  <si>
    <t>Zpracování dokumentace skutečného provedení stavby</t>
  </si>
  <si>
    <t>886187154</t>
  </si>
  <si>
    <t>900600017</t>
  </si>
  <si>
    <t>Provedení komplex, zkoušek technologie</t>
  </si>
  <si>
    <t>-738154283</t>
  </si>
  <si>
    <t>900600019</t>
  </si>
  <si>
    <t>Zpracování geodet. zaměření DSPS pro GIS a MMB OTS</t>
  </si>
  <si>
    <t>1224668726</t>
  </si>
  <si>
    <t>900600023</t>
  </si>
  <si>
    <t>Uvedení do původního stavu dotčených ploch stavbou</t>
  </si>
  <si>
    <t>1079121517</t>
  </si>
  <si>
    <t>900600027</t>
  </si>
  <si>
    <t>Provozní vlivy</t>
  </si>
  <si>
    <t>1357302365</t>
  </si>
  <si>
    <t>900600029</t>
  </si>
  <si>
    <t>Zajíštění výtýčení podzemních sítí dotčených stavbou</t>
  </si>
  <si>
    <t>675860142</t>
  </si>
  <si>
    <t>900600032</t>
  </si>
  <si>
    <t>Vícetisky projektové dokumentace po potřeby dodavatele stavby</t>
  </si>
  <si>
    <t>-1313754946</t>
  </si>
  <si>
    <t>900600145.1</t>
  </si>
  <si>
    <t xml:space="preserve">Provedení veškerých zkoušek prokazující kvalitu díla  TLAKOVÁ ZKOUŠKA </t>
  </si>
  <si>
    <t>262144</t>
  </si>
  <si>
    <t>-741419943</t>
  </si>
  <si>
    <t>"řad SO 331"</t>
  </si>
  <si>
    <t>(17,2+36,8+4+446,6+107,4)*2</t>
  </si>
  <si>
    <t>"náhradní zásobování</t>
  </si>
  <si>
    <t>(34,1+49,0+572,0)*2</t>
  </si>
  <si>
    <t>900600145.2</t>
  </si>
  <si>
    <t>Provedení veškerých zkoušek prokazující kvalitu díla -  DESINFEKCE</t>
  </si>
  <si>
    <t>-1591787480</t>
  </si>
  <si>
    <t>17,2+36,8+4+446,6+107,4</t>
  </si>
  <si>
    <t>34,1+49,0+572,0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</si>
</sst>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29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29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34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35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36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37</v>
      </c>
      <c r="E29" s="47"/>
      <c r="F29" s="32" t="s">
        <v>38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39</v>
      </c>
      <c r="G30" s="47"/>
      <c r="H30" s="47"/>
      <c r="I30" s="47"/>
      <c r="J30" s="47"/>
      <c r="K30" s="47"/>
      <c r="L30" s="48">
        <v>0.12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40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41</v>
      </c>
      <c r="G32" s="47"/>
      <c r="H32" s="47"/>
      <c r="I32" s="47"/>
      <c r="J32" s="47"/>
      <c r="K32" s="47"/>
      <c r="L32" s="48">
        <v>0.12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42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43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44</v>
      </c>
      <c r="U35" s="54"/>
      <c r="V35" s="54"/>
      <c r="W35" s="54"/>
      <c r="X35" s="56" t="s">
        <v>45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47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48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49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48</v>
      </c>
      <c r="AI60" s="42"/>
      <c r="AJ60" s="42"/>
      <c r="AK60" s="42"/>
      <c r="AL60" s="42"/>
      <c r="AM60" s="64" t="s">
        <v>49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50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51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48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49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48</v>
      </c>
      <c r="AI75" s="42"/>
      <c r="AJ75" s="42"/>
      <c r="AK75" s="42"/>
      <c r="AL75" s="42"/>
      <c r="AM75" s="64" t="s">
        <v>49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52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24-002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Brno, kolektor Nový Lískovec - rekonstrukce vodovodu, etapa VII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19. 3. 2024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53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31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54</v>
      </c>
      <c r="D92" s="94"/>
      <c r="E92" s="94"/>
      <c r="F92" s="94"/>
      <c r="G92" s="94"/>
      <c r="H92" s="95"/>
      <c r="I92" s="96" t="s">
        <v>55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56</v>
      </c>
      <c r="AH92" s="94"/>
      <c r="AI92" s="94"/>
      <c r="AJ92" s="94"/>
      <c r="AK92" s="94"/>
      <c r="AL92" s="94"/>
      <c r="AM92" s="94"/>
      <c r="AN92" s="96" t="s">
        <v>57</v>
      </c>
      <c r="AO92" s="94"/>
      <c r="AP92" s="98"/>
      <c r="AQ92" s="99" t="s">
        <v>58</v>
      </c>
      <c r="AR92" s="44"/>
      <c r="AS92" s="100" t="s">
        <v>59</v>
      </c>
      <c r="AT92" s="101" t="s">
        <v>60</v>
      </c>
      <c r="AU92" s="101" t="s">
        <v>61</v>
      </c>
      <c r="AV92" s="101" t="s">
        <v>62</v>
      </c>
      <c r="AW92" s="101" t="s">
        <v>63</v>
      </c>
      <c r="AX92" s="101" t="s">
        <v>64</v>
      </c>
      <c r="AY92" s="101" t="s">
        <v>65</v>
      </c>
      <c r="AZ92" s="101" t="s">
        <v>66</v>
      </c>
      <c r="BA92" s="101" t="s">
        <v>67</v>
      </c>
      <c r="BB92" s="101" t="s">
        <v>68</v>
      </c>
      <c r="BC92" s="101" t="s">
        <v>69</v>
      </c>
      <c r="BD92" s="102" t="s">
        <v>70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71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ROUND(SUM(AG95:AG97),2)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ROUND(SUM(AS95:AS97),2)</f>
        <v>0</v>
      </c>
      <c r="AT94" s="114">
        <f>ROUND(SUM(AV94:AW94),2)</f>
        <v>0</v>
      </c>
      <c r="AU94" s="115">
        <f>ROUND(SUM(AU95:AU97),5)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ROUND(SUM(AZ95:AZ97),2)</f>
        <v>0</v>
      </c>
      <c r="BA94" s="114">
        <f>ROUND(SUM(BA95:BA97),2)</f>
        <v>0</v>
      </c>
      <c r="BB94" s="114">
        <f>ROUND(SUM(BB95:BB97),2)</f>
        <v>0</v>
      </c>
      <c r="BC94" s="114">
        <f>ROUND(SUM(BC95:BC97),2)</f>
        <v>0</v>
      </c>
      <c r="BD94" s="116">
        <f>ROUND(SUM(BD95:BD97),2)</f>
        <v>0</v>
      </c>
      <c r="BE94" s="6"/>
      <c r="BS94" s="117" t="s">
        <v>72</v>
      </c>
      <c r="BT94" s="117" t="s">
        <v>73</v>
      </c>
      <c r="BU94" s="118" t="s">
        <v>74</v>
      </c>
      <c r="BV94" s="117" t="s">
        <v>75</v>
      </c>
      <c r="BW94" s="117" t="s">
        <v>5</v>
      </c>
      <c r="BX94" s="117" t="s">
        <v>76</v>
      </c>
      <c r="CL94" s="117" t="s">
        <v>1</v>
      </c>
    </row>
    <row r="95" spans="1:91" s="7" customFormat="1" ht="16.5" customHeight="1">
      <c r="A95" s="119" t="s">
        <v>77</v>
      </c>
      <c r="B95" s="120"/>
      <c r="C95" s="121"/>
      <c r="D95" s="122" t="s">
        <v>78</v>
      </c>
      <c r="E95" s="122"/>
      <c r="F95" s="122"/>
      <c r="G95" s="122"/>
      <c r="H95" s="122"/>
      <c r="I95" s="123"/>
      <c r="J95" s="122" t="s">
        <v>79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 331 - Vodovodní řady -...'!J30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80</v>
      </c>
      <c r="AR95" s="126"/>
      <c r="AS95" s="127">
        <v>0</v>
      </c>
      <c r="AT95" s="128">
        <f>ROUND(SUM(AV95:AW95),2)</f>
        <v>0</v>
      </c>
      <c r="AU95" s="129">
        <f>'SO 331 - Vodovodní řady -...'!P133</f>
        <v>0</v>
      </c>
      <c r="AV95" s="128">
        <f>'SO 331 - Vodovodní řady -...'!J33</f>
        <v>0</v>
      </c>
      <c r="AW95" s="128">
        <f>'SO 331 - Vodovodní řady -...'!J34</f>
        <v>0</v>
      </c>
      <c r="AX95" s="128">
        <f>'SO 331 - Vodovodní řady -...'!J35</f>
        <v>0</v>
      </c>
      <c r="AY95" s="128">
        <f>'SO 331 - Vodovodní řady -...'!J36</f>
        <v>0</v>
      </c>
      <c r="AZ95" s="128">
        <f>'SO 331 - Vodovodní řady -...'!F33</f>
        <v>0</v>
      </c>
      <c r="BA95" s="128">
        <f>'SO 331 - Vodovodní řady -...'!F34</f>
        <v>0</v>
      </c>
      <c r="BB95" s="128">
        <f>'SO 331 - Vodovodní řady -...'!F35</f>
        <v>0</v>
      </c>
      <c r="BC95" s="128">
        <f>'SO 331 - Vodovodní řady -...'!F36</f>
        <v>0</v>
      </c>
      <c r="BD95" s="130">
        <f>'SO 331 - Vodovodní řady -...'!F37</f>
        <v>0</v>
      </c>
      <c r="BE95" s="7"/>
      <c r="BT95" s="131" t="s">
        <v>81</v>
      </c>
      <c r="BV95" s="131" t="s">
        <v>75</v>
      </c>
      <c r="BW95" s="131" t="s">
        <v>82</v>
      </c>
      <c r="BX95" s="131" t="s">
        <v>5</v>
      </c>
      <c r="CL95" s="131" t="s">
        <v>1</v>
      </c>
      <c r="CM95" s="131" t="s">
        <v>83</v>
      </c>
    </row>
    <row r="96" spans="1:91" s="7" customFormat="1" ht="16.5" customHeight="1">
      <c r="A96" s="119" t="s">
        <v>77</v>
      </c>
      <c r="B96" s="120"/>
      <c r="C96" s="121"/>
      <c r="D96" s="122" t="s">
        <v>84</v>
      </c>
      <c r="E96" s="122"/>
      <c r="F96" s="122"/>
      <c r="G96" s="122"/>
      <c r="H96" s="122"/>
      <c r="I96" s="123"/>
      <c r="J96" s="122" t="s">
        <v>85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'SO 341 - Vodovodní přípojky'!J30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80</v>
      </c>
      <c r="AR96" s="126"/>
      <c r="AS96" s="127">
        <v>0</v>
      </c>
      <c r="AT96" s="128">
        <f>ROUND(SUM(AV96:AW96),2)</f>
        <v>0</v>
      </c>
      <c r="AU96" s="129">
        <f>'SO 341 - Vodovodní přípojky'!P123</f>
        <v>0</v>
      </c>
      <c r="AV96" s="128">
        <f>'SO 341 - Vodovodní přípojky'!J33</f>
        <v>0</v>
      </c>
      <c r="AW96" s="128">
        <f>'SO 341 - Vodovodní přípojky'!J34</f>
        <v>0</v>
      </c>
      <c r="AX96" s="128">
        <f>'SO 341 - Vodovodní přípojky'!J35</f>
        <v>0</v>
      </c>
      <c r="AY96" s="128">
        <f>'SO 341 - Vodovodní přípojky'!J36</f>
        <v>0</v>
      </c>
      <c r="AZ96" s="128">
        <f>'SO 341 - Vodovodní přípojky'!F33</f>
        <v>0</v>
      </c>
      <c r="BA96" s="128">
        <f>'SO 341 - Vodovodní přípojky'!F34</f>
        <v>0</v>
      </c>
      <c r="BB96" s="128">
        <f>'SO 341 - Vodovodní přípojky'!F35</f>
        <v>0</v>
      </c>
      <c r="BC96" s="128">
        <f>'SO 341 - Vodovodní přípojky'!F36</f>
        <v>0</v>
      </c>
      <c r="BD96" s="130">
        <f>'SO 341 - Vodovodní přípojky'!F37</f>
        <v>0</v>
      </c>
      <c r="BE96" s="7"/>
      <c r="BT96" s="131" t="s">
        <v>81</v>
      </c>
      <c r="BV96" s="131" t="s">
        <v>75</v>
      </c>
      <c r="BW96" s="131" t="s">
        <v>86</v>
      </c>
      <c r="BX96" s="131" t="s">
        <v>5</v>
      </c>
      <c r="CL96" s="131" t="s">
        <v>1</v>
      </c>
      <c r="CM96" s="131" t="s">
        <v>83</v>
      </c>
    </row>
    <row r="97" spans="1:91" s="7" customFormat="1" ht="16.5" customHeight="1">
      <c r="A97" s="119" t="s">
        <v>77</v>
      </c>
      <c r="B97" s="120"/>
      <c r="C97" s="121"/>
      <c r="D97" s="122" t="s">
        <v>87</v>
      </c>
      <c r="E97" s="122"/>
      <c r="F97" s="122"/>
      <c r="G97" s="122"/>
      <c r="H97" s="122"/>
      <c r="I97" s="123"/>
      <c r="J97" s="122" t="s">
        <v>88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'090 - Vedlejší a ostatní ...'!J30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80</v>
      </c>
      <c r="AR97" s="126"/>
      <c r="AS97" s="132">
        <v>0</v>
      </c>
      <c r="AT97" s="133">
        <f>ROUND(SUM(AV97:AW97),2)</f>
        <v>0</v>
      </c>
      <c r="AU97" s="134">
        <f>'090 - Vedlejší a ostatní ...'!P118</f>
        <v>0</v>
      </c>
      <c r="AV97" s="133">
        <f>'090 - Vedlejší a ostatní ...'!J33</f>
        <v>0</v>
      </c>
      <c r="AW97" s="133">
        <f>'090 - Vedlejší a ostatní ...'!J34</f>
        <v>0</v>
      </c>
      <c r="AX97" s="133">
        <f>'090 - Vedlejší a ostatní ...'!J35</f>
        <v>0</v>
      </c>
      <c r="AY97" s="133">
        <f>'090 - Vedlejší a ostatní ...'!J36</f>
        <v>0</v>
      </c>
      <c r="AZ97" s="133">
        <f>'090 - Vedlejší a ostatní ...'!F33</f>
        <v>0</v>
      </c>
      <c r="BA97" s="133">
        <f>'090 - Vedlejší a ostatní ...'!F34</f>
        <v>0</v>
      </c>
      <c r="BB97" s="133">
        <f>'090 - Vedlejší a ostatní ...'!F35</f>
        <v>0</v>
      </c>
      <c r="BC97" s="133">
        <f>'090 - Vedlejší a ostatní ...'!F36</f>
        <v>0</v>
      </c>
      <c r="BD97" s="135">
        <f>'090 - Vedlejší a ostatní ...'!F37</f>
        <v>0</v>
      </c>
      <c r="BE97" s="7"/>
      <c r="BT97" s="131" t="s">
        <v>81</v>
      </c>
      <c r="BV97" s="131" t="s">
        <v>75</v>
      </c>
      <c r="BW97" s="131" t="s">
        <v>89</v>
      </c>
      <c r="BX97" s="131" t="s">
        <v>5</v>
      </c>
      <c r="CL97" s="131" t="s">
        <v>1</v>
      </c>
      <c r="CM97" s="131" t="s">
        <v>83</v>
      </c>
    </row>
    <row r="98" spans="1:57" s="2" customFormat="1" ht="30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s="2" customFormat="1" ht="6.95" customHeight="1">
      <c r="A99" s="38"/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</sheetData>
  <sheetProtection password="A8D3" sheet="1" objects="1" scenarios="1" formatColumns="0" formatRows="0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SO 331 - Vodovodní řady -...'!C2" display="/"/>
    <hyperlink ref="A96" location="'SO 341 - Vodovodní přípojky'!C2" display="/"/>
    <hyperlink ref="A97" location="'090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</row>
    <row r="4" spans="2:46" s="1" customFormat="1" ht="24.95" customHeight="1">
      <c r="B4" s="20"/>
      <c r="D4" s="138" t="s">
        <v>90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Brno, kolektor Nový Lískovec - rekonstrukce vodovodu, etapa VII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92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19. 3. 2024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ROUND(J133,2)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37</v>
      </c>
      <c r="E33" s="140" t="s">
        <v>38</v>
      </c>
      <c r="F33" s="154">
        <f>ROUND((SUM(BE133:BE1254)),2)</f>
        <v>0</v>
      </c>
      <c r="G33" s="38"/>
      <c r="H33" s="38"/>
      <c r="I33" s="155">
        <v>0.21</v>
      </c>
      <c r="J33" s="154">
        <f>ROUND(((SUM(BE133:BE1254))*I33),2)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39</v>
      </c>
      <c r="F34" s="154">
        <f>ROUND((SUM(BF133:BF1254)),2)</f>
        <v>0</v>
      </c>
      <c r="G34" s="38"/>
      <c r="H34" s="38"/>
      <c r="I34" s="155">
        <v>0.12</v>
      </c>
      <c r="J34" s="154">
        <f>ROUND(((SUM(BF133:BF1254))*I34),2)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ROUND((SUM(BG133:BG1254)),2)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ROUND((SUM(BH133:BH1254)),2)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ROUND((SUM(BI133:BI1254)),2)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Brno, kolektor Nový Lískovec - rekonstrukce vodovodu, etapa VII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331 - Vodovodní řady - etapa II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19. 3. 2024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94</v>
      </c>
      <c r="D94" s="176"/>
      <c r="E94" s="176"/>
      <c r="F94" s="176"/>
      <c r="G94" s="176"/>
      <c r="H94" s="176"/>
      <c r="I94" s="176"/>
      <c r="J94" s="177" t="s">
        <v>95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96</v>
      </c>
      <c r="D96" s="40"/>
      <c r="E96" s="40"/>
      <c r="F96" s="40"/>
      <c r="G96" s="40"/>
      <c r="H96" s="40"/>
      <c r="I96" s="40"/>
      <c r="J96" s="110">
        <f>J133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97</v>
      </c>
    </row>
    <row r="97" spans="1:31" s="9" customFormat="1" ht="24.95" customHeight="1">
      <c r="A97" s="9"/>
      <c r="B97" s="179"/>
      <c r="C97" s="180"/>
      <c r="D97" s="181" t="s">
        <v>98</v>
      </c>
      <c r="E97" s="182"/>
      <c r="F97" s="182"/>
      <c r="G97" s="182"/>
      <c r="H97" s="182"/>
      <c r="I97" s="182"/>
      <c r="J97" s="183">
        <f>J134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99</v>
      </c>
      <c r="E98" s="188"/>
      <c r="F98" s="188"/>
      <c r="G98" s="188"/>
      <c r="H98" s="188"/>
      <c r="I98" s="188"/>
      <c r="J98" s="189">
        <f>J135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100</v>
      </c>
      <c r="E99" s="188"/>
      <c r="F99" s="188"/>
      <c r="G99" s="188"/>
      <c r="H99" s="188"/>
      <c r="I99" s="188"/>
      <c r="J99" s="189">
        <f>J316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101</v>
      </c>
      <c r="E100" s="188"/>
      <c r="F100" s="188"/>
      <c r="G100" s="188"/>
      <c r="H100" s="188"/>
      <c r="I100" s="188"/>
      <c r="J100" s="189">
        <f>J330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102</v>
      </c>
      <c r="E101" s="188"/>
      <c r="F101" s="188"/>
      <c r="G101" s="188"/>
      <c r="H101" s="188"/>
      <c r="I101" s="188"/>
      <c r="J101" s="189">
        <f>J381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103</v>
      </c>
      <c r="E102" s="188"/>
      <c r="F102" s="188"/>
      <c r="G102" s="188"/>
      <c r="H102" s="188"/>
      <c r="I102" s="188"/>
      <c r="J102" s="189">
        <f>J419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104</v>
      </c>
      <c r="E103" s="188"/>
      <c r="F103" s="188"/>
      <c r="G103" s="188"/>
      <c r="H103" s="188"/>
      <c r="I103" s="188"/>
      <c r="J103" s="189">
        <f>J431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>
      <c r="A104" s="10"/>
      <c r="B104" s="185"/>
      <c r="C104" s="186"/>
      <c r="D104" s="187" t="s">
        <v>105</v>
      </c>
      <c r="E104" s="188"/>
      <c r="F104" s="188"/>
      <c r="G104" s="188"/>
      <c r="H104" s="188"/>
      <c r="I104" s="188"/>
      <c r="J104" s="189">
        <f>J432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4.85" customHeight="1">
      <c r="A105" s="10"/>
      <c r="B105" s="185"/>
      <c r="C105" s="186"/>
      <c r="D105" s="187" t="s">
        <v>106</v>
      </c>
      <c r="E105" s="188"/>
      <c r="F105" s="188"/>
      <c r="G105" s="188"/>
      <c r="H105" s="188"/>
      <c r="I105" s="188"/>
      <c r="J105" s="189">
        <f>J839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4.85" customHeight="1">
      <c r="A106" s="10"/>
      <c r="B106" s="185"/>
      <c r="C106" s="186"/>
      <c r="D106" s="187" t="s">
        <v>107</v>
      </c>
      <c r="E106" s="188"/>
      <c r="F106" s="188"/>
      <c r="G106" s="188"/>
      <c r="H106" s="188"/>
      <c r="I106" s="188"/>
      <c r="J106" s="189">
        <f>J956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5"/>
      <c r="C107" s="186"/>
      <c r="D107" s="187" t="s">
        <v>108</v>
      </c>
      <c r="E107" s="188"/>
      <c r="F107" s="188"/>
      <c r="G107" s="188"/>
      <c r="H107" s="188"/>
      <c r="I107" s="188"/>
      <c r="J107" s="189">
        <f>J1085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5"/>
      <c r="C108" s="186"/>
      <c r="D108" s="187" t="s">
        <v>109</v>
      </c>
      <c r="E108" s="188"/>
      <c r="F108" s="188"/>
      <c r="G108" s="188"/>
      <c r="H108" s="188"/>
      <c r="I108" s="188"/>
      <c r="J108" s="189">
        <f>J1151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5"/>
      <c r="C109" s="186"/>
      <c r="D109" s="187" t="s">
        <v>110</v>
      </c>
      <c r="E109" s="188"/>
      <c r="F109" s="188"/>
      <c r="G109" s="188"/>
      <c r="H109" s="188"/>
      <c r="I109" s="188"/>
      <c r="J109" s="189">
        <f>J1208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179"/>
      <c r="C110" s="180"/>
      <c r="D110" s="181" t="s">
        <v>111</v>
      </c>
      <c r="E110" s="182"/>
      <c r="F110" s="182"/>
      <c r="G110" s="182"/>
      <c r="H110" s="182"/>
      <c r="I110" s="182"/>
      <c r="J110" s="183">
        <f>J1211</f>
        <v>0</v>
      </c>
      <c r="K110" s="180"/>
      <c r="L110" s="184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185"/>
      <c r="C111" s="186"/>
      <c r="D111" s="187" t="s">
        <v>112</v>
      </c>
      <c r="E111" s="188"/>
      <c r="F111" s="188"/>
      <c r="G111" s="188"/>
      <c r="H111" s="188"/>
      <c r="I111" s="188"/>
      <c r="J111" s="189">
        <f>J1212</f>
        <v>0</v>
      </c>
      <c r="K111" s="186"/>
      <c r="L111" s="19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5"/>
      <c r="C112" s="186"/>
      <c r="D112" s="187" t="s">
        <v>113</v>
      </c>
      <c r="E112" s="188"/>
      <c r="F112" s="188"/>
      <c r="G112" s="188"/>
      <c r="H112" s="188"/>
      <c r="I112" s="188"/>
      <c r="J112" s="189">
        <f>J1219</f>
        <v>0</v>
      </c>
      <c r="K112" s="186"/>
      <c r="L112" s="19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5"/>
      <c r="C113" s="186"/>
      <c r="D113" s="187" t="s">
        <v>114</v>
      </c>
      <c r="E113" s="188"/>
      <c r="F113" s="188"/>
      <c r="G113" s="188"/>
      <c r="H113" s="188"/>
      <c r="I113" s="188"/>
      <c r="J113" s="189">
        <f>J1231</f>
        <v>0</v>
      </c>
      <c r="K113" s="186"/>
      <c r="L113" s="19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2" customFormat="1" ht="21.8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66"/>
      <c r="C115" s="67"/>
      <c r="D115" s="67"/>
      <c r="E115" s="67"/>
      <c r="F115" s="67"/>
      <c r="G115" s="67"/>
      <c r="H115" s="67"/>
      <c r="I115" s="67"/>
      <c r="J115" s="67"/>
      <c r="K115" s="67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9" spans="1:31" s="2" customFormat="1" ht="6.95" customHeight="1">
      <c r="A119" s="38"/>
      <c r="B119" s="68"/>
      <c r="C119" s="69"/>
      <c r="D119" s="69"/>
      <c r="E119" s="69"/>
      <c r="F119" s="69"/>
      <c r="G119" s="69"/>
      <c r="H119" s="69"/>
      <c r="I119" s="69"/>
      <c r="J119" s="69"/>
      <c r="K119" s="69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4.95" customHeight="1">
      <c r="A120" s="38"/>
      <c r="B120" s="39"/>
      <c r="C120" s="23" t="s">
        <v>115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16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6.5" customHeight="1">
      <c r="A123" s="38"/>
      <c r="B123" s="39"/>
      <c r="C123" s="40"/>
      <c r="D123" s="40"/>
      <c r="E123" s="174" t="str">
        <f>E7</f>
        <v>Brno, kolektor Nový Lískovec - rekonstrukce vodovodu, etapa VII</v>
      </c>
      <c r="F123" s="32"/>
      <c r="G123" s="32"/>
      <c r="H123" s="32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91</v>
      </c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6.5" customHeight="1">
      <c r="A125" s="38"/>
      <c r="B125" s="39"/>
      <c r="C125" s="40"/>
      <c r="D125" s="40"/>
      <c r="E125" s="76" t="str">
        <f>E9</f>
        <v>SO 331 - Vodovodní řady - etapa II</v>
      </c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20</v>
      </c>
      <c r="D127" s="40"/>
      <c r="E127" s="40"/>
      <c r="F127" s="27" t="str">
        <f>F12</f>
        <v xml:space="preserve"> </v>
      </c>
      <c r="G127" s="40"/>
      <c r="H127" s="40"/>
      <c r="I127" s="32" t="s">
        <v>22</v>
      </c>
      <c r="J127" s="79" t="str">
        <f>IF(J12="","",J12)</f>
        <v>19. 3. 2024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6.95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5.15" customHeight="1">
      <c r="A129" s="38"/>
      <c r="B129" s="39"/>
      <c r="C129" s="32" t="s">
        <v>24</v>
      </c>
      <c r="D129" s="40"/>
      <c r="E129" s="40"/>
      <c r="F129" s="27" t="str">
        <f>E15</f>
        <v xml:space="preserve"> </v>
      </c>
      <c r="G129" s="40"/>
      <c r="H129" s="40"/>
      <c r="I129" s="32" t="s">
        <v>30</v>
      </c>
      <c r="J129" s="36" t="str">
        <f>E21</f>
        <v xml:space="preserve"> 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5.15" customHeight="1">
      <c r="A130" s="38"/>
      <c r="B130" s="39"/>
      <c r="C130" s="32" t="s">
        <v>27</v>
      </c>
      <c r="D130" s="40"/>
      <c r="E130" s="40"/>
      <c r="F130" s="27" t="str">
        <f>IF(E18="","",E18)</f>
        <v>Vyplň údaj</v>
      </c>
      <c r="G130" s="40"/>
      <c r="H130" s="40"/>
      <c r="I130" s="32" t="s">
        <v>31</v>
      </c>
      <c r="J130" s="36" t="str">
        <f>E24</f>
        <v xml:space="preserve"> 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0.3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11" customFormat="1" ht="29.25" customHeight="1">
      <c r="A132" s="191"/>
      <c r="B132" s="192"/>
      <c r="C132" s="193" t="s">
        <v>116</v>
      </c>
      <c r="D132" s="194" t="s">
        <v>58</v>
      </c>
      <c r="E132" s="194" t="s">
        <v>54</v>
      </c>
      <c r="F132" s="194" t="s">
        <v>55</v>
      </c>
      <c r="G132" s="194" t="s">
        <v>117</v>
      </c>
      <c r="H132" s="194" t="s">
        <v>118</v>
      </c>
      <c r="I132" s="194" t="s">
        <v>119</v>
      </c>
      <c r="J132" s="195" t="s">
        <v>95</v>
      </c>
      <c r="K132" s="196" t="s">
        <v>120</v>
      </c>
      <c r="L132" s="197"/>
      <c r="M132" s="100" t="s">
        <v>1</v>
      </c>
      <c r="N132" s="101" t="s">
        <v>37</v>
      </c>
      <c r="O132" s="101" t="s">
        <v>121</v>
      </c>
      <c r="P132" s="101" t="s">
        <v>122</v>
      </c>
      <c r="Q132" s="101" t="s">
        <v>123</v>
      </c>
      <c r="R132" s="101" t="s">
        <v>124</v>
      </c>
      <c r="S132" s="101" t="s">
        <v>125</v>
      </c>
      <c r="T132" s="102" t="s">
        <v>126</v>
      </c>
      <c r="U132" s="191"/>
      <c r="V132" s="191"/>
      <c r="W132" s="191"/>
      <c r="X132" s="191"/>
      <c r="Y132" s="191"/>
      <c r="Z132" s="191"/>
      <c r="AA132" s="191"/>
      <c r="AB132" s="191"/>
      <c r="AC132" s="191"/>
      <c r="AD132" s="191"/>
      <c r="AE132" s="191"/>
    </row>
    <row r="133" spans="1:63" s="2" customFormat="1" ht="22.8" customHeight="1">
      <c r="A133" s="38"/>
      <c r="B133" s="39"/>
      <c r="C133" s="107" t="s">
        <v>127</v>
      </c>
      <c r="D133" s="40"/>
      <c r="E133" s="40"/>
      <c r="F133" s="40"/>
      <c r="G133" s="40"/>
      <c r="H133" s="40"/>
      <c r="I133" s="40"/>
      <c r="J133" s="198">
        <f>BK133</f>
        <v>0</v>
      </c>
      <c r="K133" s="40"/>
      <c r="L133" s="44"/>
      <c r="M133" s="103"/>
      <c r="N133" s="199"/>
      <c r="O133" s="104"/>
      <c r="P133" s="200">
        <f>P134+P1211</f>
        <v>0</v>
      </c>
      <c r="Q133" s="104"/>
      <c r="R133" s="200">
        <f>R134+R1211</f>
        <v>134.11530936</v>
      </c>
      <c r="S133" s="104"/>
      <c r="T133" s="201">
        <f>T134+T1211</f>
        <v>39.691500000000005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72</v>
      </c>
      <c r="AU133" s="17" t="s">
        <v>97</v>
      </c>
      <c r="BK133" s="202">
        <f>BK134+BK1211</f>
        <v>0</v>
      </c>
    </row>
    <row r="134" spans="1:63" s="12" customFormat="1" ht="25.9" customHeight="1">
      <c r="A134" s="12"/>
      <c r="B134" s="203"/>
      <c r="C134" s="204"/>
      <c r="D134" s="205" t="s">
        <v>72</v>
      </c>
      <c r="E134" s="206" t="s">
        <v>128</v>
      </c>
      <c r="F134" s="206" t="s">
        <v>129</v>
      </c>
      <c r="G134" s="204"/>
      <c r="H134" s="204"/>
      <c r="I134" s="207"/>
      <c r="J134" s="208">
        <f>BK134</f>
        <v>0</v>
      </c>
      <c r="K134" s="204"/>
      <c r="L134" s="209"/>
      <c r="M134" s="210"/>
      <c r="N134" s="211"/>
      <c r="O134" s="211"/>
      <c r="P134" s="212">
        <f>P135+P316+P330+P381+P419+P431+P1085+P1151+P1208</f>
        <v>0</v>
      </c>
      <c r="Q134" s="211"/>
      <c r="R134" s="212">
        <f>R135+R316+R330+R381+R419+R431+R1085+R1151+R1208</f>
        <v>133.64842936</v>
      </c>
      <c r="S134" s="211"/>
      <c r="T134" s="213">
        <f>T135+T316+T330+T381+T419+T431+T1085+T1151+T1208</f>
        <v>39.691500000000005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4" t="s">
        <v>81</v>
      </c>
      <c r="AT134" s="215" t="s">
        <v>72</v>
      </c>
      <c r="AU134" s="215" t="s">
        <v>73</v>
      </c>
      <c r="AY134" s="214" t="s">
        <v>130</v>
      </c>
      <c r="BK134" s="216">
        <f>BK135+BK316+BK330+BK381+BK419+BK431+BK1085+BK1151+BK1208</f>
        <v>0</v>
      </c>
    </row>
    <row r="135" spans="1:63" s="12" customFormat="1" ht="22.8" customHeight="1">
      <c r="A135" s="12"/>
      <c r="B135" s="203"/>
      <c r="C135" s="204"/>
      <c r="D135" s="205" t="s">
        <v>72</v>
      </c>
      <c r="E135" s="217" t="s">
        <v>81</v>
      </c>
      <c r="F135" s="217" t="s">
        <v>131</v>
      </c>
      <c r="G135" s="204"/>
      <c r="H135" s="204"/>
      <c r="I135" s="207"/>
      <c r="J135" s="218">
        <f>BK135</f>
        <v>0</v>
      </c>
      <c r="K135" s="204"/>
      <c r="L135" s="209"/>
      <c r="M135" s="210"/>
      <c r="N135" s="211"/>
      <c r="O135" s="211"/>
      <c r="P135" s="212">
        <f>SUM(P136:P315)</f>
        <v>0</v>
      </c>
      <c r="Q135" s="211"/>
      <c r="R135" s="212">
        <f>SUM(R136:R315)</f>
        <v>47.0387884</v>
      </c>
      <c r="S135" s="211"/>
      <c r="T135" s="213">
        <f>SUM(T136:T315)</f>
        <v>18.7727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4" t="s">
        <v>81</v>
      </c>
      <c r="AT135" s="215" t="s">
        <v>72</v>
      </c>
      <c r="AU135" s="215" t="s">
        <v>81</v>
      </c>
      <c r="AY135" s="214" t="s">
        <v>130</v>
      </c>
      <c r="BK135" s="216">
        <f>SUM(BK136:BK315)</f>
        <v>0</v>
      </c>
    </row>
    <row r="136" spans="1:65" s="2" customFormat="1" ht="62.7" customHeight="1">
      <c r="A136" s="38"/>
      <c r="B136" s="39"/>
      <c r="C136" s="219" t="s">
        <v>81</v>
      </c>
      <c r="D136" s="219" t="s">
        <v>132</v>
      </c>
      <c r="E136" s="220" t="s">
        <v>133</v>
      </c>
      <c r="F136" s="221" t="s">
        <v>134</v>
      </c>
      <c r="G136" s="222" t="s">
        <v>135</v>
      </c>
      <c r="H136" s="223">
        <v>7</v>
      </c>
      <c r="I136" s="224"/>
      <c r="J136" s="225">
        <f>ROUND(I136*H136,2)</f>
        <v>0</v>
      </c>
      <c r="K136" s="226"/>
      <c r="L136" s="44"/>
      <c r="M136" s="227" t="s">
        <v>1</v>
      </c>
      <c r="N136" s="228" t="s">
        <v>38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0.26</v>
      </c>
      <c r="T136" s="230">
        <f>S136*H136</f>
        <v>1.82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136</v>
      </c>
      <c r="AT136" s="231" t="s">
        <v>132</v>
      </c>
      <c r="AU136" s="231" t="s">
        <v>83</v>
      </c>
      <c r="AY136" s="17" t="s">
        <v>130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81</v>
      </c>
      <c r="BK136" s="232">
        <f>ROUND(I136*H136,2)</f>
        <v>0</v>
      </c>
      <c r="BL136" s="17" t="s">
        <v>136</v>
      </c>
      <c r="BM136" s="231" t="s">
        <v>137</v>
      </c>
    </row>
    <row r="137" spans="1:51" s="13" customFormat="1" ht="12">
      <c r="A137" s="13"/>
      <c r="B137" s="233"/>
      <c r="C137" s="234"/>
      <c r="D137" s="235" t="s">
        <v>138</v>
      </c>
      <c r="E137" s="236" t="s">
        <v>1</v>
      </c>
      <c r="F137" s="237" t="s">
        <v>139</v>
      </c>
      <c r="G137" s="234"/>
      <c r="H137" s="238">
        <v>7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138</v>
      </c>
      <c r="AU137" s="244" t="s">
        <v>83</v>
      </c>
      <c r="AV137" s="13" t="s">
        <v>83</v>
      </c>
      <c r="AW137" s="13" t="s">
        <v>29</v>
      </c>
      <c r="AX137" s="13" t="s">
        <v>73</v>
      </c>
      <c r="AY137" s="244" t="s">
        <v>130</v>
      </c>
    </row>
    <row r="138" spans="1:65" s="2" customFormat="1" ht="62.7" customHeight="1">
      <c r="A138" s="38"/>
      <c r="B138" s="39"/>
      <c r="C138" s="219" t="s">
        <v>83</v>
      </c>
      <c r="D138" s="219" t="s">
        <v>132</v>
      </c>
      <c r="E138" s="220" t="s">
        <v>140</v>
      </c>
      <c r="F138" s="221" t="s">
        <v>141</v>
      </c>
      <c r="G138" s="222" t="s">
        <v>135</v>
      </c>
      <c r="H138" s="223">
        <v>7</v>
      </c>
      <c r="I138" s="224"/>
      <c r="J138" s="225">
        <f>ROUND(I138*H138,2)</f>
        <v>0</v>
      </c>
      <c r="K138" s="226"/>
      <c r="L138" s="44"/>
      <c r="M138" s="227" t="s">
        <v>1</v>
      </c>
      <c r="N138" s="228" t="s">
        <v>38</v>
      </c>
      <c r="O138" s="91"/>
      <c r="P138" s="229">
        <f>O138*H138</f>
        <v>0</v>
      </c>
      <c r="Q138" s="229">
        <v>0</v>
      </c>
      <c r="R138" s="229">
        <f>Q138*H138</f>
        <v>0</v>
      </c>
      <c r="S138" s="229">
        <v>0.19</v>
      </c>
      <c r="T138" s="230">
        <f>S138*H138</f>
        <v>1.33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136</v>
      </c>
      <c r="AT138" s="231" t="s">
        <v>132</v>
      </c>
      <c r="AU138" s="231" t="s">
        <v>83</v>
      </c>
      <c r="AY138" s="17" t="s">
        <v>130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81</v>
      </c>
      <c r="BK138" s="232">
        <f>ROUND(I138*H138,2)</f>
        <v>0</v>
      </c>
      <c r="BL138" s="17" t="s">
        <v>136</v>
      </c>
      <c r="BM138" s="231" t="s">
        <v>142</v>
      </c>
    </row>
    <row r="139" spans="1:51" s="14" customFormat="1" ht="12">
      <c r="A139" s="14"/>
      <c r="B139" s="245"/>
      <c r="C139" s="246"/>
      <c r="D139" s="235" t="s">
        <v>138</v>
      </c>
      <c r="E139" s="247" t="s">
        <v>1</v>
      </c>
      <c r="F139" s="248" t="s">
        <v>143</v>
      </c>
      <c r="G139" s="246"/>
      <c r="H139" s="247" t="s">
        <v>1</v>
      </c>
      <c r="I139" s="249"/>
      <c r="J139" s="246"/>
      <c r="K139" s="246"/>
      <c r="L139" s="250"/>
      <c r="M139" s="251"/>
      <c r="N139" s="252"/>
      <c r="O139" s="252"/>
      <c r="P139" s="252"/>
      <c r="Q139" s="252"/>
      <c r="R139" s="252"/>
      <c r="S139" s="252"/>
      <c r="T139" s="25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4" t="s">
        <v>138</v>
      </c>
      <c r="AU139" s="254" t="s">
        <v>83</v>
      </c>
      <c r="AV139" s="14" t="s">
        <v>81</v>
      </c>
      <c r="AW139" s="14" t="s">
        <v>29</v>
      </c>
      <c r="AX139" s="14" t="s">
        <v>73</v>
      </c>
      <c r="AY139" s="254" t="s">
        <v>130</v>
      </c>
    </row>
    <row r="140" spans="1:51" s="13" customFormat="1" ht="12">
      <c r="A140" s="13"/>
      <c r="B140" s="233"/>
      <c r="C140" s="234"/>
      <c r="D140" s="235" t="s">
        <v>138</v>
      </c>
      <c r="E140" s="236" t="s">
        <v>1</v>
      </c>
      <c r="F140" s="237" t="s">
        <v>144</v>
      </c>
      <c r="G140" s="234"/>
      <c r="H140" s="238">
        <v>7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138</v>
      </c>
      <c r="AU140" s="244" t="s">
        <v>83</v>
      </c>
      <c r="AV140" s="13" t="s">
        <v>83</v>
      </c>
      <c r="AW140" s="13" t="s">
        <v>29</v>
      </c>
      <c r="AX140" s="13" t="s">
        <v>81</v>
      </c>
      <c r="AY140" s="244" t="s">
        <v>130</v>
      </c>
    </row>
    <row r="141" spans="1:65" s="2" customFormat="1" ht="62.7" customHeight="1">
      <c r="A141" s="38"/>
      <c r="B141" s="39"/>
      <c r="C141" s="219" t="s">
        <v>145</v>
      </c>
      <c r="D141" s="219" t="s">
        <v>132</v>
      </c>
      <c r="E141" s="220" t="s">
        <v>146</v>
      </c>
      <c r="F141" s="221" t="s">
        <v>147</v>
      </c>
      <c r="G141" s="222" t="s">
        <v>135</v>
      </c>
      <c r="H141" s="223">
        <v>18</v>
      </c>
      <c r="I141" s="224"/>
      <c r="J141" s="225">
        <f>ROUND(I141*H141,2)</f>
        <v>0</v>
      </c>
      <c r="K141" s="226"/>
      <c r="L141" s="44"/>
      <c r="M141" s="227" t="s">
        <v>1</v>
      </c>
      <c r="N141" s="228" t="s">
        <v>38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0.29</v>
      </c>
      <c r="T141" s="230">
        <f>S141*H141</f>
        <v>5.22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136</v>
      </c>
      <c r="AT141" s="231" t="s">
        <v>132</v>
      </c>
      <c r="AU141" s="231" t="s">
        <v>83</v>
      </c>
      <c r="AY141" s="17" t="s">
        <v>130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81</v>
      </c>
      <c r="BK141" s="232">
        <f>ROUND(I141*H141,2)</f>
        <v>0</v>
      </c>
      <c r="BL141" s="17" t="s">
        <v>136</v>
      </c>
      <c r="BM141" s="231" t="s">
        <v>148</v>
      </c>
    </row>
    <row r="142" spans="1:51" s="14" customFormat="1" ht="12">
      <c r="A142" s="14"/>
      <c r="B142" s="245"/>
      <c r="C142" s="246"/>
      <c r="D142" s="235" t="s">
        <v>138</v>
      </c>
      <c r="E142" s="247" t="s">
        <v>1</v>
      </c>
      <c r="F142" s="248" t="s">
        <v>149</v>
      </c>
      <c r="G142" s="246"/>
      <c r="H142" s="247" t="s">
        <v>1</v>
      </c>
      <c r="I142" s="249"/>
      <c r="J142" s="246"/>
      <c r="K142" s="246"/>
      <c r="L142" s="250"/>
      <c r="M142" s="251"/>
      <c r="N142" s="252"/>
      <c r="O142" s="252"/>
      <c r="P142" s="252"/>
      <c r="Q142" s="252"/>
      <c r="R142" s="252"/>
      <c r="S142" s="252"/>
      <c r="T142" s="25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4" t="s">
        <v>138</v>
      </c>
      <c r="AU142" s="254" t="s">
        <v>83</v>
      </c>
      <c r="AV142" s="14" t="s">
        <v>81</v>
      </c>
      <c r="AW142" s="14" t="s">
        <v>29</v>
      </c>
      <c r="AX142" s="14" t="s">
        <v>73</v>
      </c>
      <c r="AY142" s="254" t="s">
        <v>130</v>
      </c>
    </row>
    <row r="143" spans="1:51" s="13" customFormat="1" ht="12">
      <c r="A143" s="13"/>
      <c r="B143" s="233"/>
      <c r="C143" s="234"/>
      <c r="D143" s="235" t="s">
        <v>138</v>
      </c>
      <c r="E143" s="236" t="s">
        <v>1</v>
      </c>
      <c r="F143" s="237" t="s">
        <v>150</v>
      </c>
      <c r="G143" s="234"/>
      <c r="H143" s="238">
        <v>4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138</v>
      </c>
      <c r="AU143" s="244" t="s">
        <v>83</v>
      </c>
      <c r="AV143" s="13" t="s">
        <v>83</v>
      </c>
      <c r="AW143" s="13" t="s">
        <v>29</v>
      </c>
      <c r="AX143" s="13" t="s">
        <v>73</v>
      </c>
      <c r="AY143" s="244" t="s">
        <v>130</v>
      </c>
    </row>
    <row r="144" spans="1:51" s="14" customFormat="1" ht="12">
      <c r="A144" s="14"/>
      <c r="B144" s="245"/>
      <c r="C144" s="246"/>
      <c r="D144" s="235" t="s">
        <v>138</v>
      </c>
      <c r="E144" s="247" t="s">
        <v>1</v>
      </c>
      <c r="F144" s="248" t="s">
        <v>151</v>
      </c>
      <c r="G144" s="246"/>
      <c r="H144" s="247" t="s">
        <v>1</v>
      </c>
      <c r="I144" s="249"/>
      <c r="J144" s="246"/>
      <c r="K144" s="246"/>
      <c r="L144" s="250"/>
      <c r="M144" s="251"/>
      <c r="N144" s="252"/>
      <c r="O144" s="252"/>
      <c r="P144" s="252"/>
      <c r="Q144" s="252"/>
      <c r="R144" s="252"/>
      <c r="S144" s="252"/>
      <c r="T144" s="25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4" t="s">
        <v>138</v>
      </c>
      <c r="AU144" s="254" t="s">
        <v>83</v>
      </c>
      <c r="AV144" s="14" t="s">
        <v>81</v>
      </c>
      <c r="AW144" s="14" t="s">
        <v>29</v>
      </c>
      <c r="AX144" s="14" t="s">
        <v>73</v>
      </c>
      <c r="AY144" s="254" t="s">
        <v>130</v>
      </c>
    </row>
    <row r="145" spans="1:51" s="13" customFormat="1" ht="12">
      <c r="A145" s="13"/>
      <c r="B145" s="233"/>
      <c r="C145" s="234"/>
      <c r="D145" s="235" t="s">
        <v>138</v>
      </c>
      <c r="E145" s="236" t="s">
        <v>1</v>
      </c>
      <c r="F145" s="237" t="s">
        <v>144</v>
      </c>
      <c r="G145" s="234"/>
      <c r="H145" s="238">
        <v>7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138</v>
      </c>
      <c r="AU145" s="244" t="s">
        <v>83</v>
      </c>
      <c r="AV145" s="13" t="s">
        <v>83</v>
      </c>
      <c r="AW145" s="13" t="s">
        <v>29</v>
      </c>
      <c r="AX145" s="13" t="s">
        <v>73</v>
      </c>
      <c r="AY145" s="244" t="s">
        <v>130</v>
      </c>
    </row>
    <row r="146" spans="1:51" s="13" customFormat="1" ht="12">
      <c r="A146" s="13"/>
      <c r="B146" s="233"/>
      <c r="C146" s="234"/>
      <c r="D146" s="235" t="s">
        <v>138</v>
      </c>
      <c r="E146" s="236" t="s">
        <v>1</v>
      </c>
      <c r="F146" s="237" t="s">
        <v>152</v>
      </c>
      <c r="G146" s="234"/>
      <c r="H146" s="238">
        <v>7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138</v>
      </c>
      <c r="AU146" s="244" t="s">
        <v>83</v>
      </c>
      <c r="AV146" s="13" t="s">
        <v>83</v>
      </c>
      <c r="AW146" s="13" t="s">
        <v>29</v>
      </c>
      <c r="AX146" s="13" t="s">
        <v>73</v>
      </c>
      <c r="AY146" s="244" t="s">
        <v>130</v>
      </c>
    </row>
    <row r="147" spans="1:51" s="15" customFormat="1" ht="12">
      <c r="A147" s="15"/>
      <c r="B147" s="255"/>
      <c r="C147" s="256"/>
      <c r="D147" s="235" t="s">
        <v>138</v>
      </c>
      <c r="E147" s="257" t="s">
        <v>1</v>
      </c>
      <c r="F147" s="258" t="s">
        <v>153</v>
      </c>
      <c r="G147" s="256"/>
      <c r="H147" s="259">
        <v>18</v>
      </c>
      <c r="I147" s="260"/>
      <c r="J147" s="256"/>
      <c r="K147" s="256"/>
      <c r="L147" s="261"/>
      <c r="M147" s="262"/>
      <c r="N147" s="263"/>
      <c r="O147" s="263"/>
      <c r="P147" s="263"/>
      <c r="Q147" s="263"/>
      <c r="R147" s="263"/>
      <c r="S147" s="263"/>
      <c r="T147" s="264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5" t="s">
        <v>138</v>
      </c>
      <c r="AU147" s="265" t="s">
        <v>83</v>
      </c>
      <c r="AV147" s="15" t="s">
        <v>136</v>
      </c>
      <c r="AW147" s="15" t="s">
        <v>29</v>
      </c>
      <c r="AX147" s="15" t="s">
        <v>81</v>
      </c>
      <c r="AY147" s="265" t="s">
        <v>130</v>
      </c>
    </row>
    <row r="148" spans="1:65" s="2" customFormat="1" ht="62.7" customHeight="1">
      <c r="A148" s="38"/>
      <c r="B148" s="39"/>
      <c r="C148" s="219" t="s">
        <v>136</v>
      </c>
      <c r="D148" s="219" t="s">
        <v>132</v>
      </c>
      <c r="E148" s="220" t="s">
        <v>154</v>
      </c>
      <c r="F148" s="221" t="s">
        <v>155</v>
      </c>
      <c r="G148" s="222" t="s">
        <v>135</v>
      </c>
      <c r="H148" s="223">
        <v>8.74</v>
      </c>
      <c r="I148" s="224"/>
      <c r="J148" s="225">
        <f>ROUND(I148*H148,2)</f>
        <v>0</v>
      </c>
      <c r="K148" s="226"/>
      <c r="L148" s="44"/>
      <c r="M148" s="227" t="s">
        <v>1</v>
      </c>
      <c r="N148" s="228" t="s">
        <v>38</v>
      </c>
      <c r="O148" s="91"/>
      <c r="P148" s="229">
        <f>O148*H148</f>
        <v>0</v>
      </c>
      <c r="Q148" s="229">
        <v>0</v>
      </c>
      <c r="R148" s="229">
        <f>Q148*H148</f>
        <v>0</v>
      </c>
      <c r="S148" s="229">
        <v>0.625</v>
      </c>
      <c r="T148" s="230">
        <f>S148*H148</f>
        <v>5.4625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136</v>
      </c>
      <c r="AT148" s="231" t="s">
        <v>132</v>
      </c>
      <c r="AU148" s="231" t="s">
        <v>83</v>
      </c>
      <c r="AY148" s="17" t="s">
        <v>130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81</v>
      </c>
      <c r="BK148" s="232">
        <f>ROUND(I148*H148,2)</f>
        <v>0</v>
      </c>
      <c r="BL148" s="17" t="s">
        <v>136</v>
      </c>
      <c r="BM148" s="231" t="s">
        <v>156</v>
      </c>
    </row>
    <row r="149" spans="1:51" s="14" customFormat="1" ht="12">
      <c r="A149" s="14"/>
      <c r="B149" s="245"/>
      <c r="C149" s="246"/>
      <c r="D149" s="235" t="s">
        <v>138</v>
      </c>
      <c r="E149" s="247" t="s">
        <v>1</v>
      </c>
      <c r="F149" s="248" t="s">
        <v>157</v>
      </c>
      <c r="G149" s="246"/>
      <c r="H149" s="247" t="s">
        <v>1</v>
      </c>
      <c r="I149" s="249"/>
      <c r="J149" s="246"/>
      <c r="K149" s="246"/>
      <c r="L149" s="250"/>
      <c r="M149" s="251"/>
      <c r="N149" s="252"/>
      <c r="O149" s="252"/>
      <c r="P149" s="252"/>
      <c r="Q149" s="252"/>
      <c r="R149" s="252"/>
      <c r="S149" s="252"/>
      <c r="T149" s="25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4" t="s">
        <v>138</v>
      </c>
      <c r="AU149" s="254" t="s">
        <v>83</v>
      </c>
      <c r="AV149" s="14" t="s">
        <v>81</v>
      </c>
      <c r="AW149" s="14" t="s">
        <v>29</v>
      </c>
      <c r="AX149" s="14" t="s">
        <v>73</v>
      </c>
      <c r="AY149" s="254" t="s">
        <v>130</v>
      </c>
    </row>
    <row r="150" spans="1:51" s="13" customFormat="1" ht="12">
      <c r="A150" s="13"/>
      <c r="B150" s="233"/>
      <c r="C150" s="234"/>
      <c r="D150" s="235" t="s">
        <v>138</v>
      </c>
      <c r="E150" s="236" t="s">
        <v>1</v>
      </c>
      <c r="F150" s="237" t="s">
        <v>158</v>
      </c>
      <c r="G150" s="234"/>
      <c r="H150" s="238">
        <v>8.74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138</v>
      </c>
      <c r="AU150" s="244" t="s">
        <v>83</v>
      </c>
      <c r="AV150" s="13" t="s">
        <v>83</v>
      </c>
      <c r="AW150" s="13" t="s">
        <v>29</v>
      </c>
      <c r="AX150" s="13" t="s">
        <v>73</v>
      </c>
      <c r="AY150" s="244" t="s">
        <v>130</v>
      </c>
    </row>
    <row r="151" spans="1:65" s="2" customFormat="1" ht="55.5" customHeight="1">
      <c r="A151" s="38"/>
      <c r="B151" s="39"/>
      <c r="C151" s="219" t="s">
        <v>159</v>
      </c>
      <c r="D151" s="219" t="s">
        <v>132</v>
      </c>
      <c r="E151" s="220" t="s">
        <v>160</v>
      </c>
      <c r="F151" s="221" t="s">
        <v>161</v>
      </c>
      <c r="G151" s="222" t="s">
        <v>135</v>
      </c>
      <c r="H151" s="223">
        <v>17.5</v>
      </c>
      <c r="I151" s="224"/>
      <c r="J151" s="225">
        <f>ROUND(I151*H151,2)</f>
        <v>0</v>
      </c>
      <c r="K151" s="226"/>
      <c r="L151" s="44"/>
      <c r="M151" s="227" t="s">
        <v>1</v>
      </c>
      <c r="N151" s="228" t="s">
        <v>38</v>
      </c>
      <c r="O151" s="91"/>
      <c r="P151" s="229">
        <f>O151*H151</f>
        <v>0</v>
      </c>
      <c r="Q151" s="229">
        <v>0</v>
      </c>
      <c r="R151" s="229">
        <f>Q151*H151</f>
        <v>0</v>
      </c>
      <c r="S151" s="229">
        <v>0.098</v>
      </c>
      <c r="T151" s="230">
        <f>S151*H151</f>
        <v>1.715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136</v>
      </c>
      <c r="AT151" s="231" t="s">
        <v>132</v>
      </c>
      <c r="AU151" s="231" t="s">
        <v>83</v>
      </c>
      <c r="AY151" s="17" t="s">
        <v>130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81</v>
      </c>
      <c r="BK151" s="232">
        <f>ROUND(I151*H151,2)</f>
        <v>0</v>
      </c>
      <c r="BL151" s="17" t="s">
        <v>136</v>
      </c>
      <c r="BM151" s="231" t="s">
        <v>162</v>
      </c>
    </row>
    <row r="152" spans="1:51" s="14" customFormat="1" ht="12">
      <c r="A152" s="14"/>
      <c r="B152" s="245"/>
      <c r="C152" s="246"/>
      <c r="D152" s="235" t="s">
        <v>138</v>
      </c>
      <c r="E152" s="247" t="s">
        <v>1</v>
      </c>
      <c r="F152" s="248" t="s">
        <v>149</v>
      </c>
      <c r="G152" s="246"/>
      <c r="H152" s="247" t="s">
        <v>1</v>
      </c>
      <c r="I152" s="249"/>
      <c r="J152" s="246"/>
      <c r="K152" s="246"/>
      <c r="L152" s="250"/>
      <c r="M152" s="251"/>
      <c r="N152" s="252"/>
      <c r="O152" s="252"/>
      <c r="P152" s="252"/>
      <c r="Q152" s="252"/>
      <c r="R152" s="252"/>
      <c r="S152" s="252"/>
      <c r="T152" s="25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4" t="s">
        <v>138</v>
      </c>
      <c r="AU152" s="254" t="s">
        <v>83</v>
      </c>
      <c r="AV152" s="14" t="s">
        <v>81</v>
      </c>
      <c r="AW152" s="14" t="s">
        <v>29</v>
      </c>
      <c r="AX152" s="14" t="s">
        <v>73</v>
      </c>
      <c r="AY152" s="254" t="s">
        <v>130</v>
      </c>
    </row>
    <row r="153" spans="1:51" s="13" customFormat="1" ht="12">
      <c r="A153" s="13"/>
      <c r="B153" s="233"/>
      <c r="C153" s="234"/>
      <c r="D153" s="235" t="s">
        <v>138</v>
      </c>
      <c r="E153" s="236" t="s">
        <v>1</v>
      </c>
      <c r="F153" s="237" t="s">
        <v>150</v>
      </c>
      <c r="G153" s="234"/>
      <c r="H153" s="238">
        <v>4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138</v>
      </c>
      <c r="AU153" s="244" t="s">
        <v>83</v>
      </c>
      <c r="AV153" s="13" t="s">
        <v>83</v>
      </c>
      <c r="AW153" s="13" t="s">
        <v>29</v>
      </c>
      <c r="AX153" s="13" t="s">
        <v>73</v>
      </c>
      <c r="AY153" s="244" t="s">
        <v>130</v>
      </c>
    </row>
    <row r="154" spans="1:51" s="14" customFormat="1" ht="12">
      <c r="A154" s="14"/>
      <c r="B154" s="245"/>
      <c r="C154" s="246"/>
      <c r="D154" s="235" t="s">
        <v>138</v>
      </c>
      <c r="E154" s="247" t="s">
        <v>1</v>
      </c>
      <c r="F154" s="248" t="s">
        <v>151</v>
      </c>
      <c r="G154" s="246"/>
      <c r="H154" s="247" t="s">
        <v>1</v>
      </c>
      <c r="I154" s="249"/>
      <c r="J154" s="246"/>
      <c r="K154" s="246"/>
      <c r="L154" s="250"/>
      <c r="M154" s="251"/>
      <c r="N154" s="252"/>
      <c r="O154" s="252"/>
      <c r="P154" s="252"/>
      <c r="Q154" s="252"/>
      <c r="R154" s="252"/>
      <c r="S154" s="252"/>
      <c r="T154" s="25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4" t="s">
        <v>138</v>
      </c>
      <c r="AU154" s="254" t="s">
        <v>83</v>
      </c>
      <c r="AV154" s="14" t="s">
        <v>81</v>
      </c>
      <c r="AW154" s="14" t="s">
        <v>29</v>
      </c>
      <c r="AX154" s="14" t="s">
        <v>73</v>
      </c>
      <c r="AY154" s="254" t="s">
        <v>130</v>
      </c>
    </row>
    <row r="155" spans="1:51" s="13" customFormat="1" ht="12">
      <c r="A155" s="13"/>
      <c r="B155" s="233"/>
      <c r="C155" s="234"/>
      <c r="D155" s="235" t="s">
        <v>138</v>
      </c>
      <c r="E155" s="236" t="s">
        <v>1</v>
      </c>
      <c r="F155" s="237" t="s">
        <v>163</v>
      </c>
      <c r="G155" s="234"/>
      <c r="H155" s="238">
        <v>13.5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138</v>
      </c>
      <c r="AU155" s="244" t="s">
        <v>83</v>
      </c>
      <c r="AV155" s="13" t="s">
        <v>83</v>
      </c>
      <c r="AW155" s="13" t="s">
        <v>29</v>
      </c>
      <c r="AX155" s="13" t="s">
        <v>73</v>
      </c>
      <c r="AY155" s="244" t="s">
        <v>130</v>
      </c>
    </row>
    <row r="156" spans="1:51" s="15" customFormat="1" ht="12">
      <c r="A156" s="15"/>
      <c r="B156" s="255"/>
      <c r="C156" s="256"/>
      <c r="D156" s="235" t="s">
        <v>138</v>
      </c>
      <c r="E156" s="257" t="s">
        <v>1</v>
      </c>
      <c r="F156" s="258" t="s">
        <v>153</v>
      </c>
      <c r="G156" s="256"/>
      <c r="H156" s="259">
        <v>17.5</v>
      </c>
      <c r="I156" s="260"/>
      <c r="J156" s="256"/>
      <c r="K156" s="256"/>
      <c r="L156" s="261"/>
      <c r="M156" s="262"/>
      <c r="N156" s="263"/>
      <c r="O156" s="263"/>
      <c r="P156" s="263"/>
      <c r="Q156" s="263"/>
      <c r="R156" s="263"/>
      <c r="S156" s="263"/>
      <c r="T156" s="264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65" t="s">
        <v>138</v>
      </c>
      <c r="AU156" s="265" t="s">
        <v>83</v>
      </c>
      <c r="AV156" s="15" t="s">
        <v>136</v>
      </c>
      <c r="AW156" s="15" t="s">
        <v>29</v>
      </c>
      <c r="AX156" s="15" t="s">
        <v>81</v>
      </c>
      <c r="AY156" s="265" t="s">
        <v>130</v>
      </c>
    </row>
    <row r="157" spans="1:65" s="2" customFormat="1" ht="62.7" customHeight="1">
      <c r="A157" s="38"/>
      <c r="B157" s="39"/>
      <c r="C157" s="219" t="s">
        <v>164</v>
      </c>
      <c r="D157" s="219" t="s">
        <v>132</v>
      </c>
      <c r="E157" s="220" t="s">
        <v>165</v>
      </c>
      <c r="F157" s="221" t="s">
        <v>166</v>
      </c>
      <c r="G157" s="222" t="s">
        <v>135</v>
      </c>
      <c r="H157" s="223">
        <v>14.66</v>
      </c>
      <c r="I157" s="224"/>
      <c r="J157" s="225">
        <f>ROUND(I157*H157,2)</f>
        <v>0</v>
      </c>
      <c r="K157" s="226"/>
      <c r="L157" s="44"/>
      <c r="M157" s="227" t="s">
        <v>1</v>
      </c>
      <c r="N157" s="228" t="s">
        <v>38</v>
      </c>
      <c r="O157" s="91"/>
      <c r="P157" s="229">
        <f>O157*H157</f>
        <v>0</v>
      </c>
      <c r="Q157" s="229">
        <v>0</v>
      </c>
      <c r="R157" s="229">
        <f>Q157*H157</f>
        <v>0</v>
      </c>
      <c r="S157" s="229">
        <v>0.22</v>
      </c>
      <c r="T157" s="230">
        <f>S157*H157</f>
        <v>3.2252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1" t="s">
        <v>136</v>
      </c>
      <c r="AT157" s="231" t="s">
        <v>132</v>
      </c>
      <c r="AU157" s="231" t="s">
        <v>83</v>
      </c>
      <c r="AY157" s="17" t="s">
        <v>130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7" t="s">
        <v>81</v>
      </c>
      <c r="BK157" s="232">
        <f>ROUND(I157*H157,2)</f>
        <v>0</v>
      </c>
      <c r="BL157" s="17" t="s">
        <v>136</v>
      </c>
      <c r="BM157" s="231" t="s">
        <v>167</v>
      </c>
    </row>
    <row r="158" spans="1:51" s="14" customFormat="1" ht="12">
      <c r="A158" s="14"/>
      <c r="B158" s="245"/>
      <c r="C158" s="246"/>
      <c r="D158" s="235" t="s">
        <v>138</v>
      </c>
      <c r="E158" s="247" t="s">
        <v>1</v>
      </c>
      <c r="F158" s="248" t="s">
        <v>149</v>
      </c>
      <c r="G158" s="246"/>
      <c r="H158" s="247" t="s">
        <v>1</v>
      </c>
      <c r="I158" s="249"/>
      <c r="J158" s="246"/>
      <c r="K158" s="246"/>
      <c r="L158" s="250"/>
      <c r="M158" s="251"/>
      <c r="N158" s="252"/>
      <c r="O158" s="252"/>
      <c r="P158" s="252"/>
      <c r="Q158" s="252"/>
      <c r="R158" s="252"/>
      <c r="S158" s="252"/>
      <c r="T158" s="25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4" t="s">
        <v>138</v>
      </c>
      <c r="AU158" s="254" t="s">
        <v>83</v>
      </c>
      <c r="AV158" s="14" t="s">
        <v>81</v>
      </c>
      <c r="AW158" s="14" t="s">
        <v>29</v>
      </c>
      <c r="AX158" s="14" t="s">
        <v>73</v>
      </c>
      <c r="AY158" s="254" t="s">
        <v>130</v>
      </c>
    </row>
    <row r="159" spans="1:51" s="13" customFormat="1" ht="12">
      <c r="A159" s="13"/>
      <c r="B159" s="233"/>
      <c r="C159" s="234"/>
      <c r="D159" s="235" t="s">
        <v>138</v>
      </c>
      <c r="E159" s="236" t="s">
        <v>1</v>
      </c>
      <c r="F159" s="237" t="s">
        <v>150</v>
      </c>
      <c r="G159" s="234"/>
      <c r="H159" s="238">
        <v>4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138</v>
      </c>
      <c r="AU159" s="244" t="s">
        <v>83</v>
      </c>
      <c r="AV159" s="13" t="s">
        <v>83</v>
      </c>
      <c r="AW159" s="13" t="s">
        <v>29</v>
      </c>
      <c r="AX159" s="13" t="s">
        <v>73</v>
      </c>
      <c r="AY159" s="244" t="s">
        <v>130</v>
      </c>
    </row>
    <row r="160" spans="1:51" s="14" customFormat="1" ht="12">
      <c r="A160" s="14"/>
      <c r="B160" s="245"/>
      <c r="C160" s="246"/>
      <c r="D160" s="235" t="s">
        <v>138</v>
      </c>
      <c r="E160" s="247" t="s">
        <v>1</v>
      </c>
      <c r="F160" s="248" t="s">
        <v>151</v>
      </c>
      <c r="G160" s="246"/>
      <c r="H160" s="247" t="s">
        <v>1</v>
      </c>
      <c r="I160" s="249"/>
      <c r="J160" s="246"/>
      <c r="K160" s="246"/>
      <c r="L160" s="250"/>
      <c r="M160" s="251"/>
      <c r="N160" s="252"/>
      <c r="O160" s="252"/>
      <c r="P160" s="252"/>
      <c r="Q160" s="252"/>
      <c r="R160" s="252"/>
      <c r="S160" s="252"/>
      <c r="T160" s="25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4" t="s">
        <v>138</v>
      </c>
      <c r="AU160" s="254" t="s">
        <v>83</v>
      </c>
      <c r="AV160" s="14" t="s">
        <v>81</v>
      </c>
      <c r="AW160" s="14" t="s">
        <v>29</v>
      </c>
      <c r="AX160" s="14" t="s">
        <v>73</v>
      </c>
      <c r="AY160" s="254" t="s">
        <v>130</v>
      </c>
    </row>
    <row r="161" spans="1:51" s="13" customFormat="1" ht="12">
      <c r="A161" s="13"/>
      <c r="B161" s="233"/>
      <c r="C161" s="234"/>
      <c r="D161" s="235" t="s">
        <v>138</v>
      </c>
      <c r="E161" s="236" t="s">
        <v>1</v>
      </c>
      <c r="F161" s="237" t="s">
        <v>168</v>
      </c>
      <c r="G161" s="234"/>
      <c r="H161" s="238">
        <v>10.66</v>
      </c>
      <c r="I161" s="239"/>
      <c r="J161" s="234"/>
      <c r="K161" s="234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138</v>
      </c>
      <c r="AU161" s="244" t="s">
        <v>83</v>
      </c>
      <c r="AV161" s="13" t="s">
        <v>83</v>
      </c>
      <c r="AW161" s="13" t="s">
        <v>29</v>
      </c>
      <c r="AX161" s="13" t="s">
        <v>73</v>
      </c>
      <c r="AY161" s="244" t="s">
        <v>130</v>
      </c>
    </row>
    <row r="162" spans="1:51" s="15" customFormat="1" ht="12">
      <c r="A162" s="15"/>
      <c r="B162" s="255"/>
      <c r="C162" s="256"/>
      <c r="D162" s="235" t="s">
        <v>138</v>
      </c>
      <c r="E162" s="257" t="s">
        <v>1</v>
      </c>
      <c r="F162" s="258" t="s">
        <v>153</v>
      </c>
      <c r="G162" s="256"/>
      <c r="H162" s="259">
        <v>14.66</v>
      </c>
      <c r="I162" s="260"/>
      <c r="J162" s="256"/>
      <c r="K162" s="256"/>
      <c r="L162" s="261"/>
      <c r="M162" s="262"/>
      <c r="N162" s="263"/>
      <c r="O162" s="263"/>
      <c r="P162" s="263"/>
      <c r="Q162" s="263"/>
      <c r="R162" s="263"/>
      <c r="S162" s="263"/>
      <c r="T162" s="264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65" t="s">
        <v>138</v>
      </c>
      <c r="AU162" s="265" t="s">
        <v>83</v>
      </c>
      <c r="AV162" s="15" t="s">
        <v>136</v>
      </c>
      <c r="AW162" s="15" t="s">
        <v>29</v>
      </c>
      <c r="AX162" s="15" t="s">
        <v>81</v>
      </c>
      <c r="AY162" s="265" t="s">
        <v>130</v>
      </c>
    </row>
    <row r="163" spans="1:65" s="2" customFormat="1" ht="24.15" customHeight="1">
      <c r="A163" s="38"/>
      <c r="B163" s="39"/>
      <c r="C163" s="219" t="s">
        <v>169</v>
      </c>
      <c r="D163" s="219" t="s">
        <v>132</v>
      </c>
      <c r="E163" s="220" t="s">
        <v>170</v>
      </c>
      <c r="F163" s="221" t="s">
        <v>171</v>
      </c>
      <c r="G163" s="222" t="s">
        <v>172</v>
      </c>
      <c r="H163" s="223">
        <v>20</v>
      </c>
      <c r="I163" s="224"/>
      <c r="J163" s="225">
        <f>ROUND(I163*H163,2)</f>
        <v>0</v>
      </c>
      <c r="K163" s="226"/>
      <c r="L163" s="44"/>
      <c r="M163" s="227" t="s">
        <v>1</v>
      </c>
      <c r="N163" s="228" t="s">
        <v>38</v>
      </c>
      <c r="O163" s="91"/>
      <c r="P163" s="229">
        <f>O163*H163</f>
        <v>0</v>
      </c>
      <c r="Q163" s="229">
        <v>3E-05</v>
      </c>
      <c r="R163" s="229">
        <f>Q163*H163</f>
        <v>0.0006000000000000001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136</v>
      </c>
      <c r="AT163" s="231" t="s">
        <v>132</v>
      </c>
      <c r="AU163" s="231" t="s">
        <v>83</v>
      </c>
      <c r="AY163" s="17" t="s">
        <v>130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81</v>
      </c>
      <c r="BK163" s="232">
        <f>ROUND(I163*H163,2)</f>
        <v>0</v>
      </c>
      <c r="BL163" s="17" t="s">
        <v>136</v>
      </c>
      <c r="BM163" s="231" t="s">
        <v>173</v>
      </c>
    </row>
    <row r="164" spans="1:51" s="14" customFormat="1" ht="12">
      <c r="A164" s="14"/>
      <c r="B164" s="245"/>
      <c r="C164" s="246"/>
      <c r="D164" s="235" t="s">
        <v>138</v>
      </c>
      <c r="E164" s="247" t="s">
        <v>1</v>
      </c>
      <c r="F164" s="248" t="s">
        <v>174</v>
      </c>
      <c r="G164" s="246"/>
      <c r="H164" s="247" t="s">
        <v>1</v>
      </c>
      <c r="I164" s="249"/>
      <c r="J164" s="246"/>
      <c r="K164" s="246"/>
      <c r="L164" s="250"/>
      <c r="M164" s="251"/>
      <c r="N164" s="252"/>
      <c r="O164" s="252"/>
      <c r="P164" s="252"/>
      <c r="Q164" s="252"/>
      <c r="R164" s="252"/>
      <c r="S164" s="252"/>
      <c r="T164" s="253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4" t="s">
        <v>138</v>
      </c>
      <c r="AU164" s="254" t="s">
        <v>83</v>
      </c>
      <c r="AV164" s="14" t="s">
        <v>81</v>
      </c>
      <c r="AW164" s="14" t="s">
        <v>29</v>
      </c>
      <c r="AX164" s="14" t="s">
        <v>73</v>
      </c>
      <c r="AY164" s="254" t="s">
        <v>130</v>
      </c>
    </row>
    <row r="165" spans="1:51" s="13" customFormat="1" ht="12">
      <c r="A165" s="13"/>
      <c r="B165" s="233"/>
      <c r="C165" s="234"/>
      <c r="D165" s="235" t="s">
        <v>138</v>
      </c>
      <c r="E165" s="236" t="s">
        <v>1</v>
      </c>
      <c r="F165" s="237" t="s">
        <v>175</v>
      </c>
      <c r="G165" s="234"/>
      <c r="H165" s="238">
        <v>20</v>
      </c>
      <c r="I165" s="239"/>
      <c r="J165" s="234"/>
      <c r="K165" s="234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138</v>
      </c>
      <c r="AU165" s="244" t="s">
        <v>83</v>
      </c>
      <c r="AV165" s="13" t="s">
        <v>83</v>
      </c>
      <c r="AW165" s="13" t="s">
        <v>29</v>
      </c>
      <c r="AX165" s="13" t="s">
        <v>81</v>
      </c>
      <c r="AY165" s="244" t="s">
        <v>130</v>
      </c>
    </row>
    <row r="166" spans="1:65" s="2" customFormat="1" ht="90" customHeight="1">
      <c r="A166" s="38"/>
      <c r="B166" s="39"/>
      <c r="C166" s="219" t="s">
        <v>176</v>
      </c>
      <c r="D166" s="219" t="s">
        <v>132</v>
      </c>
      <c r="E166" s="220" t="s">
        <v>177</v>
      </c>
      <c r="F166" s="221" t="s">
        <v>178</v>
      </c>
      <c r="G166" s="222" t="s">
        <v>179</v>
      </c>
      <c r="H166" s="223">
        <v>93</v>
      </c>
      <c r="I166" s="224"/>
      <c r="J166" s="225">
        <f>ROUND(I166*H166,2)</f>
        <v>0</v>
      </c>
      <c r="K166" s="226"/>
      <c r="L166" s="44"/>
      <c r="M166" s="227" t="s">
        <v>1</v>
      </c>
      <c r="N166" s="228" t="s">
        <v>38</v>
      </c>
      <c r="O166" s="91"/>
      <c r="P166" s="229">
        <f>O166*H166</f>
        <v>0</v>
      </c>
      <c r="Q166" s="229">
        <v>0.0369043</v>
      </c>
      <c r="R166" s="229">
        <f>Q166*H166</f>
        <v>3.4320999</v>
      </c>
      <c r="S166" s="229">
        <v>0</v>
      </c>
      <c r="T166" s="23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1" t="s">
        <v>136</v>
      </c>
      <c r="AT166" s="231" t="s">
        <v>132</v>
      </c>
      <c r="AU166" s="231" t="s">
        <v>83</v>
      </c>
      <c r="AY166" s="17" t="s">
        <v>130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7" t="s">
        <v>81</v>
      </c>
      <c r="BK166" s="232">
        <f>ROUND(I166*H166,2)</f>
        <v>0</v>
      </c>
      <c r="BL166" s="17" t="s">
        <v>136</v>
      </c>
      <c r="BM166" s="231" t="s">
        <v>180</v>
      </c>
    </row>
    <row r="167" spans="1:51" s="13" customFormat="1" ht="12">
      <c r="A167" s="13"/>
      <c r="B167" s="233"/>
      <c r="C167" s="234"/>
      <c r="D167" s="235" t="s">
        <v>138</v>
      </c>
      <c r="E167" s="236" t="s">
        <v>1</v>
      </c>
      <c r="F167" s="237" t="s">
        <v>181</v>
      </c>
      <c r="G167" s="234"/>
      <c r="H167" s="238">
        <v>23</v>
      </c>
      <c r="I167" s="239"/>
      <c r="J167" s="234"/>
      <c r="K167" s="234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138</v>
      </c>
      <c r="AU167" s="244" t="s">
        <v>83</v>
      </c>
      <c r="AV167" s="13" t="s">
        <v>83</v>
      </c>
      <c r="AW167" s="13" t="s">
        <v>29</v>
      </c>
      <c r="AX167" s="13" t="s">
        <v>73</v>
      </c>
      <c r="AY167" s="244" t="s">
        <v>130</v>
      </c>
    </row>
    <row r="168" spans="1:51" s="13" customFormat="1" ht="12">
      <c r="A168" s="13"/>
      <c r="B168" s="233"/>
      <c r="C168" s="234"/>
      <c r="D168" s="235" t="s">
        <v>138</v>
      </c>
      <c r="E168" s="236" t="s">
        <v>1</v>
      </c>
      <c r="F168" s="237" t="s">
        <v>182</v>
      </c>
      <c r="G168" s="234"/>
      <c r="H168" s="238">
        <v>30</v>
      </c>
      <c r="I168" s="239"/>
      <c r="J168" s="234"/>
      <c r="K168" s="234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138</v>
      </c>
      <c r="AU168" s="244" t="s">
        <v>83</v>
      </c>
      <c r="AV168" s="13" t="s">
        <v>83</v>
      </c>
      <c r="AW168" s="13" t="s">
        <v>29</v>
      </c>
      <c r="AX168" s="13" t="s">
        <v>73</v>
      </c>
      <c r="AY168" s="244" t="s">
        <v>130</v>
      </c>
    </row>
    <row r="169" spans="1:51" s="13" customFormat="1" ht="12">
      <c r="A169" s="13"/>
      <c r="B169" s="233"/>
      <c r="C169" s="234"/>
      <c r="D169" s="235" t="s">
        <v>138</v>
      </c>
      <c r="E169" s="236" t="s">
        <v>1</v>
      </c>
      <c r="F169" s="237" t="s">
        <v>183</v>
      </c>
      <c r="G169" s="234"/>
      <c r="H169" s="238">
        <v>40</v>
      </c>
      <c r="I169" s="239"/>
      <c r="J169" s="234"/>
      <c r="K169" s="234"/>
      <c r="L169" s="240"/>
      <c r="M169" s="241"/>
      <c r="N169" s="242"/>
      <c r="O169" s="242"/>
      <c r="P169" s="242"/>
      <c r="Q169" s="242"/>
      <c r="R169" s="242"/>
      <c r="S169" s="242"/>
      <c r="T169" s="24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4" t="s">
        <v>138</v>
      </c>
      <c r="AU169" s="244" t="s">
        <v>83</v>
      </c>
      <c r="AV169" s="13" t="s">
        <v>83</v>
      </c>
      <c r="AW169" s="13" t="s">
        <v>29</v>
      </c>
      <c r="AX169" s="13" t="s">
        <v>73</v>
      </c>
      <c r="AY169" s="244" t="s">
        <v>130</v>
      </c>
    </row>
    <row r="170" spans="1:51" s="15" customFormat="1" ht="12">
      <c r="A170" s="15"/>
      <c r="B170" s="255"/>
      <c r="C170" s="256"/>
      <c r="D170" s="235" t="s">
        <v>138</v>
      </c>
      <c r="E170" s="257" t="s">
        <v>1</v>
      </c>
      <c r="F170" s="258" t="s">
        <v>153</v>
      </c>
      <c r="G170" s="256"/>
      <c r="H170" s="259">
        <v>93</v>
      </c>
      <c r="I170" s="260"/>
      <c r="J170" s="256"/>
      <c r="K170" s="256"/>
      <c r="L170" s="261"/>
      <c r="M170" s="262"/>
      <c r="N170" s="263"/>
      <c r="O170" s="263"/>
      <c r="P170" s="263"/>
      <c r="Q170" s="263"/>
      <c r="R170" s="263"/>
      <c r="S170" s="263"/>
      <c r="T170" s="264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65" t="s">
        <v>138</v>
      </c>
      <c r="AU170" s="265" t="s">
        <v>83</v>
      </c>
      <c r="AV170" s="15" t="s">
        <v>136</v>
      </c>
      <c r="AW170" s="15" t="s">
        <v>29</v>
      </c>
      <c r="AX170" s="15" t="s">
        <v>81</v>
      </c>
      <c r="AY170" s="265" t="s">
        <v>130</v>
      </c>
    </row>
    <row r="171" spans="1:65" s="2" customFormat="1" ht="24.15" customHeight="1">
      <c r="A171" s="38"/>
      <c r="B171" s="39"/>
      <c r="C171" s="219" t="s">
        <v>184</v>
      </c>
      <c r="D171" s="219" t="s">
        <v>132</v>
      </c>
      <c r="E171" s="220" t="s">
        <v>185</v>
      </c>
      <c r="F171" s="221" t="s">
        <v>186</v>
      </c>
      <c r="G171" s="222" t="s">
        <v>135</v>
      </c>
      <c r="H171" s="223">
        <v>81</v>
      </c>
      <c r="I171" s="224"/>
      <c r="J171" s="225">
        <f>ROUND(I171*H171,2)</f>
        <v>0</v>
      </c>
      <c r="K171" s="226"/>
      <c r="L171" s="44"/>
      <c r="M171" s="227" t="s">
        <v>1</v>
      </c>
      <c r="N171" s="228" t="s">
        <v>38</v>
      </c>
      <c r="O171" s="91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1" t="s">
        <v>136</v>
      </c>
      <c r="AT171" s="231" t="s">
        <v>132</v>
      </c>
      <c r="AU171" s="231" t="s">
        <v>83</v>
      </c>
      <c r="AY171" s="17" t="s">
        <v>130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81</v>
      </c>
      <c r="BK171" s="232">
        <f>ROUND(I171*H171,2)</f>
        <v>0</v>
      </c>
      <c r="BL171" s="17" t="s">
        <v>136</v>
      </c>
      <c r="BM171" s="231" t="s">
        <v>187</v>
      </c>
    </row>
    <row r="172" spans="1:51" s="14" customFormat="1" ht="12">
      <c r="A172" s="14"/>
      <c r="B172" s="245"/>
      <c r="C172" s="246"/>
      <c r="D172" s="235" t="s">
        <v>138</v>
      </c>
      <c r="E172" s="247" t="s">
        <v>1</v>
      </c>
      <c r="F172" s="248" t="s">
        <v>188</v>
      </c>
      <c r="G172" s="246"/>
      <c r="H172" s="247" t="s">
        <v>1</v>
      </c>
      <c r="I172" s="249"/>
      <c r="J172" s="246"/>
      <c r="K172" s="246"/>
      <c r="L172" s="250"/>
      <c r="M172" s="251"/>
      <c r="N172" s="252"/>
      <c r="O172" s="252"/>
      <c r="P172" s="252"/>
      <c r="Q172" s="252"/>
      <c r="R172" s="252"/>
      <c r="S172" s="252"/>
      <c r="T172" s="253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4" t="s">
        <v>138</v>
      </c>
      <c r="AU172" s="254" t="s">
        <v>83</v>
      </c>
      <c r="AV172" s="14" t="s">
        <v>81</v>
      </c>
      <c r="AW172" s="14" t="s">
        <v>29</v>
      </c>
      <c r="AX172" s="14" t="s">
        <v>73</v>
      </c>
      <c r="AY172" s="254" t="s">
        <v>130</v>
      </c>
    </row>
    <row r="173" spans="1:51" s="13" customFormat="1" ht="12">
      <c r="A173" s="13"/>
      <c r="B173" s="233"/>
      <c r="C173" s="234"/>
      <c r="D173" s="235" t="s">
        <v>138</v>
      </c>
      <c r="E173" s="236" t="s">
        <v>1</v>
      </c>
      <c r="F173" s="237" t="s">
        <v>189</v>
      </c>
      <c r="G173" s="234"/>
      <c r="H173" s="238">
        <v>15</v>
      </c>
      <c r="I173" s="239"/>
      <c r="J173" s="234"/>
      <c r="K173" s="234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138</v>
      </c>
      <c r="AU173" s="244" t="s">
        <v>83</v>
      </c>
      <c r="AV173" s="13" t="s">
        <v>83</v>
      </c>
      <c r="AW173" s="13" t="s">
        <v>29</v>
      </c>
      <c r="AX173" s="13" t="s">
        <v>73</v>
      </c>
      <c r="AY173" s="244" t="s">
        <v>130</v>
      </c>
    </row>
    <row r="174" spans="1:51" s="13" customFormat="1" ht="12">
      <c r="A174" s="13"/>
      <c r="B174" s="233"/>
      <c r="C174" s="234"/>
      <c r="D174" s="235" t="s">
        <v>138</v>
      </c>
      <c r="E174" s="236" t="s">
        <v>1</v>
      </c>
      <c r="F174" s="237" t="s">
        <v>190</v>
      </c>
      <c r="G174" s="234"/>
      <c r="H174" s="238">
        <v>56</v>
      </c>
      <c r="I174" s="239"/>
      <c r="J174" s="234"/>
      <c r="K174" s="234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138</v>
      </c>
      <c r="AU174" s="244" t="s">
        <v>83</v>
      </c>
      <c r="AV174" s="13" t="s">
        <v>83</v>
      </c>
      <c r="AW174" s="13" t="s">
        <v>29</v>
      </c>
      <c r="AX174" s="13" t="s">
        <v>73</v>
      </c>
      <c r="AY174" s="244" t="s">
        <v>130</v>
      </c>
    </row>
    <row r="175" spans="1:51" s="13" customFormat="1" ht="12">
      <c r="A175" s="13"/>
      <c r="B175" s="233"/>
      <c r="C175" s="234"/>
      <c r="D175" s="235" t="s">
        <v>138</v>
      </c>
      <c r="E175" s="236" t="s">
        <v>1</v>
      </c>
      <c r="F175" s="237" t="s">
        <v>191</v>
      </c>
      <c r="G175" s="234"/>
      <c r="H175" s="238">
        <v>10</v>
      </c>
      <c r="I175" s="239"/>
      <c r="J175" s="234"/>
      <c r="K175" s="234"/>
      <c r="L175" s="240"/>
      <c r="M175" s="241"/>
      <c r="N175" s="242"/>
      <c r="O175" s="242"/>
      <c r="P175" s="242"/>
      <c r="Q175" s="242"/>
      <c r="R175" s="242"/>
      <c r="S175" s="242"/>
      <c r="T175" s="24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4" t="s">
        <v>138</v>
      </c>
      <c r="AU175" s="244" t="s">
        <v>83</v>
      </c>
      <c r="AV175" s="13" t="s">
        <v>83</v>
      </c>
      <c r="AW175" s="13" t="s">
        <v>29</v>
      </c>
      <c r="AX175" s="13" t="s">
        <v>73</v>
      </c>
      <c r="AY175" s="244" t="s">
        <v>130</v>
      </c>
    </row>
    <row r="176" spans="1:51" s="15" customFormat="1" ht="12">
      <c r="A176" s="15"/>
      <c r="B176" s="255"/>
      <c r="C176" s="256"/>
      <c r="D176" s="235" t="s">
        <v>138</v>
      </c>
      <c r="E176" s="257" t="s">
        <v>1</v>
      </c>
      <c r="F176" s="258" t="s">
        <v>153</v>
      </c>
      <c r="G176" s="256"/>
      <c r="H176" s="259">
        <v>81</v>
      </c>
      <c r="I176" s="260"/>
      <c r="J176" s="256"/>
      <c r="K176" s="256"/>
      <c r="L176" s="261"/>
      <c r="M176" s="262"/>
      <c r="N176" s="263"/>
      <c r="O176" s="263"/>
      <c r="P176" s="263"/>
      <c r="Q176" s="263"/>
      <c r="R176" s="263"/>
      <c r="S176" s="263"/>
      <c r="T176" s="264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65" t="s">
        <v>138</v>
      </c>
      <c r="AU176" s="265" t="s">
        <v>83</v>
      </c>
      <c r="AV176" s="15" t="s">
        <v>136</v>
      </c>
      <c r="AW176" s="15" t="s">
        <v>29</v>
      </c>
      <c r="AX176" s="15" t="s">
        <v>81</v>
      </c>
      <c r="AY176" s="265" t="s">
        <v>130</v>
      </c>
    </row>
    <row r="177" spans="1:65" s="2" customFormat="1" ht="44.25" customHeight="1">
      <c r="A177" s="38"/>
      <c r="B177" s="39"/>
      <c r="C177" s="219" t="s">
        <v>192</v>
      </c>
      <c r="D177" s="219" t="s">
        <v>132</v>
      </c>
      <c r="E177" s="220" t="s">
        <v>193</v>
      </c>
      <c r="F177" s="221" t="s">
        <v>194</v>
      </c>
      <c r="G177" s="222" t="s">
        <v>195</v>
      </c>
      <c r="H177" s="223">
        <v>431.998</v>
      </c>
      <c r="I177" s="224"/>
      <c r="J177" s="225">
        <f>ROUND(I177*H177,2)</f>
        <v>0</v>
      </c>
      <c r="K177" s="226"/>
      <c r="L177" s="44"/>
      <c r="M177" s="227" t="s">
        <v>1</v>
      </c>
      <c r="N177" s="228" t="s">
        <v>38</v>
      </c>
      <c r="O177" s="91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1" t="s">
        <v>136</v>
      </c>
      <c r="AT177" s="231" t="s">
        <v>132</v>
      </c>
      <c r="AU177" s="231" t="s">
        <v>83</v>
      </c>
      <c r="AY177" s="17" t="s">
        <v>130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7" t="s">
        <v>81</v>
      </c>
      <c r="BK177" s="232">
        <f>ROUND(I177*H177,2)</f>
        <v>0</v>
      </c>
      <c r="BL177" s="17" t="s">
        <v>136</v>
      </c>
      <c r="BM177" s="231" t="s">
        <v>196</v>
      </c>
    </row>
    <row r="178" spans="1:51" s="13" customFormat="1" ht="12">
      <c r="A178" s="13"/>
      <c r="B178" s="233"/>
      <c r="C178" s="234"/>
      <c r="D178" s="235" t="s">
        <v>138</v>
      </c>
      <c r="E178" s="236" t="s">
        <v>1</v>
      </c>
      <c r="F178" s="237" t="s">
        <v>197</v>
      </c>
      <c r="G178" s="234"/>
      <c r="H178" s="238">
        <v>47.6</v>
      </c>
      <c r="I178" s="239"/>
      <c r="J178" s="234"/>
      <c r="K178" s="234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138</v>
      </c>
      <c r="AU178" s="244" t="s">
        <v>83</v>
      </c>
      <c r="AV178" s="13" t="s">
        <v>83</v>
      </c>
      <c r="AW178" s="13" t="s">
        <v>29</v>
      </c>
      <c r="AX178" s="13" t="s">
        <v>73</v>
      </c>
      <c r="AY178" s="244" t="s">
        <v>130</v>
      </c>
    </row>
    <row r="179" spans="1:51" s="13" customFormat="1" ht="12">
      <c r="A179" s="13"/>
      <c r="B179" s="233"/>
      <c r="C179" s="234"/>
      <c r="D179" s="235" t="s">
        <v>138</v>
      </c>
      <c r="E179" s="236" t="s">
        <v>1</v>
      </c>
      <c r="F179" s="237" t="s">
        <v>198</v>
      </c>
      <c r="G179" s="234"/>
      <c r="H179" s="238">
        <v>12</v>
      </c>
      <c r="I179" s="239"/>
      <c r="J179" s="234"/>
      <c r="K179" s="234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138</v>
      </c>
      <c r="AU179" s="244" t="s">
        <v>83</v>
      </c>
      <c r="AV179" s="13" t="s">
        <v>83</v>
      </c>
      <c r="AW179" s="13" t="s">
        <v>29</v>
      </c>
      <c r="AX179" s="13" t="s">
        <v>73</v>
      </c>
      <c r="AY179" s="244" t="s">
        <v>130</v>
      </c>
    </row>
    <row r="180" spans="1:51" s="13" customFormat="1" ht="12">
      <c r="A180" s="13"/>
      <c r="B180" s="233"/>
      <c r="C180" s="234"/>
      <c r="D180" s="235" t="s">
        <v>138</v>
      </c>
      <c r="E180" s="236" t="s">
        <v>1</v>
      </c>
      <c r="F180" s="237" t="s">
        <v>199</v>
      </c>
      <c r="G180" s="234"/>
      <c r="H180" s="238">
        <v>9.3</v>
      </c>
      <c r="I180" s="239"/>
      <c r="J180" s="234"/>
      <c r="K180" s="234"/>
      <c r="L180" s="240"/>
      <c r="M180" s="241"/>
      <c r="N180" s="242"/>
      <c r="O180" s="242"/>
      <c r="P180" s="242"/>
      <c r="Q180" s="242"/>
      <c r="R180" s="242"/>
      <c r="S180" s="242"/>
      <c r="T180" s="24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4" t="s">
        <v>138</v>
      </c>
      <c r="AU180" s="244" t="s">
        <v>83</v>
      </c>
      <c r="AV180" s="13" t="s">
        <v>83</v>
      </c>
      <c r="AW180" s="13" t="s">
        <v>29</v>
      </c>
      <c r="AX180" s="13" t="s">
        <v>73</v>
      </c>
      <c r="AY180" s="244" t="s">
        <v>130</v>
      </c>
    </row>
    <row r="181" spans="1:51" s="13" customFormat="1" ht="12">
      <c r="A181" s="13"/>
      <c r="B181" s="233"/>
      <c r="C181" s="234"/>
      <c r="D181" s="235" t="s">
        <v>138</v>
      </c>
      <c r="E181" s="236" t="s">
        <v>1</v>
      </c>
      <c r="F181" s="237" t="s">
        <v>200</v>
      </c>
      <c r="G181" s="234"/>
      <c r="H181" s="238">
        <v>363.098</v>
      </c>
      <c r="I181" s="239"/>
      <c r="J181" s="234"/>
      <c r="K181" s="234"/>
      <c r="L181" s="240"/>
      <c r="M181" s="241"/>
      <c r="N181" s="242"/>
      <c r="O181" s="242"/>
      <c r="P181" s="242"/>
      <c r="Q181" s="242"/>
      <c r="R181" s="242"/>
      <c r="S181" s="242"/>
      <c r="T181" s="24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4" t="s">
        <v>138</v>
      </c>
      <c r="AU181" s="244" t="s">
        <v>83</v>
      </c>
      <c r="AV181" s="13" t="s">
        <v>83</v>
      </c>
      <c r="AW181" s="13" t="s">
        <v>29</v>
      </c>
      <c r="AX181" s="13" t="s">
        <v>73</v>
      </c>
      <c r="AY181" s="244" t="s">
        <v>130</v>
      </c>
    </row>
    <row r="182" spans="1:65" s="2" customFormat="1" ht="44.25" customHeight="1">
      <c r="A182" s="38"/>
      <c r="B182" s="39"/>
      <c r="C182" s="219" t="s">
        <v>201</v>
      </c>
      <c r="D182" s="219" t="s">
        <v>132</v>
      </c>
      <c r="E182" s="220" t="s">
        <v>202</v>
      </c>
      <c r="F182" s="221" t="s">
        <v>203</v>
      </c>
      <c r="G182" s="222" t="s">
        <v>195</v>
      </c>
      <c r="H182" s="223">
        <v>121.033</v>
      </c>
      <c r="I182" s="224"/>
      <c r="J182" s="225">
        <f>ROUND(I182*H182,2)</f>
        <v>0</v>
      </c>
      <c r="K182" s="226"/>
      <c r="L182" s="44"/>
      <c r="M182" s="227" t="s">
        <v>1</v>
      </c>
      <c r="N182" s="228" t="s">
        <v>38</v>
      </c>
      <c r="O182" s="91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1" t="s">
        <v>136</v>
      </c>
      <c r="AT182" s="231" t="s">
        <v>132</v>
      </c>
      <c r="AU182" s="231" t="s">
        <v>83</v>
      </c>
      <c r="AY182" s="17" t="s">
        <v>130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7" t="s">
        <v>81</v>
      </c>
      <c r="BK182" s="232">
        <f>ROUND(I182*H182,2)</f>
        <v>0</v>
      </c>
      <c r="BL182" s="17" t="s">
        <v>136</v>
      </c>
      <c r="BM182" s="231" t="s">
        <v>204</v>
      </c>
    </row>
    <row r="183" spans="1:51" s="13" customFormat="1" ht="12">
      <c r="A183" s="13"/>
      <c r="B183" s="233"/>
      <c r="C183" s="234"/>
      <c r="D183" s="235" t="s">
        <v>138</v>
      </c>
      <c r="E183" s="236" t="s">
        <v>1</v>
      </c>
      <c r="F183" s="237" t="s">
        <v>205</v>
      </c>
      <c r="G183" s="234"/>
      <c r="H183" s="238">
        <v>121.033</v>
      </c>
      <c r="I183" s="239"/>
      <c r="J183" s="234"/>
      <c r="K183" s="234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138</v>
      </c>
      <c r="AU183" s="244" t="s">
        <v>83</v>
      </c>
      <c r="AV183" s="13" t="s">
        <v>83</v>
      </c>
      <c r="AW183" s="13" t="s">
        <v>29</v>
      </c>
      <c r="AX183" s="13" t="s">
        <v>73</v>
      </c>
      <c r="AY183" s="244" t="s">
        <v>130</v>
      </c>
    </row>
    <row r="184" spans="1:65" s="2" customFormat="1" ht="37.8" customHeight="1">
      <c r="A184" s="38"/>
      <c r="B184" s="39"/>
      <c r="C184" s="219" t="s">
        <v>8</v>
      </c>
      <c r="D184" s="219" t="s">
        <v>132</v>
      </c>
      <c r="E184" s="220" t="s">
        <v>206</v>
      </c>
      <c r="F184" s="221" t="s">
        <v>207</v>
      </c>
      <c r="G184" s="222" t="s">
        <v>195</v>
      </c>
      <c r="H184" s="223">
        <v>484.13</v>
      </c>
      <c r="I184" s="224"/>
      <c r="J184" s="225">
        <f>ROUND(I184*H184,2)</f>
        <v>0</v>
      </c>
      <c r="K184" s="226"/>
      <c r="L184" s="44"/>
      <c r="M184" s="227" t="s">
        <v>1</v>
      </c>
      <c r="N184" s="228" t="s">
        <v>38</v>
      </c>
      <c r="O184" s="91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1" t="s">
        <v>136</v>
      </c>
      <c r="AT184" s="231" t="s">
        <v>132</v>
      </c>
      <c r="AU184" s="231" t="s">
        <v>83</v>
      </c>
      <c r="AY184" s="17" t="s">
        <v>130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7" t="s">
        <v>81</v>
      </c>
      <c r="BK184" s="232">
        <f>ROUND(I184*H184,2)</f>
        <v>0</v>
      </c>
      <c r="BL184" s="17" t="s">
        <v>136</v>
      </c>
      <c r="BM184" s="231" t="s">
        <v>208</v>
      </c>
    </row>
    <row r="185" spans="1:65" s="2" customFormat="1" ht="24.15" customHeight="1">
      <c r="A185" s="38"/>
      <c r="B185" s="39"/>
      <c r="C185" s="219" t="s">
        <v>209</v>
      </c>
      <c r="D185" s="219" t="s">
        <v>132</v>
      </c>
      <c r="E185" s="220" t="s">
        <v>210</v>
      </c>
      <c r="F185" s="221" t="s">
        <v>211</v>
      </c>
      <c r="G185" s="222" t="s">
        <v>135</v>
      </c>
      <c r="H185" s="223">
        <v>623.85</v>
      </c>
      <c r="I185" s="224"/>
      <c r="J185" s="225">
        <f>ROUND(I185*H185,2)</f>
        <v>0</v>
      </c>
      <c r="K185" s="226"/>
      <c r="L185" s="44"/>
      <c r="M185" s="227" t="s">
        <v>1</v>
      </c>
      <c r="N185" s="228" t="s">
        <v>38</v>
      </c>
      <c r="O185" s="91"/>
      <c r="P185" s="229">
        <f>O185*H185</f>
        <v>0</v>
      </c>
      <c r="Q185" s="229">
        <v>0.0007</v>
      </c>
      <c r="R185" s="229">
        <f>Q185*H185</f>
        <v>0.436695</v>
      </c>
      <c r="S185" s="229">
        <v>0</v>
      </c>
      <c r="T185" s="23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1" t="s">
        <v>136</v>
      </c>
      <c r="AT185" s="231" t="s">
        <v>132</v>
      </c>
      <c r="AU185" s="231" t="s">
        <v>83</v>
      </c>
      <c r="AY185" s="17" t="s">
        <v>130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7" t="s">
        <v>81</v>
      </c>
      <c r="BK185" s="232">
        <f>ROUND(I185*H185,2)</f>
        <v>0</v>
      </c>
      <c r="BL185" s="17" t="s">
        <v>136</v>
      </c>
      <c r="BM185" s="231" t="s">
        <v>212</v>
      </c>
    </row>
    <row r="186" spans="1:51" s="14" customFormat="1" ht="12">
      <c r="A186" s="14"/>
      <c r="B186" s="245"/>
      <c r="C186" s="246"/>
      <c r="D186" s="235" t="s">
        <v>138</v>
      </c>
      <c r="E186" s="247" t="s">
        <v>1</v>
      </c>
      <c r="F186" s="248" t="s">
        <v>213</v>
      </c>
      <c r="G186" s="246"/>
      <c r="H186" s="247" t="s">
        <v>1</v>
      </c>
      <c r="I186" s="249"/>
      <c r="J186" s="246"/>
      <c r="K186" s="246"/>
      <c r="L186" s="250"/>
      <c r="M186" s="251"/>
      <c r="N186" s="252"/>
      <c r="O186" s="252"/>
      <c r="P186" s="252"/>
      <c r="Q186" s="252"/>
      <c r="R186" s="252"/>
      <c r="S186" s="252"/>
      <c r="T186" s="25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4" t="s">
        <v>138</v>
      </c>
      <c r="AU186" s="254" t="s">
        <v>83</v>
      </c>
      <c r="AV186" s="14" t="s">
        <v>81</v>
      </c>
      <c r="AW186" s="14" t="s">
        <v>29</v>
      </c>
      <c r="AX186" s="14" t="s">
        <v>73</v>
      </c>
      <c r="AY186" s="254" t="s">
        <v>130</v>
      </c>
    </row>
    <row r="187" spans="1:51" s="13" customFormat="1" ht="12">
      <c r="A187" s="13"/>
      <c r="B187" s="233"/>
      <c r="C187" s="234"/>
      <c r="D187" s="235" t="s">
        <v>138</v>
      </c>
      <c r="E187" s="236" t="s">
        <v>1</v>
      </c>
      <c r="F187" s="237" t="s">
        <v>214</v>
      </c>
      <c r="G187" s="234"/>
      <c r="H187" s="238">
        <v>68.8</v>
      </c>
      <c r="I187" s="239"/>
      <c r="J187" s="234"/>
      <c r="K187" s="234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138</v>
      </c>
      <c r="AU187" s="244" t="s">
        <v>83</v>
      </c>
      <c r="AV187" s="13" t="s">
        <v>83</v>
      </c>
      <c r="AW187" s="13" t="s">
        <v>29</v>
      </c>
      <c r="AX187" s="13" t="s">
        <v>73</v>
      </c>
      <c r="AY187" s="244" t="s">
        <v>130</v>
      </c>
    </row>
    <row r="188" spans="1:51" s="14" customFormat="1" ht="12">
      <c r="A188" s="14"/>
      <c r="B188" s="245"/>
      <c r="C188" s="246"/>
      <c r="D188" s="235" t="s">
        <v>138</v>
      </c>
      <c r="E188" s="247" t="s">
        <v>1</v>
      </c>
      <c r="F188" s="248" t="s">
        <v>215</v>
      </c>
      <c r="G188" s="246"/>
      <c r="H188" s="247" t="s">
        <v>1</v>
      </c>
      <c r="I188" s="249"/>
      <c r="J188" s="246"/>
      <c r="K188" s="246"/>
      <c r="L188" s="250"/>
      <c r="M188" s="251"/>
      <c r="N188" s="252"/>
      <c r="O188" s="252"/>
      <c r="P188" s="252"/>
      <c r="Q188" s="252"/>
      <c r="R188" s="252"/>
      <c r="S188" s="252"/>
      <c r="T188" s="25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4" t="s">
        <v>138</v>
      </c>
      <c r="AU188" s="254" t="s">
        <v>83</v>
      </c>
      <c r="AV188" s="14" t="s">
        <v>81</v>
      </c>
      <c r="AW188" s="14" t="s">
        <v>29</v>
      </c>
      <c r="AX188" s="14" t="s">
        <v>73</v>
      </c>
      <c r="AY188" s="254" t="s">
        <v>130</v>
      </c>
    </row>
    <row r="189" spans="1:51" s="13" customFormat="1" ht="12">
      <c r="A189" s="13"/>
      <c r="B189" s="233"/>
      <c r="C189" s="234"/>
      <c r="D189" s="235" t="s">
        <v>138</v>
      </c>
      <c r="E189" s="236" t="s">
        <v>1</v>
      </c>
      <c r="F189" s="237" t="s">
        <v>216</v>
      </c>
      <c r="G189" s="234"/>
      <c r="H189" s="238">
        <v>23.1</v>
      </c>
      <c r="I189" s="239"/>
      <c r="J189" s="234"/>
      <c r="K189" s="234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138</v>
      </c>
      <c r="AU189" s="244" t="s">
        <v>83</v>
      </c>
      <c r="AV189" s="13" t="s">
        <v>83</v>
      </c>
      <c r="AW189" s="13" t="s">
        <v>29</v>
      </c>
      <c r="AX189" s="13" t="s">
        <v>73</v>
      </c>
      <c r="AY189" s="244" t="s">
        <v>130</v>
      </c>
    </row>
    <row r="190" spans="1:51" s="14" customFormat="1" ht="12">
      <c r="A190" s="14"/>
      <c r="B190" s="245"/>
      <c r="C190" s="246"/>
      <c r="D190" s="235" t="s">
        <v>138</v>
      </c>
      <c r="E190" s="247" t="s">
        <v>1</v>
      </c>
      <c r="F190" s="248" t="s">
        <v>217</v>
      </c>
      <c r="G190" s="246"/>
      <c r="H190" s="247" t="s">
        <v>1</v>
      </c>
      <c r="I190" s="249"/>
      <c r="J190" s="246"/>
      <c r="K190" s="246"/>
      <c r="L190" s="250"/>
      <c r="M190" s="251"/>
      <c r="N190" s="252"/>
      <c r="O190" s="252"/>
      <c r="P190" s="252"/>
      <c r="Q190" s="252"/>
      <c r="R190" s="252"/>
      <c r="S190" s="252"/>
      <c r="T190" s="25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4" t="s">
        <v>138</v>
      </c>
      <c r="AU190" s="254" t="s">
        <v>83</v>
      </c>
      <c r="AV190" s="14" t="s">
        <v>81</v>
      </c>
      <c r="AW190" s="14" t="s">
        <v>29</v>
      </c>
      <c r="AX190" s="14" t="s">
        <v>73</v>
      </c>
      <c r="AY190" s="254" t="s">
        <v>130</v>
      </c>
    </row>
    <row r="191" spans="1:51" s="13" customFormat="1" ht="12">
      <c r="A191" s="13"/>
      <c r="B191" s="233"/>
      <c r="C191" s="234"/>
      <c r="D191" s="235" t="s">
        <v>138</v>
      </c>
      <c r="E191" s="236" t="s">
        <v>1</v>
      </c>
      <c r="F191" s="237" t="s">
        <v>218</v>
      </c>
      <c r="G191" s="234"/>
      <c r="H191" s="238">
        <v>57.6</v>
      </c>
      <c r="I191" s="239"/>
      <c r="J191" s="234"/>
      <c r="K191" s="234"/>
      <c r="L191" s="240"/>
      <c r="M191" s="241"/>
      <c r="N191" s="242"/>
      <c r="O191" s="242"/>
      <c r="P191" s="242"/>
      <c r="Q191" s="242"/>
      <c r="R191" s="242"/>
      <c r="S191" s="242"/>
      <c r="T191" s="24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4" t="s">
        <v>138</v>
      </c>
      <c r="AU191" s="244" t="s">
        <v>83</v>
      </c>
      <c r="AV191" s="13" t="s">
        <v>83</v>
      </c>
      <c r="AW191" s="13" t="s">
        <v>29</v>
      </c>
      <c r="AX191" s="13" t="s">
        <v>73</v>
      </c>
      <c r="AY191" s="244" t="s">
        <v>130</v>
      </c>
    </row>
    <row r="192" spans="1:51" s="14" customFormat="1" ht="12">
      <c r="A192" s="14"/>
      <c r="B192" s="245"/>
      <c r="C192" s="246"/>
      <c r="D192" s="235" t="s">
        <v>138</v>
      </c>
      <c r="E192" s="247" t="s">
        <v>1</v>
      </c>
      <c r="F192" s="248" t="s">
        <v>219</v>
      </c>
      <c r="G192" s="246"/>
      <c r="H192" s="247" t="s">
        <v>1</v>
      </c>
      <c r="I192" s="249"/>
      <c r="J192" s="246"/>
      <c r="K192" s="246"/>
      <c r="L192" s="250"/>
      <c r="M192" s="251"/>
      <c r="N192" s="252"/>
      <c r="O192" s="252"/>
      <c r="P192" s="252"/>
      <c r="Q192" s="252"/>
      <c r="R192" s="252"/>
      <c r="S192" s="252"/>
      <c r="T192" s="253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4" t="s">
        <v>138</v>
      </c>
      <c r="AU192" s="254" t="s">
        <v>83</v>
      </c>
      <c r="AV192" s="14" t="s">
        <v>81</v>
      </c>
      <c r="AW192" s="14" t="s">
        <v>29</v>
      </c>
      <c r="AX192" s="14" t="s">
        <v>73</v>
      </c>
      <c r="AY192" s="254" t="s">
        <v>130</v>
      </c>
    </row>
    <row r="193" spans="1:51" s="13" customFormat="1" ht="12">
      <c r="A193" s="13"/>
      <c r="B193" s="233"/>
      <c r="C193" s="234"/>
      <c r="D193" s="235" t="s">
        <v>138</v>
      </c>
      <c r="E193" s="236" t="s">
        <v>1</v>
      </c>
      <c r="F193" s="237" t="s">
        <v>220</v>
      </c>
      <c r="G193" s="234"/>
      <c r="H193" s="238">
        <v>13.2</v>
      </c>
      <c r="I193" s="239"/>
      <c r="J193" s="234"/>
      <c r="K193" s="234"/>
      <c r="L193" s="240"/>
      <c r="M193" s="241"/>
      <c r="N193" s="242"/>
      <c r="O193" s="242"/>
      <c r="P193" s="242"/>
      <c r="Q193" s="242"/>
      <c r="R193" s="242"/>
      <c r="S193" s="242"/>
      <c r="T193" s="24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4" t="s">
        <v>138</v>
      </c>
      <c r="AU193" s="244" t="s">
        <v>83</v>
      </c>
      <c r="AV193" s="13" t="s">
        <v>83</v>
      </c>
      <c r="AW193" s="13" t="s">
        <v>29</v>
      </c>
      <c r="AX193" s="13" t="s">
        <v>73</v>
      </c>
      <c r="AY193" s="244" t="s">
        <v>130</v>
      </c>
    </row>
    <row r="194" spans="1:51" s="14" customFormat="1" ht="12">
      <c r="A194" s="14"/>
      <c r="B194" s="245"/>
      <c r="C194" s="246"/>
      <c r="D194" s="235" t="s">
        <v>138</v>
      </c>
      <c r="E194" s="247" t="s">
        <v>1</v>
      </c>
      <c r="F194" s="248" t="s">
        <v>221</v>
      </c>
      <c r="G194" s="246"/>
      <c r="H194" s="247" t="s">
        <v>1</v>
      </c>
      <c r="I194" s="249"/>
      <c r="J194" s="246"/>
      <c r="K194" s="246"/>
      <c r="L194" s="250"/>
      <c r="M194" s="251"/>
      <c r="N194" s="252"/>
      <c r="O194" s="252"/>
      <c r="P194" s="252"/>
      <c r="Q194" s="252"/>
      <c r="R194" s="252"/>
      <c r="S194" s="252"/>
      <c r="T194" s="253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4" t="s">
        <v>138</v>
      </c>
      <c r="AU194" s="254" t="s">
        <v>83</v>
      </c>
      <c r="AV194" s="14" t="s">
        <v>81</v>
      </c>
      <c r="AW194" s="14" t="s">
        <v>29</v>
      </c>
      <c r="AX194" s="14" t="s">
        <v>73</v>
      </c>
      <c r="AY194" s="254" t="s">
        <v>130</v>
      </c>
    </row>
    <row r="195" spans="1:51" s="13" customFormat="1" ht="12">
      <c r="A195" s="13"/>
      <c r="B195" s="233"/>
      <c r="C195" s="234"/>
      <c r="D195" s="235" t="s">
        <v>138</v>
      </c>
      <c r="E195" s="236" t="s">
        <v>1</v>
      </c>
      <c r="F195" s="237" t="s">
        <v>222</v>
      </c>
      <c r="G195" s="234"/>
      <c r="H195" s="238">
        <v>23.1</v>
      </c>
      <c r="I195" s="239"/>
      <c r="J195" s="234"/>
      <c r="K195" s="234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138</v>
      </c>
      <c r="AU195" s="244" t="s">
        <v>83</v>
      </c>
      <c r="AV195" s="13" t="s">
        <v>83</v>
      </c>
      <c r="AW195" s="13" t="s">
        <v>29</v>
      </c>
      <c r="AX195" s="13" t="s">
        <v>73</v>
      </c>
      <c r="AY195" s="244" t="s">
        <v>130</v>
      </c>
    </row>
    <row r="196" spans="1:51" s="14" customFormat="1" ht="12">
      <c r="A196" s="14"/>
      <c r="B196" s="245"/>
      <c r="C196" s="246"/>
      <c r="D196" s="235" t="s">
        <v>138</v>
      </c>
      <c r="E196" s="247" t="s">
        <v>1</v>
      </c>
      <c r="F196" s="248" t="s">
        <v>223</v>
      </c>
      <c r="G196" s="246"/>
      <c r="H196" s="247" t="s">
        <v>1</v>
      </c>
      <c r="I196" s="249"/>
      <c r="J196" s="246"/>
      <c r="K196" s="246"/>
      <c r="L196" s="250"/>
      <c r="M196" s="251"/>
      <c r="N196" s="252"/>
      <c r="O196" s="252"/>
      <c r="P196" s="252"/>
      <c r="Q196" s="252"/>
      <c r="R196" s="252"/>
      <c r="S196" s="252"/>
      <c r="T196" s="25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4" t="s">
        <v>138</v>
      </c>
      <c r="AU196" s="254" t="s">
        <v>83</v>
      </c>
      <c r="AV196" s="14" t="s">
        <v>81</v>
      </c>
      <c r="AW196" s="14" t="s">
        <v>29</v>
      </c>
      <c r="AX196" s="14" t="s">
        <v>73</v>
      </c>
      <c r="AY196" s="254" t="s">
        <v>130</v>
      </c>
    </row>
    <row r="197" spans="1:51" s="13" customFormat="1" ht="12">
      <c r="A197" s="13"/>
      <c r="B197" s="233"/>
      <c r="C197" s="234"/>
      <c r="D197" s="235" t="s">
        <v>138</v>
      </c>
      <c r="E197" s="236" t="s">
        <v>1</v>
      </c>
      <c r="F197" s="237" t="s">
        <v>222</v>
      </c>
      <c r="G197" s="234"/>
      <c r="H197" s="238">
        <v>23.1</v>
      </c>
      <c r="I197" s="239"/>
      <c r="J197" s="234"/>
      <c r="K197" s="234"/>
      <c r="L197" s="240"/>
      <c r="M197" s="241"/>
      <c r="N197" s="242"/>
      <c r="O197" s="242"/>
      <c r="P197" s="242"/>
      <c r="Q197" s="242"/>
      <c r="R197" s="242"/>
      <c r="S197" s="242"/>
      <c r="T197" s="24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4" t="s">
        <v>138</v>
      </c>
      <c r="AU197" s="244" t="s">
        <v>83</v>
      </c>
      <c r="AV197" s="13" t="s">
        <v>83</v>
      </c>
      <c r="AW197" s="13" t="s">
        <v>29</v>
      </c>
      <c r="AX197" s="13" t="s">
        <v>73</v>
      </c>
      <c r="AY197" s="244" t="s">
        <v>130</v>
      </c>
    </row>
    <row r="198" spans="1:51" s="14" customFormat="1" ht="12">
      <c r="A198" s="14"/>
      <c r="B198" s="245"/>
      <c r="C198" s="246"/>
      <c r="D198" s="235" t="s">
        <v>138</v>
      </c>
      <c r="E198" s="247" t="s">
        <v>1</v>
      </c>
      <c r="F198" s="248" t="s">
        <v>224</v>
      </c>
      <c r="G198" s="246"/>
      <c r="H198" s="247" t="s">
        <v>1</v>
      </c>
      <c r="I198" s="249"/>
      <c r="J198" s="246"/>
      <c r="K198" s="246"/>
      <c r="L198" s="250"/>
      <c r="M198" s="251"/>
      <c r="N198" s="252"/>
      <c r="O198" s="252"/>
      <c r="P198" s="252"/>
      <c r="Q198" s="252"/>
      <c r="R198" s="252"/>
      <c r="S198" s="252"/>
      <c r="T198" s="253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4" t="s">
        <v>138</v>
      </c>
      <c r="AU198" s="254" t="s">
        <v>83</v>
      </c>
      <c r="AV198" s="14" t="s">
        <v>81</v>
      </c>
      <c r="AW198" s="14" t="s">
        <v>29</v>
      </c>
      <c r="AX198" s="14" t="s">
        <v>73</v>
      </c>
      <c r="AY198" s="254" t="s">
        <v>130</v>
      </c>
    </row>
    <row r="199" spans="1:51" s="13" customFormat="1" ht="12">
      <c r="A199" s="13"/>
      <c r="B199" s="233"/>
      <c r="C199" s="234"/>
      <c r="D199" s="235" t="s">
        <v>138</v>
      </c>
      <c r="E199" s="236" t="s">
        <v>1</v>
      </c>
      <c r="F199" s="237" t="s">
        <v>225</v>
      </c>
      <c r="G199" s="234"/>
      <c r="H199" s="238">
        <v>18.15</v>
      </c>
      <c r="I199" s="239"/>
      <c r="J199" s="234"/>
      <c r="K199" s="234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138</v>
      </c>
      <c r="AU199" s="244" t="s">
        <v>83</v>
      </c>
      <c r="AV199" s="13" t="s">
        <v>83</v>
      </c>
      <c r="AW199" s="13" t="s">
        <v>29</v>
      </c>
      <c r="AX199" s="13" t="s">
        <v>73</v>
      </c>
      <c r="AY199" s="244" t="s">
        <v>130</v>
      </c>
    </row>
    <row r="200" spans="1:51" s="14" customFormat="1" ht="12">
      <c r="A200" s="14"/>
      <c r="B200" s="245"/>
      <c r="C200" s="246"/>
      <c r="D200" s="235" t="s">
        <v>138</v>
      </c>
      <c r="E200" s="247" t="s">
        <v>1</v>
      </c>
      <c r="F200" s="248" t="s">
        <v>226</v>
      </c>
      <c r="G200" s="246"/>
      <c r="H200" s="247" t="s">
        <v>1</v>
      </c>
      <c r="I200" s="249"/>
      <c r="J200" s="246"/>
      <c r="K200" s="246"/>
      <c r="L200" s="250"/>
      <c r="M200" s="251"/>
      <c r="N200" s="252"/>
      <c r="O200" s="252"/>
      <c r="P200" s="252"/>
      <c r="Q200" s="252"/>
      <c r="R200" s="252"/>
      <c r="S200" s="252"/>
      <c r="T200" s="25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4" t="s">
        <v>138</v>
      </c>
      <c r="AU200" s="254" t="s">
        <v>83</v>
      </c>
      <c r="AV200" s="14" t="s">
        <v>81</v>
      </c>
      <c r="AW200" s="14" t="s">
        <v>29</v>
      </c>
      <c r="AX200" s="14" t="s">
        <v>73</v>
      </c>
      <c r="AY200" s="254" t="s">
        <v>130</v>
      </c>
    </row>
    <row r="201" spans="1:51" s="13" customFormat="1" ht="12">
      <c r="A201" s="13"/>
      <c r="B201" s="233"/>
      <c r="C201" s="234"/>
      <c r="D201" s="235" t="s">
        <v>138</v>
      </c>
      <c r="E201" s="236" t="s">
        <v>1</v>
      </c>
      <c r="F201" s="237" t="s">
        <v>227</v>
      </c>
      <c r="G201" s="234"/>
      <c r="H201" s="238">
        <v>72</v>
      </c>
      <c r="I201" s="239"/>
      <c r="J201" s="234"/>
      <c r="K201" s="234"/>
      <c r="L201" s="240"/>
      <c r="M201" s="241"/>
      <c r="N201" s="242"/>
      <c r="O201" s="242"/>
      <c r="P201" s="242"/>
      <c r="Q201" s="242"/>
      <c r="R201" s="242"/>
      <c r="S201" s="242"/>
      <c r="T201" s="24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4" t="s">
        <v>138</v>
      </c>
      <c r="AU201" s="244" t="s">
        <v>83</v>
      </c>
      <c r="AV201" s="13" t="s">
        <v>83</v>
      </c>
      <c r="AW201" s="13" t="s">
        <v>29</v>
      </c>
      <c r="AX201" s="13" t="s">
        <v>73</v>
      </c>
      <c r="AY201" s="244" t="s">
        <v>130</v>
      </c>
    </row>
    <row r="202" spans="1:51" s="14" customFormat="1" ht="12">
      <c r="A202" s="14"/>
      <c r="B202" s="245"/>
      <c r="C202" s="246"/>
      <c r="D202" s="235" t="s">
        <v>138</v>
      </c>
      <c r="E202" s="247" t="s">
        <v>1</v>
      </c>
      <c r="F202" s="248" t="s">
        <v>228</v>
      </c>
      <c r="G202" s="246"/>
      <c r="H202" s="247" t="s">
        <v>1</v>
      </c>
      <c r="I202" s="249"/>
      <c r="J202" s="246"/>
      <c r="K202" s="246"/>
      <c r="L202" s="250"/>
      <c r="M202" s="251"/>
      <c r="N202" s="252"/>
      <c r="O202" s="252"/>
      <c r="P202" s="252"/>
      <c r="Q202" s="252"/>
      <c r="R202" s="252"/>
      <c r="S202" s="252"/>
      <c r="T202" s="253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4" t="s">
        <v>138</v>
      </c>
      <c r="AU202" s="254" t="s">
        <v>83</v>
      </c>
      <c r="AV202" s="14" t="s">
        <v>81</v>
      </c>
      <c r="AW202" s="14" t="s">
        <v>29</v>
      </c>
      <c r="AX202" s="14" t="s">
        <v>73</v>
      </c>
      <c r="AY202" s="254" t="s">
        <v>130</v>
      </c>
    </row>
    <row r="203" spans="1:51" s="13" customFormat="1" ht="12">
      <c r="A203" s="13"/>
      <c r="B203" s="233"/>
      <c r="C203" s="234"/>
      <c r="D203" s="235" t="s">
        <v>138</v>
      </c>
      <c r="E203" s="236" t="s">
        <v>1</v>
      </c>
      <c r="F203" s="237" t="s">
        <v>214</v>
      </c>
      <c r="G203" s="234"/>
      <c r="H203" s="238">
        <v>68.8</v>
      </c>
      <c r="I203" s="239"/>
      <c r="J203" s="234"/>
      <c r="K203" s="234"/>
      <c r="L203" s="240"/>
      <c r="M203" s="241"/>
      <c r="N203" s="242"/>
      <c r="O203" s="242"/>
      <c r="P203" s="242"/>
      <c r="Q203" s="242"/>
      <c r="R203" s="242"/>
      <c r="S203" s="242"/>
      <c r="T203" s="24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4" t="s">
        <v>138</v>
      </c>
      <c r="AU203" s="244" t="s">
        <v>83</v>
      </c>
      <c r="AV203" s="13" t="s">
        <v>83</v>
      </c>
      <c r="AW203" s="13" t="s">
        <v>29</v>
      </c>
      <c r="AX203" s="13" t="s">
        <v>73</v>
      </c>
      <c r="AY203" s="244" t="s">
        <v>130</v>
      </c>
    </row>
    <row r="204" spans="1:51" s="14" customFormat="1" ht="12">
      <c r="A204" s="14"/>
      <c r="B204" s="245"/>
      <c r="C204" s="246"/>
      <c r="D204" s="235" t="s">
        <v>138</v>
      </c>
      <c r="E204" s="247" t="s">
        <v>1</v>
      </c>
      <c r="F204" s="248" t="s">
        <v>229</v>
      </c>
      <c r="G204" s="246"/>
      <c r="H204" s="247" t="s">
        <v>1</v>
      </c>
      <c r="I204" s="249"/>
      <c r="J204" s="246"/>
      <c r="K204" s="246"/>
      <c r="L204" s="250"/>
      <c r="M204" s="251"/>
      <c r="N204" s="252"/>
      <c r="O204" s="252"/>
      <c r="P204" s="252"/>
      <c r="Q204" s="252"/>
      <c r="R204" s="252"/>
      <c r="S204" s="252"/>
      <c r="T204" s="25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4" t="s">
        <v>138</v>
      </c>
      <c r="AU204" s="254" t="s">
        <v>83</v>
      </c>
      <c r="AV204" s="14" t="s">
        <v>81</v>
      </c>
      <c r="AW204" s="14" t="s">
        <v>29</v>
      </c>
      <c r="AX204" s="14" t="s">
        <v>73</v>
      </c>
      <c r="AY204" s="254" t="s">
        <v>130</v>
      </c>
    </row>
    <row r="205" spans="1:51" s="13" customFormat="1" ht="12">
      <c r="A205" s="13"/>
      <c r="B205" s="233"/>
      <c r="C205" s="234"/>
      <c r="D205" s="235" t="s">
        <v>138</v>
      </c>
      <c r="E205" s="236" t="s">
        <v>1</v>
      </c>
      <c r="F205" s="237" t="s">
        <v>230</v>
      </c>
      <c r="G205" s="234"/>
      <c r="H205" s="238">
        <v>83.2</v>
      </c>
      <c r="I205" s="239"/>
      <c r="J205" s="234"/>
      <c r="K205" s="234"/>
      <c r="L205" s="240"/>
      <c r="M205" s="241"/>
      <c r="N205" s="242"/>
      <c r="O205" s="242"/>
      <c r="P205" s="242"/>
      <c r="Q205" s="242"/>
      <c r="R205" s="242"/>
      <c r="S205" s="242"/>
      <c r="T205" s="24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4" t="s">
        <v>138</v>
      </c>
      <c r="AU205" s="244" t="s">
        <v>83</v>
      </c>
      <c r="AV205" s="13" t="s">
        <v>83</v>
      </c>
      <c r="AW205" s="13" t="s">
        <v>29</v>
      </c>
      <c r="AX205" s="13" t="s">
        <v>73</v>
      </c>
      <c r="AY205" s="244" t="s">
        <v>130</v>
      </c>
    </row>
    <row r="206" spans="1:51" s="14" customFormat="1" ht="12">
      <c r="A206" s="14"/>
      <c r="B206" s="245"/>
      <c r="C206" s="246"/>
      <c r="D206" s="235" t="s">
        <v>138</v>
      </c>
      <c r="E206" s="247" t="s">
        <v>1</v>
      </c>
      <c r="F206" s="248" t="s">
        <v>231</v>
      </c>
      <c r="G206" s="246"/>
      <c r="H206" s="247" t="s">
        <v>1</v>
      </c>
      <c r="I206" s="249"/>
      <c r="J206" s="246"/>
      <c r="K206" s="246"/>
      <c r="L206" s="250"/>
      <c r="M206" s="251"/>
      <c r="N206" s="252"/>
      <c r="O206" s="252"/>
      <c r="P206" s="252"/>
      <c r="Q206" s="252"/>
      <c r="R206" s="252"/>
      <c r="S206" s="252"/>
      <c r="T206" s="253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4" t="s">
        <v>138</v>
      </c>
      <c r="AU206" s="254" t="s">
        <v>83</v>
      </c>
      <c r="AV206" s="14" t="s">
        <v>81</v>
      </c>
      <c r="AW206" s="14" t="s">
        <v>29</v>
      </c>
      <c r="AX206" s="14" t="s">
        <v>73</v>
      </c>
      <c r="AY206" s="254" t="s">
        <v>130</v>
      </c>
    </row>
    <row r="207" spans="1:51" s="13" customFormat="1" ht="12">
      <c r="A207" s="13"/>
      <c r="B207" s="233"/>
      <c r="C207" s="234"/>
      <c r="D207" s="235" t="s">
        <v>138</v>
      </c>
      <c r="E207" s="236" t="s">
        <v>1</v>
      </c>
      <c r="F207" s="237" t="s">
        <v>232</v>
      </c>
      <c r="G207" s="234"/>
      <c r="H207" s="238">
        <v>56</v>
      </c>
      <c r="I207" s="239"/>
      <c r="J207" s="234"/>
      <c r="K207" s="234"/>
      <c r="L207" s="240"/>
      <c r="M207" s="241"/>
      <c r="N207" s="242"/>
      <c r="O207" s="242"/>
      <c r="P207" s="242"/>
      <c r="Q207" s="242"/>
      <c r="R207" s="242"/>
      <c r="S207" s="242"/>
      <c r="T207" s="24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4" t="s">
        <v>138</v>
      </c>
      <c r="AU207" s="244" t="s">
        <v>83</v>
      </c>
      <c r="AV207" s="13" t="s">
        <v>83</v>
      </c>
      <c r="AW207" s="13" t="s">
        <v>29</v>
      </c>
      <c r="AX207" s="13" t="s">
        <v>73</v>
      </c>
      <c r="AY207" s="244" t="s">
        <v>130</v>
      </c>
    </row>
    <row r="208" spans="1:51" s="14" customFormat="1" ht="12">
      <c r="A208" s="14"/>
      <c r="B208" s="245"/>
      <c r="C208" s="246"/>
      <c r="D208" s="235" t="s">
        <v>138</v>
      </c>
      <c r="E208" s="247" t="s">
        <v>1</v>
      </c>
      <c r="F208" s="248" t="s">
        <v>233</v>
      </c>
      <c r="G208" s="246"/>
      <c r="H208" s="247" t="s">
        <v>1</v>
      </c>
      <c r="I208" s="249"/>
      <c r="J208" s="246"/>
      <c r="K208" s="246"/>
      <c r="L208" s="250"/>
      <c r="M208" s="251"/>
      <c r="N208" s="252"/>
      <c r="O208" s="252"/>
      <c r="P208" s="252"/>
      <c r="Q208" s="252"/>
      <c r="R208" s="252"/>
      <c r="S208" s="252"/>
      <c r="T208" s="253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4" t="s">
        <v>138</v>
      </c>
      <c r="AU208" s="254" t="s">
        <v>83</v>
      </c>
      <c r="AV208" s="14" t="s">
        <v>81</v>
      </c>
      <c r="AW208" s="14" t="s">
        <v>29</v>
      </c>
      <c r="AX208" s="14" t="s">
        <v>73</v>
      </c>
      <c r="AY208" s="254" t="s">
        <v>130</v>
      </c>
    </row>
    <row r="209" spans="1:51" s="13" customFormat="1" ht="12">
      <c r="A209" s="13"/>
      <c r="B209" s="233"/>
      <c r="C209" s="234"/>
      <c r="D209" s="235" t="s">
        <v>138</v>
      </c>
      <c r="E209" s="236" t="s">
        <v>1</v>
      </c>
      <c r="F209" s="237" t="s">
        <v>218</v>
      </c>
      <c r="G209" s="234"/>
      <c r="H209" s="238">
        <v>57.6</v>
      </c>
      <c r="I209" s="239"/>
      <c r="J209" s="234"/>
      <c r="K209" s="234"/>
      <c r="L209" s="240"/>
      <c r="M209" s="241"/>
      <c r="N209" s="242"/>
      <c r="O209" s="242"/>
      <c r="P209" s="242"/>
      <c r="Q209" s="242"/>
      <c r="R209" s="242"/>
      <c r="S209" s="242"/>
      <c r="T209" s="24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4" t="s">
        <v>138</v>
      </c>
      <c r="AU209" s="244" t="s">
        <v>83</v>
      </c>
      <c r="AV209" s="13" t="s">
        <v>83</v>
      </c>
      <c r="AW209" s="13" t="s">
        <v>29</v>
      </c>
      <c r="AX209" s="13" t="s">
        <v>73</v>
      </c>
      <c r="AY209" s="244" t="s">
        <v>130</v>
      </c>
    </row>
    <row r="210" spans="1:51" s="14" customFormat="1" ht="12">
      <c r="A210" s="14"/>
      <c r="B210" s="245"/>
      <c r="C210" s="246"/>
      <c r="D210" s="235" t="s">
        <v>138</v>
      </c>
      <c r="E210" s="247" t="s">
        <v>1</v>
      </c>
      <c r="F210" s="248" t="s">
        <v>234</v>
      </c>
      <c r="G210" s="246"/>
      <c r="H210" s="247" t="s">
        <v>1</v>
      </c>
      <c r="I210" s="249"/>
      <c r="J210" s="246"/>
      <c r="K210" s="246"/>
      <c r="L210" s="250"/>
      <c r="M210" s="251"/>
      <c r="N210" s="252"/>
      <c r="O210" s="252"/>
      <c r="P210" s="252"/>
      <c r="Q210" s="252"/>
      <c r="R210" s="252"/>
      <c r="S210" s="252"/>
      <c r="T210" s="25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4" t="s">
        <v>138</v>
      </c>
      <c r="AU210" s="254" t="s">
        <v>83</v>
      </c>
      <c r="AV210" s="14" t="s">
        <v>81</v>
      </c>
      <c r="AW210" s="14" t="s">
        <v>29</v>
      </c>
      <c r="AX210" s="14" t="s">
        <v>73</v>
      </c>
      <c r="AY210" s="254" t="s">
        <v>130</v>
      </c>
    </row>
    <row r="211" spans="1:51" s="13" customFormat="1" ht="12">
      <c r="A211" s="13"/>
      <c r="B211" s="233"/>
      <c r="C211" s="234"/>
      <c r="D211" s="235" t="s">
        <v>138</v>
      </c>
      <c r="E211" s="236" t="s">
        <v>1</v>
      </c>
      <c r="F211" s="237" t="s">
        <v>235</v>
      </c>
      <c r="G211" s="234"/>
      <c r="H211" s="238">
        <v>59.2</v>
      </c>
      <c r="I211" s="239"/>
      <c r="J211" s="234"/>
      <c r="K211" s="234"/>
      <c r="L211" s="240"/>
      <c r="M211" s="241"/>
      <c r="N211" s="242"/>
      <c r="O211" s="242"/>
      <c r="P211" s="242"/>
      <c r="Q211" s="242"/>
      <c r="R211" s="242"/>
      <c r="S211" s="242"/>
      <c r="T211" s="24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4" t="s">
        <v>138</v>
      </c>
      <c r="AU211" s="244" t="s">
        <v>83</v>
      </c>
      <c r="AV211" s="13" t="s">
        <v>83</v>
      </c>
      <c r="AW211" s="13" t="s">
        <v>29</v>
      </c>
      <c r="AX211" s="13" t="s">
        <v>73</v>
      </c>
      <c r="AY211" s="244" t="s">
        <v>130</v>
      </c>
    </row>
    <row r="212" spans="1:51" s="15" customFormat="1" ht="12">
      <c r="A212" s="15"/>
      <c r="B212" s="255"/>
      <c r="C212" s="256"/>
      <c r="D212" s="235" t="s">
        <v>138</v>
      </c>
      <c r="E212" s="257" t="s">
        <v>1</v>
      </c>
      <c r="F212" s="258" t="s">
        <v>153</v>
      </c>
      <c r="G212" s="256"/>
      <c r="H212" s="259">
        <v>623.85</v>
      </c>
      <c r="I212" s="260"/>
      <c r="J212" s="256"/>
      <c r="K212" s="256"/>
      <c r="L212" s="261"/>
      <c r="M212" s="262"/>
      <c r="N212" s="263"/>
      <c r="O212" s="263"/>
      <c r="P212" s="263"/>
      <c r="Q212" s="263"/>
      <c r="R212" s="263"/>
      <c r="S212" s="263"/>
      <c r="T212" s="264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65" t="s">
        <v>138</v>
      </c>
      <c r="AU212" s="265" t="s">
        <v>83</v>
      </c>
      <c r="AV212" s="15" t="s">
        <v>136</v>
      </c>
      <c r="AW212" s="15" t="s">
        <v>29</v>
      </c>
      <c r="AX212" s="15" t="s">
        <v>81</v>
      </c>
      <c r="AY212" s="265" t="s">
        <v>130</v>
      </c>
    </row>
    <row r="213" spans="1:65" s="2" customFormat="1" ht="44.25" customHeight="1">
      <c r="A213" s="38"/>
      <c r="B213" s="39"/>
      <c r="C213" s="219" t="s">
        <v>236</v>
      </c>
      <c r="D213" s="219" t="s">
        <v>132</v>
      </c>
      <c r="E213" s="220" t="s">
        <v>237</v>
      </c>
      <c r="F213" s="221" t="s">
        <v>238</v>
      </c>
      <c r="G213" s="222" t="s">
        <v>135</v>
      </c>
      <c r="H213" s="223">
        <v>623.85</v>
      </c>
      <c r="I213" s="224"/>
      <c r="J213" s="225">
        <f>ROUND(I213*H213,2)</f>
        <v>0</v>
      </c>
      <c r="K213" s="226"/>
      <c r="L213" s="44"/>
      <c r="M213" s="227" t="s">
        <v>1</v>
      </c>
      <c r="N213" s="228" t="s">
        <v>38</v>
      </c>
      <c r="O213" s="91"/>
      <c r="P213" s="229">
        <f>O213*H213</f>
        <v>0</v>
      </c>
      <c r="Q213" s="229">
        <v>0</v>
      </c>
      <c r="R213" s="229">
        <f>Q213*H213</f>
        <v>0</v>
      </c>
      <c r="S213" s="229">
        <v>0</v>
      </c>
      <c r="T213" s="230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1" t="s">
        <v>136</v>
      </c>
      <c r="AT213" s="231" t="s">
        <v>132</v>
      </c>
      <c r="AU213" s="231" t="s">
        <v>83</v>
      </c>
      <c r="AY213" s="17" t="s">
        <v>130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7" t="s">
        <v>81</v>
      </c>
      <c r="BK213" s="232">
        <f>ROUND(I213*H213,2)</f>
        <v>0</v>
      </c>
      <c r="BL213" s="17" t="s">
        <v>136</v>
      </c>
      <c r="BM213" s="231" t="s">
        <v>239</v>
      </c>
    </row>
    <row r="214" spans="1:65" s="2" customFormat="1" ht="33" customHeight="1">
      <c r="A214" s="38"/>
      <c r="B214" s="39"/>
      <c r="C214" s="219" t="s">
        <v>240</v>
      </c>
      <c r="D214" s="219" t="s">
        <v>132</v>
      </c>
      <c r="E214" s="220" t="s">
        <v>241</v>
      </c>
      <c r="F214" s="221" t="s">
        <v>242</v>
      </c>
      <c r="G214" s="222" t="s">
        <v>135</v>
      </c>
      <c r="H214" s="223">
        <v>623.85</v>
      </c>
      <c r="I214" s="224"/>
      <c r="J214" s="225">
        <f>ROUND(I214*H214,2)</f>
        <v>0</v>
      </c>
      <c r="K214" s="226"/>
      <c r="L214" s="44"/>
      <c r="M214" s="227" t="s">
        <v>1</v>
      </c>
      <c r="N214" s="228" t="s">
        <v>38</v>
      </c>
      <c r="O214" s="91"/>
      <c r="P214" s="229">
        <f>O214*H214</f>
        <v>0</v>
      </c>
      <c r="Q214" s="229">
        <v>0.00079</v>
      </c>
      <c r="R214" s="229">
        <f>Q214*H214</f>
        <v>0.49284150000000004</v>
      </c>
      <c r="S214" s="229">
        <v>0</v>
      </c>
      <c r="T214" s="230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1" t="s">
        <v>136</v>
      </c>
      <c r="AT214" s="231" t="s">
        <v>132</v>
      </c>
      <c r="AU214" s="231" t="s">
        <v>83</v>
      </c>
      <c r="AY214" s="17" t="s">
        <v>130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7" t="s">
        <v>81</v>
      </c>
      <c r="BK214" s="232">
        <f>ROUND(I214*H214,2)</f>
        <v>0</v>
      </c>
      <c r="BL214" s="17" t="s">
        <v>136</v>
      </c>
      <c r="BM214" s="231" t="s">
        <v>243</v>
      </c>
    </row>
    <row r="215" spans="1:51" s="14" customFormat="1" ht="12">
      <c r="A215" s="14"/>
      <c r="B215" s="245"/>
      <c r="C215" s="246"/>
      <c r="D215" s="235" t="s">
        <v>138</v>
      </c>
      <c r="E215" s="247" t="s">
        <v>1</v>
      </c>
      <c r="F215" s="248" t="s">
        <v>213</v>
      </c>
      <c r="G215" s="246"/>
      <c r="H215" s="247" t="s">
        <v>1</v>
      </c>
      <c r="I215" s="249"/>
      <c r="J215" s="246"/>
      <c r="K215" s="246"/>
      <c r="L215" s="250"/>
      <c r="M215" s="251"/>
      <c r="N215" s="252"/>
      <c r="O215" s="252"/>
      <c r="P215" s="252"/>
      <c r="Q215" s="252"/>
      <c r="R215" s="252"/>
      <c r="S215" s="252"/>
      <c r="T215" s="25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4" t="s">
        <v>138</v>
      </c>
      <c r="AU215" s="254" t="s">
        <v>83</v>
      </c>
      <c r="AV215" s="14" t="s">
        <v>81</v>
      </c>
      <c r="AW215" s="14" t="s">
        <v>29</v>
      </c>
      <c r="AX215" s="14" t="s">
        <v>73</v>
      </c>
      <c r="AY215" s="254" t="s">
        <v>130</v>
      </c>
    </row>
    <row r="216" spans="1:51" s="13" customFormat="1" ht="12">
      <c r="A216" s="13"/>
      <c r="B216" s="233"/>
      <c r="C216" s="234"/>
      <c r="D216" s="235" t="s">
        <v>138</v>
      </c>
      <c r="E216" s="236" t="s">
        <v>1</v>
      </c>
      <c r="F216" s="237" t="s">
        <v>214</v>
      </c>
      <c r="G216" s="234"/>
      <c r="H216" s="238">
        <v>68.8</v>
      </c>
      <c r="I216" s="239"/>
      <c r="J216" s="234"/>
      <c r="K216" s="234"/>
      <c r="L216" s="240"/>
      <c r="M216" s="241"/>
      <c r="N216" s="242"/>
      <c r="O216" s="242"/>
      <c r="P216" s="242"/>
      <c r="Q216" s="242"/>
      <c r="R216" s="242"/>
      <c r="S216" s="242"/>
      <c r="T216" s="24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4" t="s">
        <v>138</v>
      </c>
      <c r="AU216" s="244" t="s">
        <v>83</v>
      </c>
      <c r="AV216" s="13" t="s">
        <v>83</v>
      </c>
      <c r="AW216" s="13" t="s">
        <v>29</v>
      </c>
      <c r="AX216" s="13" t="s">
        <v>73</v>
      </c>
      <c r="AY216" s="244" t="s">
        <v>130</v>
      </c>
    </row>
    <row r="217" spans="1:51" s="14" customFormat="1" ht="12">
      <c r="A217" s="14"/>
      <c r="B217" s="245"/>
      <c r="C217" s="246"/>
      <c r="D217" s="235" t="s">
        <v>138</v>
      </c>
      <c r="E217" s="247" t="s">
        <v>1</v>
      </c>
      <c r="F217" s="248" t="s">
        <v>215</v>
      </c>
      <c r="G217" s="246"/>
      <c r="H217" s="247" t="s">
        <v>1</v>
      </c>
      <c r="I217" s="249"/>
      <c r="J217" s="246"/>
      <c r="K217" s="246"/>
      <c r="L217" s="250"/>
      <c r="M217" s="251"/>
      <c r="N217" s="252"/>
      <c r="O217" s="252"/>
      <c r="P217" s="252"/>
      <c r="Q217" s="252"/>
      <c r="R217" s="252"/>
      <c r="S217" s="252"/>
      <c r="T217" s="25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4" t="s">
        <v>138</v>
      </c>
      <c r="AU217" s="254" t="s">
        <v>83</v>
      </c>
      <c r="AV217" s="14" t="s">
        <v>81</v>
      </c>
      <c r="AW217" s="14" t="s">
        <v>29</v>
      </c>
      <c r="AX217" s="14" t="s">
        <v>73</v>
      </c>
      <c r="AY217" s="254" t="s">
        <v>130</v>
      </c>
    </row>
    <row r="218" spans="1:51" s="13" customFormat="1" ht="12">
      <c r="A218" s="13"/>
      <c r="B218" s="233"/>
      <c r="C218" s="234"/>
      <c r="D218" s="235" t="s">
        <v>138</v>
      </c>
      <c r="E218" s="236" t="s">
        <v>1</v>
      </c>
      <c r="F218" s="237" t="s">
        <v>216</v>
      </c>
      <c r="G218" s="234"/>
      <c r="H218" s="238">
        <v>23.1</v>
      </c>
      <c r="I218" s="239"/>
      <c r="J218" s="234"/>
      <c r="K218" s="234"/>
      <c r="L218" s="240"/>
      <c r="M218" s="241"/>
      <c r="N218" s="242"/>
      <c r="O218" s="242"/>
      <c r="P218" s="242"/>
      <c r="Q218" s="242"/>
      <c r="R218" s="242"/>
      <c r="S218" s="242"/>
      <c r="T218" s="24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4" t="s">
        <v>138</v>
      </c>
      <c r="AU218" s="244" t="s">
        <v>83</v>
      </c>
      <c r="AV218" s="13" t="s">
        <v>83</v>
      </c>
      <c r="AW218" s="13" t="s">
        <v>29</v>
      </c>
      <c r="AX218" s="13" t="s">
        <v>73</v>
      </c>
      <c r="AY218" s="244" t="s">
        <v>130</v>
      </c>
    </row>
    <row r="219" spans="1:51" s="14" customFormat="1" ht="12">
      <c r="A219" s="14"/>
      <c r="B219" s="245"/>
      <c r="C219" s="246"/>
      <c r="D219" s="235" t="s">
        <v>138</v>
      </c>
      <c r="E219" s="247" t="s">
        <v>1</v>
      </c>
      <c r="F219" s="248" t="s">
        <v>217</v>
      </c>
      <c r="G219" s="246"/>
      <c r="H219" s="247" t="s">
        <v>1</v>
      </c>
      <c r="I219" s="249"/>
      <c r="J219" s="246"/>
      <c r="K219" s="246"/>
      <c r="L219" s="250"/>
      <c r="M219" s="251"/>
      <c r="N219" s="252"/>
      <c r="O219" s="252"/>
      <c r="P219" s="252"/>
      <c r="Q219" s="252"/>
      <c r="R219" s="252"/>
      <c r="S219" s="252"/>
      <c r="T219" s="253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4" t="s">
        <v>138</v>
      </c>
      <c r="AU219" s="254" t="s">
        <v>83</v>
      </c>
      <c r="AV219" s="14" t="s">
        <v>81</v>
      </c>
      <c r="AW219" s="14" t="s">
        <v>29</v>
      </c>
      <c r="AX219" s="14" t="s">
        <v>73</v>
      </c>
      <c r="AY219" s="254" t="s">
        <v>130</v>
      </c>
    </row>
    <row r="220" spans="1:51" s="13" customFormat="1" ht="12">
      <c r="A220" s="13"/>
      <c r="B220" s="233"/>
      <c r="C220" s="234"/>
      <c r="D220" s="235" t="s">
        <v>138</v>
      </c>
      <c r="E220" s="236" t="s">
        <v>1</v>
      </c>
      <c r="F220" s="237" t="s">
        <v>218</v>
      </c>
      <c r="G220" s="234"/>
      <c r="H220" s="238">
        <v>57.6</v>
      </c>
      <c r="I220" s="239"/>
      <c r="J220" s="234"/>
      <c r="K220" s="234"/>
      <c r="L220" s="240"/>
      <c r="M220" s="241"/>
      <c r="N220" s="242"/>
      <c r="O220" s="242"/>
      <c r="P220" s="242"/>
      <c r="Q220" s="242"/>
      <c r="R220" s="242"/>
      <c r="S220" s="242"/>
      <c r="T220" s="24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4" t="s">
        <v>138</v>
      </c>
      <c r="AU220" s="244" t="s">
        <v>83</v>
      </c>
      <c r="AV220" s="13" t="s">
        <v>83</v>
      </c>
      <c r="AW220" s="13" t="s">
        <v>29</v>
      </c>
      <c r="AX220" s="13" t="s">
        <v>73</v>
      </c>
      <c r="AY220" s="244" t="s">
        <v>130</v>
      </c>
    </row>
    <row r="221" spans="1:51" s="14" customFormat="1" ht="12">
      <c r="A221" s="14"/>
      <c r="B221" s="245"/>
      <c r="C221" s="246"/>
      <c r="D221" s="235" t="s">
        <v>138</v>
      </c>
      <c r="E221" s="247" t="s">
        <v>1</v>
      </c>
      <c r="F221" s="248" t="s">
        <v>219</v>
      </c>
      <c r="G221" s="246"/>
      <c r="H221" s="247" t="s">
        <v>1</v>
      </c>
      <c r="I221" s="249"/>
      <c r="J221" s="246"/>
      <c r="K221" s="246"/>
      <c r="L221" s="250"/>
      <c r="M221" s="251"/>
      <c r="N221" s="252"/>
      <c r="O221" s="252"/>
      <c r="P221" s="252"/>
      <c r="Q221" s="252"/>
      <c r="R221" s="252"/>
      <c r="S221" s="252"/>
      <c r="T221" s="25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4" t="s">
        <v>138</v>
      </c>
      <c r="AU221" s="254" t="s">
        <v>83</v>
      </c>
      <c r="AV221" s="14" t="s">
        <v>81</v>
      </c>
      <c r="AW221" s="14" t="s">
        <v>29</v>
      </c>
      <c r="AX221" s="14" t="s">
        <v>73</v>
      </c>
      <c r="AY221" s="254" t="s">
        <v>130</v>
      </c>
    </row>
    <row r="222" spans="1:51" s="13" customFormat="1" ht="12">
      <c r="A222" s="13"/>
      <c r="B222" s="233"/>
      <c r="C222" s="234"/>
      <c r="D222" s="235" t="s">
        <v>138</v>
      </c>
      <c r="E222" s="236" t="s">
        <v>1</v>
      </c>
      <c r="F222" s="237" t="s">
        <v>220</v>
      </c>
      <c r="G222" s="234"/>
      <c r="H222" s="238">
        <v>13.2</v>
      </c>
      <c r="I222" s="239"/>
      <c r="J222" s="234"/>
      <c r="K222" s="234"/>
      <c r="L222" s="240"/>
      <c r="M222" s="241"/>
      <c r="N222" s="242"/>
      <c r="O222" s="242"/>
      <c r="P222" s="242"/>
      <c r="Q222" s="242"/>
      <c r="R222" s="242"/>
      <c r="S222" s="242"/>
      <c r="T222" s="24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4" t="s">
        <v>138</v>
      </c>
      <c r="AU222" s="244" t="s">
        <v>83</v>
      </c>
      <c r="AV222" s="13" t="s">
        <v>83</v>
      </c>
      <c r="AW222" s="13" t="s">
        <v>29</v>
      </c>
      <c r="AX222" s="13" t="s">
        <v>73</v>
      </c>
      <c r="AY222" s="244" t="s">
        <v>130</v>
      </c>
    </row>
    <row r="223" spans="1:51" s="14" customFormat="1" ht="12">
      <c r="A223" s="14"/>
      <c r="B223" s="245"/>
      <c r="C223" s="246"/>
      <c r="D223" s="235" t="s">
        <v>138</v>
      </c>
      <c r="E223" s="247" t="s">
        <v>1</v>
      </c>
      <c r="F223" s="248" t="s">
        <v>221</v>
      </c>
      <c r="G223" s="246"/>
      <c r="H223" s="247" t="s">
        <v>1</v>
      </c>
      <c r="I223" s="249"/>
      <c r="J223" s="246"/>
      <c r="K223" s="246"/>
      <c r="L223" s="250"/>
      <c r="M223" s="251"/>
      <c r="N223" s="252"/>
      <c r="O223" s="252"/>
      <c r="P223" s="252"/>
      <c r="Q223" s="252"/>
      <c r="R223" s="252"/>
      <c r="S223" s="252"/>
      <c r="T223" s="253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4" t="s">
        <v>138</v>
      </c>
      <c r="AU223" s="254" t="s">
        <v>83</v>
      </c>
      <c r="AV223" s="14" t="s">
        <v>81</v>
      </c>
      <c r="AW223" s="14" t="s">
        <v>29</v>
      </c>
      <c r="AX223" s="14" t="s">
        <v>73</v>
      </c>
      <c r="AY223" s="254" t="s">
        <v>130</v>
      </c>
    </row>
    <row r="224" spans="1:51" s="13" customFormat="1" ht="12">
      <c r="A224" s="13"/>
      <c r="B224" s="233"/>
      <c r="C224" s="234"/>
      <c r="D224" s="235" t="s">
        <v>138</v>
      </c>
      <c r="E224" s="236" t="s">
        <v>1</v>
      </c>
      <c r="F224" s="237" t="s">
        <v>222</v>
      </c>
      <c r="G224" s="234"/>
      <c r="H224" s="238">
        <v>23.1</v>
      </c>
      <c r="I224" s="239"/>
      <c r="J224" s="234"/>
      <c r="K224" s="234"/>
      <c r="L224" s="240"/>
      <c r="M224" s="241"/>
      <c r="N224" s="242"/>
      <c r="O224" s="242"/>
      <c r="P224" s="242"/>
      <c r="Q224" s="242"/>
      <c r="R224" s="242"/>
      <c r="S224" s="242"/>
      <c r="T224" s="24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4" t="s">
        <v>138</v>
      </c>
      <c r="AU224" s="244" t="s">
        <v>83</v>
      </c>
      <c r="AV224" s="13" t="s">
        <v>83</v>
      </c>
      <c r="AW224" s="13" t="s">
        <v>29</v>
      </c>
      <c r="AX224" s="13" t="s">
        <v>73</v>
      </c>
      <c r="AY224" s="244" t="s">
        <v>130</v>
      </c>
    </row>
    <row r="225" spans="1:51" s="14" customFormat="1" ht="12">
      <c r="A225" s="14"/>
      <c r="B225" s="245"/>
      <c r="C225" s="246"/>
      <c r="D225" s="235" t="s">
        <v>138</v>
      </c>
      <c r="E225" s="247" t="s">
        <v>1</v>
      </c>
      <c r="F225" s="248" t="s">
        <v>223</v>
      </c>
      <c r="G225" s="246"/>
      <c r="H225" s="247" t="s">
        <v>1</v>
      </c>
      <c r="I225" s="249"/>
      <c r="J225" s="246"/>
      <c r="K225" s="246"/>
      <c r="L225" s="250"/>
      <c r="M225" s="251"/>
      <c r="N225" s="252"/>
      <c r="O225" s="252"/>
      <c r="P225" s="252"/>
      <c r="Q225" s="252"/>
      <c r="R225" s="252"/>
      <c r="S225" s="252"/>
      <c r="T225" s="253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4" t="s">
        <v>138</v>
      </c>
      <c r="AU225" s="254" t="s">
        <v>83</v>
      </c>
      <c r="AV225" s="14" t="s">
        <v>81</v>
      </c>
      <c r="AW225" s="14" t="s">
        <v>29</v>
      </c>
      <c r="AX225" s="14" t="s">
        <v>73</v>
      </c>
      <c r="AY225" s="254" t="s">
        <v>130</v>
      </c>
    </row>
    <row r="226" spans="1:51" s="13" customFormat="1" ht="12">
      <c r="A226" s="13"/>
      <c r="B226" s="233"/>
      <c r="C226" s="234"/>
      <c r="D226" s="235" t="s">
        <v>138</v>
      </c>
      <c r="E226" s="236" t="s">
        <v>1</v>
      </c>
      <c r="F226" s="237" t="s">
        <v>222</v>
      </c>
      <c r="G226" s="234"/>
      <c r="H226" s="238">
        <v>23.1</v>
      </c>
      <c r="I226" s="239"/>
      <c r="J226" s="234"/>
      <c r="K226" s="234"/>
      <c r="L226" s="240"/>
      <c r="M226" s="241"/>
      <c r="N226" s="242"/>
      <c r="O226" s="242"/>
      <c r="P226" s="242"/>
      <c r="Q226" s="242"/>
      <c r="R226" s="242"/>
      <c r="S226" s="242"/>
      <c r="T226" s="24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4" t="s">
        <v>138</v>
      </c>
      <c r="AU226" s="244" t="s">
        <v>83</v>
      </c>
      <c r="AV226" s="13" t="s">
        <v>83</v>
      </c>
      <c r="AW226" s="13" t="s">
        <v>29</v>
      </c>
      <c r="AX226" s="13" t="s">
        <v>73</v>
      </c>
      <c r="AY226" s="244" t="s">
        <v>130</v>
      </c>
    </row>
    <row r="227" spans="1:51" s="14" customFormat="1" ht="12">
      <c r="A227" s="14"/>
      <c r="B227" s="245"/>
      <c r="C227" s="246"/>
      <c r="D227" s="235" t="s">
        <v>138</v>
      </c>
      <c r="E227" s="247" t="s">
        <v>1</v>
      </c>
      <c r="F227" s="248" t="s">
        <v>224</v>
      </c>
      <c r="G227" s="246"/>
      <c r="H227" s="247" t="s">
        <v>1</v>
      </c>
      <c r="I227" s="249"/>
      <c r="J227" s="246"/>
      <c r="K227" s="246"/>
      <c r="L227" s="250"/>
      <c r="M227" s="251"/>
      <c r="N227" s="252"/>
      <c r="O227" s="252"/>
      <c r="P227" s="252"/>
      <c r="Q227" s="252"/>
      <c r="R227" s="252"/>
      <c r="S227" s="252"/>
      <c r="T227" s="253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4" t="s">
        <v>138</v>
      </c>
      <c r="AU227" s="254" t="s">
        <v>83</v>
      </c>
      <c r="AV227" s="14" t="s">
        <v>81</v>
      </c>
      <c r="AW227" s="14" t="s">
        <v>29</v>
      </c>
      <c r="AX227" s="14" t="s">
        <v>73</v>
      </c>
      <c r="AY227" s="254" t="s">
        <v>130</v>
      </c>
    </row>
    <row r="228" spans="1:51" s="13" customFormat="1" ht="12">
      <c r="A228" s="13"/>
      <c r="B228" s="233"/>
      <c r="C228" s="234"/>
      <c r="D228" s="235" t="s">
        <v>138</v>
      </c>
      <c r="E228" s="236" t="s">
        <v>1</v>
      </c>
      <c r="F228" s="237" t="s">
        <v>225</v>
      </c>
      <c r="G228" s="234"/>
      <c r="H228" s="238">
        <v>18.15</v>
      </c>
      <c r="I228" s="239"/>
      <c r="J228" s="234"/>
      <c r="K228" s="234"/>
      <c r="L228" s="240"/>
      <c r="M228" s="241"/>
      <c r="N228" s="242"/>
      <c r="O228" s="242"/>
      <c r="P228" s="242"/>
      <c r="Q228" s="242"/>
      <c r="R228" s="242"/>
      <c r="S228" s="242"/>
      <c r="T228" s="24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4" t="s">
        <v>138</v>
      </c>
      <c r="AU228" s="244" t="s">
        <v>83</v>
      </c>
      <c r="AV228" s="13" t="s">
        <v>83</v>
      </c>
      <c r="AW228" s="13" t="s">
        <v>29</v>
      </c>
      <c r="AX228" s="13" t="s">
        <v>73</v>
      </c>
      <c r="AY228" s="244" t="s">
        <v>130</v>
      </c>
    </row>
    <row r="229" spans="1:51" s="14" customFormat="1" ht="12">
      <c r="A229" s="14"/>
      <c r="B229" s="245"/>
      <c r="C229" s="246"/>
      <c r="D229" s="235" t="s">
        <v>138</v>
      </c>
      <c r="E229" s="247" t="s">
        <v>1</v>
      </c>
      <c r="F229" s="248" t="s">
        <v>226</v>
      </c>
      <c r="G229" s="246"/>
      <c r="H229" s="247" t="s">
        <v>1</v>
      </c>
      <c r="I229" s="249"/>
      <c r="J229" s="246"/>
      <c r="K229" s="246"/>
      <c r="L229" s="250"/>
      <c r="M229" s="251"/>
      <c r="N229" s="252"/>
      <c r="O229" s="252"/>
      <c r="P229" s="252"/>
      <c r="Q229" s="252"/>
      <c r="R229" s="252"/>
      <c r="S229" s="252"/>
      <c r="T229" s="253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4" t="s">
        <v>138</v>
      </c>
      <c r="AU229" s="254" t="s">
        <v>83</v>
      </c>
      <c r="AV229" s="14" t="s">
        <v>81</v>
      </c>
      <c r="AW229" s="14" t="s">
        <v>29</v>
      </c>
      <c r="AX229" s="14" t="s">
        <v>73</v>
      </c>
      <c r="AY229" s="254" t="s">
        <v>130</v>
      </c>
    </row>
    <row r="230" spans="1:51" s="13" customFormat="1" ht="12">
      <c r="A230" s="13"/>
      <c r="B230" s="233"/>
      <c r="C230" s="234"/>
      <c r="D230" s="235" t="s">
        <v>138</v>
      </c>
      <c r="E230" s="236" t="s">
        <v>1</v>
      </c>
      <c r="F230" s="237" t="s">
        <v>227</v>
      </c>
      <c r="G230" s="234"/>
      <c r="H230" s="238">
        <v>72</v>
      </c>
      <c r="I230" s="239"/>
      <c r="J230" s="234"/>
      <c r="K230" s="234"/>
      <c r="L230" s="240"/>
      <c r="M230" s="241"/>
      <c r="N230" s="242"/>
      <c r="O230" s="242"/>
      <c r="P230" s="242"/>
      <c r="Q230" s="242"/>
      <c r="R230" s="242"/>
      <c r="S230" s="242"/>
      <c r="T230" s="24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4" t="s">
        <v>138</v>
      </c>
      <c r="AU230" s="244" t="s">
        <v>83</v>
      </c>
      <c r="AV230" s="13" t="s">
        <v>83</v>
      </c>
      <c r="AW230" s="13" t="s">
        <v>29</v>
      </c>
      <c r="AX230" s="13" t="s">
        <v>73</v>
      </c>
      <c r="AY230" s="244" t="s">
        <v>130</v>
      </c>
    </row>
    <row r="231" spans="1:51" s="14" customFormat="1" ht="12">
      <c r="A231" s="14"/>
      <c r="B231" s="245"/>
      <c r="C231" s="246"/>
      <c r="D231" s="235" t="s">
        <v>138</v>
      </c>
      <c r="E231" s="247" t="s">
        <v>1</v>
      </c>
      <c r="F231" s="248" t="s">
        <v>228</v>
      </c>
      <c r="G231" s="246"/>
      <c r="H231" s="247" t="s">
        <v>1</v>
      </c>
      <c r="I231" s="249"/>
      <c r="J231" s="246"/>
      <c r="K231" s="246"/>
      <c r="L231" s="250"/>
      <c r="M231" s="251"/>
      <c r="N231" s="252"/>
      <c r="O231" s="252"/>
      <c r="P231" s="252"/>
      <c r="Q231" s="252"/>
      <c r="R231" s="252"/>
      <c r="S231" s="252"/>
      <c r="T231" s="253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4" t="s">
        <v>138</v>
      </c>
      <c r="AU231" s="254" t="s">
        <v>83</v>
      </c>
      <c r="AV231" s="14" t="s">
        <v>81</v>
      </c>
      <c r="AW231" s="14" t="s">
        <v>29</v>
      </c>
      <c r="AX231" s="14" t="s">
        <v>73</v>
      </c>
      <c r="AY231" s="254" t="s">
        <v>130</v>
      </c>
    </row>
    <row r="232" spans="1:51" s="13" customFormat="1" ht="12">
      <c r="A232" s="13"/>
      <c r="B232" s="233"/>
      <c r="C232" s="234"/>
      <c r="D232" s="235" t="s">
        <v>138</v>
      </c>
      <c r="E232" s="236" t="s">
        <v>1</v>
      </c>
      <c r="F232" s="237" t="s">
        <v>214</v>
      </c>
      <c r="G232" s="234"/>
      <c r="H232" s="238">
        <v>68.8</v>
      </c>
      <c r="I232" s="239"/>
      <c r="J232" s="234"/>
      <c r="K232" s="234"/>
      <c r="L232" s="240"/>
      <c r="M232" s="241"/>
      <c r="N232" s="242"/>
      <c r="O232" s="242"/>
      <c r="P232" s="242"/>
      <c r="Q232" s="242"/>
      <c r="R232" s="242"/>
      <c r="S232" s="242"/>
      <c r="T232" s="24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4" t="s">
        <v>138</v>
      </c>
      <c r="AU232" s="244" t="s">
        <v>83</v>
      </c>
      <c r="AV232" s="13" t="s">
        <v>83</v>
      </c>
      <c r="AW232" s="13" t="s">
        <v>29</v>
      </c>
      <c r="AX232" s="13" t="s">
        <v>73</v>
      </c>
      <c r="AY232" s="244" t="s">
        <v>130</v>
      </c>
    </row>
    <row r="233" spans="1:51" s="14" customFormat="1" ht="12">
      <c r="A233" s="14"/>
      <c r="B233" s="245"/>
      <c r="C233" s="246"/>
      <c r="D233" s="235" t="s">
        <v>138</v>
      </c>
      <c r="E233" s="247" t="s">
        <v>1</v>
      </c>
      <c r="F233" s="248" t="s">
        <v>229</v>
      </c>
      <c r="G233" s="246"/>
      <c r="H233" s="247" t="s">
        <v>1</v>
      </c>
      <c r="I233" s="249"/>
      <c r="J233" s="246"/>
      <c r="K233" s="246"/>
      <c r="L233" s="250"/>
      <c r="M233" s="251"/>
      <c r="N233" s="252"/>
      <c r="O233" s="252"/>
      <c r="P233" s="252"/>
      <c r="Q233" s="252"/>
      <c r="R233" s="252"/>
      <c r="S233" s="252"/>
      <c r="T233" s="253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4" t="s">
        <v>138</v>
      </c>
      <c r="AU233" s="254" t="s">
        <v>83</v>
      </c>
      <c r="AV233" s="14" t="s">
        <v>81</v>
      </c>
      <c r="AW233" s="14" t="s">
        <v>29</v>
      </c>
      <c r="AX233" s="14" t="s">
        <v>73</v>
      </c>
      <c r="AY233" s="254" t="s">
        <v>130</v>
      </c>
    </row>
    <row r="234" spans="1:51" s="13" customFormat="1" ht="12">
      <c r="A234" s="13"/>
      <c r="B234" s="233"/>
      <c r="C234" s="234"/>
      <c r="D234" s="235" t="s">
        <v>138</v>
      </c>
      <c r="E234" s="236" t="s">
        <v>1</v>
      </c>
      <c r="F234" s="237" t="s">
        <v>230</v>
      </c>
      <c r="G234" s="234"/>
      <c r="H234" s="238">
        <v>83.2</v>
      </c>
      <c r="I234" s="239"/>
      <c r="J234" s="234"/>
      <c r="K234" s="234"/>
      <c r="L234" s="240"/>
      <c r="M234" s="241"/>
      <c r="N234" s="242"/>
      <c r="O234" s="242"/>
      <c r="P234" s="242"/>
      <c r="Q234" s="242"/>
      <c r="R234" s="242"/>
      <c r="S234" s="242"/>
      <c r="T234" s="24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4" t="s">
        <v>138</v>
      </c>
      <c r="AU234" s="244" t="s">
        <v>83</v>
      </c>
      <c r="AV234" s="13" t="s">
        <v>83</v>
      </c>
      <c r="AW234" s="13" t="s">
        <v>29</v>
      </c>
      <c r="AX234" s="13" t="s">
        <v>73</v>
      </c>
      <c r="AY234" s="244" t="s">
        <v>130</v>
      </c>
    </row>
    <row r="235" spans="1:51" s="14" customFormat="1" ht="12">
      <c r="A235" s="14"/>
      <c r="B235" s="245"/>
      <c r="C235" s="246"/>
      <c r="D235" s="235" t="s">
        <v>138</v>
      </c>
      <c r="E235" s="247" t="s">
        <v>1</v>
      </c>
      <c r="F235" s="248" t="s">
        <v>231</v>
      </c>
      <c r="G235" s="246"/>
      <c r="H235" s="247" t="s">
        <v>1</v>
      </c>
      <c r="I235" s="249"/>
      <c r="J235" s="246"/>
      <c r="K235" s="246"/>
      <c r="L235" s="250"/>
      <c r="M235" s="251"/>
      <c r="N235" s="252"/>
      <c r="O235" s="252"/>
      <c r="P235" s="252"/>
      <c r="Q235" s="252"/>
      <c r="R235" s="252"/>
      <c r="S235" s="252"/>
      <c r="T235" s="253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4" t="s">
        <v>138</v>
      </c>
      <c r="AU235" s="254" t="s">
        <v>83</v>
      </c>
      <c r="AV235" s="14" t="s">
        <v>81</v>
      </c>
      <c r="AW235" s="14" t="s">
        <v>29</v>
      </c>
      <c r="AX235" s="14" t="s">
        <v>73</v>
      </c>
      <c r="AY235" s="254" t="s">
        <v>130</v>
      </c>
    </row>
    <row r="236" spans="1:51" s="13" customFormat="1" ht="12">
      <c r="A236" s="13"/>
      <c r="B236" s="233"/>
      <c r="C236" s="234"/>
      <c r="D236" s="235" t="s">
        <v>138</v>
      </c>
      <c r="E236" s="236" t="s">
        <v>1</v>
      </c>
      <c r="F236" s="237" t="s">
        <v>232</v>
      </c>
      <c r="G236" s="234"/>
      <c r="H236" s="238">
        <v>56</v>
      </c>
      <c r="I236" s="239"/>
      <c r="J236" s="234"/>
      <c r="K236" s="234"/>
      <c r="L236" s="240"/>
      <c r="M236" s="241"/>
      <c r="N236" s="242"/>
      <c r="O236" s="242"/>
      <c r="P236" s="242"/>
      <c r="Q236" s="242"/>
      <c r="R236" s="242"/>
      <c r="S236" s="242"/>
      <c r="T236" s="24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4" t="s">
        <v>138</v>
      </c>
      <c r="AU236" s="244" t="s">
        <v>83</v>
      </c>
      <c r="AV236" s="13" t="s">
        <v>83</v>
      </c>
      <c r="AW236" s="13" t="s">
        <v>29</v>
      </c>
      <c r="AX236" s="13" t="s">
        <v>73</v>
      </c>
      <c r="AY236" s="244" t="s">
        <v>130</v>
      </c>
    </row>
    <row r="237" spans="1:51" s="14" customFormat="1" ht="12">
      <c r="A237" s="14"/>
      <c r="B237" s="245"/>
      <c r="C237" s="246"/>
      <c r="D237" s="235" t="s">
        <v>138</v>
      </c>
      <c r="E237" s="247" t="s">
        <v>1</v>
      </c>
      <c r="F237" s="248" t="s">
        <v>233</v>
      </c>
      <c r="G237" s="246"/>
      <c r="H237" s="247" t="s">
        <v>1</v>
      </c>
      <c r="I237" s="249"/>
      <c r="J237" s="246"/>
      <c r="K237" s="246"/>
      <c r="L237" s="250"/>
      <c r="M237" s="251"/>
      <c r="N237" s="252"/>
      <c r="O237" s="252"/>
      <c r="P237" s="252"/>
      <c r="Q237" s="252"/>
      <c r="R237" s="252"/>
      <c r="S237" s="252"/>
      <c r="T237" s="253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4" t="s">
        <v>138</v>
      </c>
      <c r="AU237" s="254" t="s">
        <v>83</v>
      </c>
      <c r="AV237" s="14" t="s">
        <v>81</v>
      </c>
      <c r="AW237" s="14" t="s">
        <v>29</v>
      </c>
      <c r="AX237" s="14" t="s">
        <v>73</v>
      </c>
      <c r="AY237" s="254" t="s">
        <v>130</v>
      </c>
    </row>
    <row r="238" spans="1:51" s="13" customFormat="1" ht="12">
      <c r="A238" s="13"/>
      <c r="B238" s="233"/>
      <c r="C238" s="234"/>
      <c r="D238" s="235" t="s">
        <v>138</v>
      </c>
      <c r="E238" s="236" t="s">
        <v>1</v>
      </c>
      <c r="F238" s="237" t="s">
        <v>218</v>
      </c>
      <c r="G238" s="234"/>
      <c r="H238" s="238">
        <v>57.6</v>
      </c>
      <c r="I238" s="239"/>
      <c r="J238" s="234"/>
      <c r="K238" s="234"/>
      <c r="L238" s="240"/>
      <c r="M238" s="241"/>
      <c r="N238" s="242"/>
      <c r="O238" s="242"/>
      <c r="P238" s="242"/>
      <c r="Q238" s="242"/>
      <c r="R238" s="242"/>
      <c r="S238" s="242"/>
      <c r="T238" s="24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4" t="s">
        <v>138</v>
      </c>
      <c r="AU238" s="244" t="s">
        <v>83</v>
      </c>
      <c r="AV238" s="13" t="s">
        <v>83</v>
      </c>
      <c r="AW238" s="13" t="s">
        <v>29</v>
      </c>
      <c r="AX238" s="13" t="s">
        <v>73</v>
      </c>
      <c r="AY238" s="244" t="s">
        <v>130</v>
      </c>
    </row>
    <row r="239" spans="1:51" s="14" customFormat="1" ht="12">
      <c r="A239" s="14"/>
      <c r="B239" s="245"/>
      <c r="C239" s="246"/>
      <c r="D239" s="235" t="s">
        <v>138</v>
      </c>
      <c r="E239" s="247" t="s">
        <v>1</v>
      </c>
      <c r="F239" s="248" t="s">
        <v>234</v>
      </c>
      <c r="G239" s="246"/>
      <c r="H239" s="247" t="s">
        <v>1</v>
      </c>
      <c r="I239" s="249"/>
      <c r="J239" s="246"/>
      <c r="K239" s="246"/>
      <c r="L239" s="250"/>
      <c r="M239" s="251"/>
      <c r="N239" s="252"/>
      <c r="O239" s="252"/>
      <c r="P239" s="252"/>
      <c r="Q239" s="252"/>
      <c r="R239" s="252"/>
      <c r="S239" s="252"/>
      <c r="T239" s="253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4" t="s">
        <v>138</v>
      </c>
      <c r="AU239" s="254" t="s">
        <v>83</v>
      </c>
      <c r="AV239" s="14" t="s">
        <v>81</v>
      </c>
      <c r="AW239" s="14" t="s">
        <v>29</v>
      </c>
      <c r="AX239" s="14" t="s">
        <v>73</v>
      </c>
      <c r="AY239" s="254" t="s">
        <v>130</v>
      </c>
    </row>
    <row r="240" spans="1:51" s="13" customFormat="1" ht="12">
      <c r="A240" s="13"/>
      <c r="B240" s="233"/>
      <c r="C240" s="234"/>
      <c r="D240" s="235" t="s">
        <v>138</v>
      </c>
      <c r="E240" s="236" t="s">
        <v>1</v>
      </c>
      <c r="F240" s="237" t="s">
        <v>235</v>
      </c>
      <c r="G240" s="234"/>
      <c r="H240" s="238">
        <v>59.2</v>
      </c>
      <c r="I240" s="239"/>
      <c r="J240" s="234"/>
      <c r="K240" s="234"/>
      <c r="L240" s="240"/>
      <c r="M240" s="241"/>
      <c r="N240" s="242"/>
      <c r="O240" s="242"/>
      <c r="P240" s="242"/>
      <c r="Q240" s="242"/>
      <c r="R240" s="242"/>
      <c r="S240" s="242"/>
      <c r="T240" s="24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4" t="s">
        <v>138</v>
      </c>
      <c r="AU240" s="244" t="s">
        <v>83</v>
      </c>
      <c r="AV240" s="13" t="s">
        <v>83</v>
      </c>
      <c r="AW240" s="13" t="s">
        <v>29</v>
      </c>
      <c r="AX240" s="13" t="s">
        <v>73</v>
      </c>
      <c r="AY240" s="244" t="s">
        <v>130</v>
      </c>
    </row>
    <row r="241" spans="1:51" s="15" customFormat="1" ht="12">
      <c r="A241" s="15"/>
      <c r="B241" s="255"/>
      <c r="C241" s="256"/>
      <c r="D241" s="235" t="s">
        <v>138</v>
      </c>
      <c r="E241" s="257" t="s">
        <v>1</v>
      </c>
      <c r="F241" s="258" t="s">
        <v>153</v>
      </c>
      <c r="G241" s="256"/>
      <c r="H241" s="259">
        <v>623.85</v>
      </c>
      <c r="I241" s="260"/>
      <c r="J241" s="256"/>
      <c r="K241" s="256"/>
      <c r="L241" s="261"/>
      <c r="M241" s="262"/>
      <c r="N241" s="263"/>
      <c r="O241" s="263"/>
      <c r="P241" s="263"/>
      <c r="Q241" s="263"/>
      <c r="R241" s="263"/>
      <c r="S241" s="263"/>
      <c r="T241" s="264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65" t="s">
        <v>138</v>
      </c>
      <c r="AU241" s="265" t="s">
        <v>83</v>
      </c>
      <c r="AV241" s="15" t="s">
        <v>136</v>
      </c>
      <c r="AW241" s="15" t="s">
        <v>29</v>
      </c>
      <c r="AX241" s="15" t="s">
        <v>81</v>
      </c>
      <c r="AY241" s="265" t="s">
        <v>130</v>
      </c>
    </row>
    <row r="242" spans="1:65" s="2" customFormat="1" ht="37.8" customHeight="1">
      <c r="A242" s="38"/>
      <c r="B242" s="39"/>
      <c r="C242" s="219" t="s">
        <v>244</v>
      </c>
      <c r="D242" s="219" t="s">
        <v>132</v>
      </c>
      <c r="E242" s="220" t="s">
        <v>245</v>
      </c>
      <c r="F242" s="221" t="s">
        <v>246</v>
      </c>
      <c r="G242" s="222" t="s">
        <v>135</v>
      </c>
      <c r="H242" s="223">
        <v>623.85</v>
      </c>
      <c r="I242" s="224"/>
      <c r="J242" s="225">
        <f>ROUND(I242*H242,2)</f>
        <v>0</v>
      </c>
      <c r="K242" s="226"/>
      <c r="L242" s="44"/>
      <c r="M242" s="227" t="s">
        <v>1</v>
      </c>
      <c r="N242" s="228" t="s">
        <v>38</v>
      </c>
      <c r="O242" s="91"/>
      <c r="P242" s="229">
        <f>O242*H242</f>
        <v>0</v>
      </c>
      <c r="Q242" s="229">
        <v>0</v>
      </c>
      <c r="R242" s="229">
        <f>Q242*H242</f>
        <v>0</v>
      </c>
      <c r="S242" s="229">
        <v>0</v>
      </c>
      <c r="T242" s="230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1" t="s">
        <v>136</v>
      </c>
      <c r="AT242" s="231" t="s">
        <v>132</v>
      </c>
      <c r="AU242" s="231" t="s">
        <v>83</v>
      </c>
      <c r="AY242" s="17" t="s">
        <v>130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7" t="s">
        <v>81</v>
      </c>
      <c r="BK242" s="232">
        <f>ROUND(I242*H242,2)</f>
        <v>0</v>
      </c>
      <c r="BL242" s="17" t="s">
        <v>136</v>
      </c>
      <c r="BM242" s="231" t="s">
        <v>247</v>
      </c>
    </row>
    <row r="243" spans="1:65" s="2" customFormat="1" ht="62.7" customHeight="1">
      <c r="A243" s="38"/>
      <c r="B243" s="39"/>
      <c r="C243" s="219" t="s">
        <v>248</v>
      </c>
      <c r="D243" s="219" t="s">
        <v>132</v>
      </c>
      <c r="E243" s="220" t="s">
        <v>249</v>
      </c>
      <c r="F243" s="221" t="s">
        <v>250</v>
      </c>
      <c r="G243" s="222" t="s">
        <v>195</v>
      </c>
      <c r="H243" s="223">
        <v>457.73</v>
      </c>
      <c r="I243" s="224"/>
      <c r="J243" s="225">
        <f>ROUND(I243*H243,2)</f>
        <v>0</v>
      </c>
      <c r="K243" s="226"/>
      <c r="L243" s="44"/>
      <c r="M243" s="227" t="s">
        <v>1</v>
      </c>
      <c r="N243" s="228" t="s">
        <v>38</v>
      </c>
      <c r="O243" s="91"/>
      <c r="P243" s="229">
        <f>O243*H243</f>
        <v>0</v>
      </c>
      <c r="Q243" s="229">
        <v>0</v>
      </c>
      <c r="R243" s="229">
        <f>Q243*H243</f>
        <v>0</v>
      </c>
      <c r="S243" s="229">
        <v>0</v>
      </c>
      <c r="T243" s="230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1" t="s">
        <v>136</v>
      </c>
      <c r="AT243" s="231" t="s">
        <v>132</v>
      </c>
      <c r="AU243" s="231" t="s">
        <v>83</v>
      </c>
      <c r="AY243" s="17" t="s">
        <v>130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17" t="s">
        <v>81</v>
      </c>
      <c r="BK243" s="232">
        <f>ROUND(I243*H243,2)</f>
        <v>0</v>
      </c>
      <c r="BL243" s="17" t="s">
        <v>136</v>
      </c>
      <c r="BM243" s="231" t="s">
        <v>251</v>
      </c>
    </row>
    <row r="244" spans="1:51" s="13" customFormat="1" ht="12">
      <c r="A244" s="13"/>
      <c r="B244" s="233"/>
      <c r="C244" s="234"/>
      <c r="D244" s="235" t="s">
        <v>138</v>
      </c>
      <c r="E244" s="236" t="s">
        <v>1</v>
      </c>
      <c r="F244" s="237" t="s">
        <v>252</v>
      </c>
      <c r="G244" s="234"/>
      <c r="H244" s="238">
        <v>457.73</v>
      </c>
      <c r="I244" s="239"/>
      <c r="J244" s="234"/>
      <c r="K244" s="234"/>
      <c r="L244" s="240"/>
      <c r="M244" s="241"/>
      <c r="N244" s="242"/>
      <c r="O244" s="242"/>
      <c r="P244" s="242"/>
      <c r="Q244" s="242"/>
      <c r="R244" s="242"/>
      <c r="S244" s="242"/>
      <c r="T244" s="24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4" t="s">
        <v>138</v>
      </c>
      <c r="AU244" s="244" t="s">
        <v>83</v>
      </c>
      <c r="AV244" s="13" t="s">
        <v>83</v>
      </c>
      <c r="AW244" s="13" t="s">
        <v>29</v>
      </c>
      <c r="AX244" s="13" t="s">
        <v>73</v>
      </c>
      <c r="AY244" s="244" t="s">
        <v>130</v>
      </c>
    </row>
    <row r="245" spans="1:65" s="2" customFormat="1" ht="62.7" customHeight="1">
      <c r="A245" s="38"/>
      <c r="B245" s="39"/>
      <c r="C245" s="219" t="s">
        <v>253</v>
      </c>
      <c r="D245" s="219" t="s">
        <v>132</v>
      </c>
      <c r="E245" s="220" t="s">
        <v>254</v>
      </c>
      <c r="F245" s="221" t="s">
        <v>255</v>
      </c>
      <c r="G245" s="222" t="s">
        <v>195</v>
      </c>
      <c r="H245" s="223">
        <v>431.998</v>
      </c>
      <c r="I245" s="224"/>
      <c r="J245" s="225">
        <f>ROUND(I245*H245,2)</f>
        <v>0</v>
      </c>
      <c r="K245" s="226"/>
      <c r="L245" s="44"/>
      <c r="M245" s="227" t="s">
        <v>1</v>
      </c>
      <c r="N245" s="228" t="s">
        <v>38</v>
      </c>
      <c r="O245" s="91"/>
      <c r="P245" s="229">
        <f>O245*H245</f>
        <v>0</v>
      </c>
      <c r="Q245" s="229">
        <v>0</v>
      </c>
      <c r="R245" s="229">
        <f>Q245*H245</f>
        <v>0</v>
      </c>
      <c r="S245" s="229">
        <v>0</v>
      </c>
      <c r="T245" s="230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1" t="s">
        <v>136</v>
      </c>
      <c r="AT245" s="231" t="s">
        <v>132</v>
      </c>
      <c r="AU245" s="231" t="s">
        <v>83</v>
      </c>
      <c r="AY245" s="17" t="s">
        <v>130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7" t="s">
        <v>81</v>
      </c>
      <c r="BK245" s="232">
        <f>ROUND(I245*H245,2)</f>
        <v>0</v>
      </c>
      <c r="BL245" s="17" t="s">
        <v>136</v>
      </c>
      <c r="BM245" s="231" t="s">
        <v>256</v>
      </c>
    </row>
    <row r="246" spans="1:65" s="2" customFormat="1" ht="66.75" customHeight="1">
      <c r="A246" s="38"/>
      <c r="B246" s="39"/>
      <c r="C246" s="219" t="s">
        <v>257</v>
      </c>
      <c r="D246" s="219" t="s">
        <v>132</v>
      </c>
      <c r="E246" s="220" t="s">
        <v>258</v>
      </c>
      <c r="F246" s="221" t="s">
        <v>259</v>
      </c>
      <c r="G246" s="222" t="s">
        <v>195</v>
      </c>
      <c r="H246" s="223">
        <v>1295.994</v>
      </c>
      <c r="I246" s="224"/>
      <c r="J246" s="225">
        <f>ROUND(I246*H246,2)</f>
        <v>0</v>
      </c>
      <c r="K246" s="226"/>
      <c r="L246" s="44"/>
      <c r="M246" s="227" t="s">
        <v>1</v>
      </c>
      <c r="N246" s="228" t="s">
        <v>38</v>
      </c>
      <c r="O246" s="91"/>
      <c r="P246" s="229">
        <f>O246*H246</f>
        <v>0</v>
      </c>
      <c r="Q246" s="229">
        <v>0</v>
      </c>
      <c r="R246" s="229">
        <f>Q246*H246</f>
        <v>0</v>
      </c>
      <c r="S246" s="229">
        <v>0</v>
      </c>
      <c r="T246" s="230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1" t="s">
        <v>136</v>
      </c>
      <c r="AT246" s="231" t="s">
        <v>132</v>
      </c>
      <c r="AU246" s="231" t="s">
        <v>83</v>
      </c>
      <c r="AY246" s="17" t="s">
        <v>130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7" t="s">
        <v>81</v>
      </c>
      <c r="BK246" s="232">
        <f>ROUND(I246*H246,2)</f>
        <v>0</v>
      </c>
      <c r="BL246" s="17" t="s">
        <v>136</v>
      </c>
      <c r="BM246" s="231" t="s">
        <v>260</v>
      </c>
    </row>
    <row r="247" spans="1:51" s="13" customFormat="1" ht="12">
      <c r="A247" s="13"/>
      <c r="B247" s="233"/>
      <c r="C247" s="234"/>
      <c r="D247" s="235" t="s">
        <v>138</v>
      </c>
      <c r="E247" s="234"/>
      <c r="F247" s="237" t="s">
        <v>261</v>
      </c>
      <c r="G247" s="234"/>
      <c r="H247" s="238">
        <v>1295.994</v>
      </c>
      <c r="I247" s="239"/>
      <c r="J247" s="234"/>
      <c r="K247" s="234"/>
      <c r="L247" s="240"/>
      <c r="M247" s="241"/>
      <c r="N247" s="242"/>
      <c r="O247" s="242"/>
      <c r="P247" s="242"/>
      <c r="Q247" s="242"/>
      <c r="R247" s="242"/>
      <c r="S247" s="242"/>
      <c r="T247" s="24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4" t="s">
        <v>138</v>
      </c>
      <c r="AU247" s="244" t="s">
        <v>83</v>
      </c>
      <c r="AV247" s="13" t="s">
        <v>83</v>
      </c>
      <c r="AW247" s="13" t="s">
        <v>4</v>
      </c>
      <c r="AX247" s="13" t="s">
        <v>81</v>
      </c>
      <c r="AY247" s="244" t="s">
        <v>130</v>
      </c>
    </row>
    <row r="248" spans="1:65" s="2" customFormat="1" ht="62.7" customHeight="1">
      <c r="A248" s="38"/>
      <c r="B248" s="39"/>
      <c r="C248" s="219" t="s">
        <v>175</v>
      </c>
      <c r="D248" s="219" t="s">
        <v>132</v>
      </c>
      <c r="E248" s="220" t="s">
        <v>262</v>
      </c>
      <c r="F248" s="221" t="s">
        <v>263</v>
      </c>
      <c r="G248" s="222" t="s">
        <v>195</v>
      </c>
      <c r="H248" s="223">
        <v>121.033</v>
      </c>
      <c r="I248" s="224"/>
      <c r="J248" s="225">
        <f>ROUND(I248*H248,2)</f>
        <v>0</v>
      </c>
      <c r="K248" s="226"/>
      <c r="L248" s="44"/>
      <c r="M248" s="227" t="s">
        <v>1</v>
      </c>
      <c r="N248" s="228" t="s">
        <v>38</v>
      </c>
      <c r="O248" s="91"/>
      <c r="P248" s="229">
        <f>O248*H248</f>
        <v>0</v>
      </c>
      <c r="Q248" s="229">
        <v>0</v>
      </c>
      <c r="R248" s="229">
        <f>Q248*H248</f>
        <v>0</v>
      </c>
      <c r="S248" s="229">
        <v>0</v>
      </c>
      <c r="T248" s="230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1" t="s">
        <v>136</v>
      </c>
      <c r="AT248" s="231" t="s">
        <v>132</v>
      </c>
      <c r="AU248" s="231" t="s">
        <v>83</v>
      </c>
      <c r="AY248" s="17" t="s">
        <v>130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7" t="s">
        <v>81</v>
      </c>
      <c r="BK248" s="232">
        <f>ROUND(I248*H248,2)</f>
        <v>0</v>
      </c>
      <c r="BL248" s="17" t="s">
        <v>136</v>
      </c>
      <c r="BM248" s="231" t="s">
        <v>264</v>
      </c>
    </row>
    <row r="249" spans="1:65" s="2" customFormat="1" ht="66.75" customHeight="1">
      <c r="A249" s="38"/>
      <c r="B249" s="39"/>
      <c r="C249" s="219" t="s">
        <v>7</v>
      </c>
      <c r="D249" s="219" t="s">
        <v>132</v>
      </c>
      <c r="E249" s="220" t="s">
        <v>265</v>
      </c>
      <c r="F249" s="221" t="s">
        <v>266</v>
      </c>
      <c r="G249" s="222" t="s">
        <v>195</v>
      </c>
      <c r="H249" s="223">
        <v>363.099</v>
      </c>
      <c r="I249" s="224"/>
      <c r="J249" s="225">
        <f>ROUND(I249*H249,2)</f>
        <v>0</v>
      </c>
      <c r="K249" s="226"/>
      <c r="L249" s="44"/>
      <c r="M249" s="227" t="s">
        <v>1</v>
      </c>
      <c r="N249" s="228" t="s">
        <v>38</v>
      </c>
      <c r="O249" s="91"/>
      <c r="P249" s="229">
        <f>O249*H249</f>
        <v>0</v>
      </c>
      <c r="Q249" s="229">
        <v>0</v>
      </c>
      <c r="R249" s="229">
        <f>Q249*H249</f>
        <v>0</v>
      </c>
      <c r="S249" s="229">
        <v>0</v>
      </c>
      <c r="T249" s="230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31" t="s">
        <v>136</v>
      </c>
      <c r="AT249" s="231" t="s">
        <v>132</v>
      </c>
      <c r="AU249" s="231" t="s">
        <v>83</v>
      </c>
      <c r="AY249" s="17" t="s">
        <v>130</v>
      </c>
      <c r="BE249" s="232">
        <f>IF(N249="základní",J249,0)</f>
        <v>0</v>
      </c>
      <c r="BF249" s="232">
        <f>IF(N249="snížená",J249,0)</f>
        <v>0</v>
      </c>
      <c r="BG249" s="232">
        <f>IF(N249="zákl. přenesená",J249,0)</f>
        <v>0</v>
      </c>
      <c r="BH249" s="232">
        <f>IF(N249="sníž. přenesená",J249,0)</f>
        <v>0</v>
      </c>
      <c r="BI249" s="232">
        <f>IF(N249="nulová",J249,0)</f>
        <v>0</v>
      </c>
      <c r="BJ249" s="17" t="s">
        <v>81</v>
      </c>
      <c r="BK249" s="232">
        <f>ROUND(I249*H249,2)</f>
        <v>0</v>
      </c>
      <c r="BL249" s="17" t="s">
        <v>136</v>
      </c>
      <c r="BM249" s="231" t="s">
        <v>267</v>
      </c>
    </row>
    <row r="250" spans="1:51" s="13" customFormat="1" ht="12">
      <c r="A250" s="13"/>
      <c r="B250" s="233"/>
      <c r="C250" s="234"/>
      <c r="D250" s="235" t="s">
        <v>138</v>
      </c>
      <c r="E250" s="234"/>
      <c r="F250" s="237" t="s">
        <v>268</v>
      </c>
      <c r="G250" s="234"/>
      <c r="H250" s="238">
        <v>363.099</v>
      </c>
      <c r="I250" s="239"/>
      <c r="J250" s="234"/>
      <c r="K250" s="234"/>
      <c r="L250" s="240"/>
      <c r="M250" s="241"/>
      <c r="N250" s="242"/>
      <c r="O250" s="242"/>
      <c r="P250" s="242"/>
      <c r="Q250" s="242"/>
      <c r="R250" s="242"/>
      <c r="S250" s="242"/>
      <c r="T250" s="24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4" t="s">
        <v>138</v>
      </c>
      <c r="AU250" s="244" t="s">
        <v>83</v>
      </c>
      <c r="AV250" s="13" t="s">
        <v>83</v>
      </c>
      <c r="AW250" s="13" t="s">
        <v>4</v>
      </c>
      <c r="AX250" s="13" t="s">
        <v>81</v>
      </c>
      <c r="AY250" s="244" t="s">
        <v>130</v>
      </c>
    </row>
    <row r="251" spans="1:65" s="2" customFormat="1" ht="44.25" customHeight="1">
      <c r="A251" s="38"/>
      <c r="B251" s="39"/>
      <c r="C251" s="219" t="s">
        <v>269</v>
      </c>
      <c r="D251" s="219" t="s">
        <v>132</v>
      </c>
      <c r="E251" s="220" t="s">
        <v>270</v>
      </c>
      <c r="F251" s="221" t="s">
        <v>271</v>
      </c>
      <c r="G251" s="222" t="s">
        <v>195</v>
      </c>
      <c r="H251" s="223">
        <v>457.73</v>
      </c>
      <c r="I251" s="224"/>
      <c r="J251" s="225">
        <f>ROUND(I251*H251,2)</f>
        <v>0</v>
      </c>
      <c r="K251" s="226"/>
      <c r="L251" s="44"/>
      <c r="M251" s="227" t="s">
        <v>1</v>
      </c>
      <c r="N251" s="228" t="s">
        <v>38</v>
      </c>
      <c r="O251" s="91"/>
      <c r="P251" s="229">
        <f>O251*H251</f>
        <v>0</v>
      </c>
      <c r="Q251" s="229">
        <v>0</v>
      </c>
      <c r="R251" s="229">
        <f>Q251*H251</f>
        <v>0</v>
      </c>
      <c r="S251" s="229">
        <v>0</v>
      </c>
      <c r="T251" s="230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1" t="s">
        <v>136</v>
      </c>
      <c r="AT251" s="231" t="s">
        <v>132</v>
      </c>
      <c r="AU251" s="231" t="s">
        <v>83</v>
      </c>
      <c r="AY251" s="17" t="s">
        <v>130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17" t="s">
        <v>81</v>
      </c>
      <c r="BK251" s="232">
        <f>ROUND(I251*H251,2)</f>
        <v>0</v>
      </c>
      <c r="BL251" s="17" t="s">
        <v>136</v>
      </c>
      <c r="BM251" s="231" t="s">
        <v>272</v>
      </c>
    </row>
    <row r="252" spans="1:51" s="13" customFormat="1" ht="12">
      <c r="A252" s="13"/>
      <c r="B252" s="233"/>
      <c r="C252" s="234"/>
      <c r="D252" s="235" t="s">
        <v>138</v>
      </c>
      <c r="E252" s="236" t="s">
        <v>1</v>
      </c>
      <c r="F252" s="237" t="s">
        <v>273</v>
      </c>
      <c r="G252" s="234"/>
      <c r="H252" s="238">
        <v>457.73</v>
      </c>
      <c r="I252" s="239"/>
      <c r="J252" s="234"/>
      <c r="K252" s="234"/>
      <c r="L252" s="240"/>
      <c r="M252" s="241"/>
      <c r="N252" s="242"/>
      <c r="O252" s="242"/>
      <c r="P252" s="242"/>
      <c r="Q252" s="242"/>
      <c r="R252" s="242"/>
      <c r="S252" s="242"/>
      <c r="T252" s="24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4" t="s">
        <v>138</v>
      </c>
      <c r="AU252" s="244" t="s">
        <v>83</v>
      </c>
      <c r="AV252" s="13" t="s">
        <v>83</v>
      </c>
      <c r="AW252" s="13" t="s">
        <v>29</v>
      </c>
      <c r="AX252" s="13" t="s">
        <v>81</v>
      </c>
      <c r="AY252" s="244" t="s">
        <v>130</v>
      </c>
    </row>
    <row r="253" spans="1:65" s="2" customFormat="1" ht="21.75" customHeight="1">
      <c r="A253" s="38"/>
      <c r="B253" s="39"/>
      <c r="C253" s="219" t="s">
        <v>274</v>
      </c>
      <c r="D253" s="219" t="s">
        <v>132</v>
      </c>
      <c r="E253" s="220" t="s">
        <v>275</v>
      </c>
      <c r="F253" s="221" t="s">
        <v>276</v>
      </c>
      <c r="G253" s="222" t="s">
        <v>277</v>
      </c>
      <c r="H253" s="223">
        <v>646.493</v>
      </c>
      <c r="I253" s="224"/>
      <c r="J253" s="225">
        <f>ROUND(I253*H253,2)</f>
        <v>0</v>
      </c>
      <c r="K253" s="226"/>
      <c r="L253" s="44"/>
      <c r="M253" s="227" t="s">
        <v>1</v>
      </c>
      <c r="N253" s="228" t="s">
        <v>38</v>
      </c>
      <c r="O253" s="91"/>
      <c r="P253" s="229">
        <f>O253*H253</f>
        <v>0</v>
      </c>
      <c r="Q253" s="229">
        <v>0</v>
      </c>
      <c r="R253" s="229">
        <f>Q253*H253</f>
        <v>0</v>
      </c>
      <c r="S253" s="229">
        <v>0</v>
      </c>
      <c r="T253" s="230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31" t="s">
        <v>136</v>
      </c>
      <c r="AT253" s="231" t="s">
        <v>132</v>
      </c>
      <c r="AU253" s="231" t="s">
        <v>83</v>
      </c>
      <c r="AY253" s="17" t="s">
        <v>130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17" t="s">
        <v>81</v>
      </c>
      <c r="BK253" s="232">
        <f>ROUND(I253*H253,2)</f>
        <v>0</v>
      </c>
      <c r="BL253" s="17" t="s">
        <v>136</v>
      </c>
      <c r="BM253" s="231" t="s">
        <v>278</v>
      </c>
    </row>
    <row r="254" spans="1:51" s="13" customFormat="1" ht="12">
      <c r="A254" s="13"/>
      <c r="B254" s="233"/>
      <c r="C254" s="234"/>
      <c r="D254" s="235" t="s">
        <v>138</v>
      </c>
      <c r="E254" s="236" t="s">
        <v>1</v>
      </c>
      <c r="F254" s="237" t="s">
        <v>279</v>
      </c>
      <c r="G254" s="234"/>
      <c r="H254" s="238">
        <v>646.493</v>
      </c>
      <c r="I254" s="239"/>
      <c r="J254" s="234"/>
      <c r="K254" s="234"/>
      <c r="L254" s="240"/>
      <c r="M254" s="241"/>
      <c r="N254" s="242"/>
      <c r="O254" s="242"/>
      <c r="P254" s="242"/>
      <c r="Q254" s="242"/>
      <c r="R254" s="242"/>
      <c r="S254" s="242"/>
      <c r="T254" s="24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4" t="s">
        <v>138</v>
      </c>
      <c r="AU254" s="244" t="s">
        <v>83</v>
      </c>
      <c r="AV254" s="13" t="s">
        <v>83</v>
      </c>
      <c r="AW254" s="13" t="s">
        <v>29</v>
      </c>
      <c r="AX254" s="13" t="s">
        <v>73</v>
      </c>
      <c r="AY254" s="244" t="s">
        <v>130</v>
      </c>
    </row>
    <row r="255" spans="1:65" s="2" customFormat="1" ht="21.75" customHeight="1">
      <c r="A255" s="38"/>
      <c r="B255" s="39"/>
      <c r="C255" s="219" t="s">
        <v>280</v>
      </c>
      <c r="D255" s="219" t="s">
        <v>132</v>
      </c>
      <c r="E255" s="220" t="s">
        <v>281</v>
      </c>
      <c r="F255" s="221" t="s">
        <v>282</v>
      </c>
      <c r="G255" s="222" t="s">
        <v>277</v>
      </c>
      <c r="H255" s="223">
        <v>277.069</v>
      </c>
      <c r="I255" s="224"/>
      <c r="J255" s="225">
        <f>ROUND(I255*H255,2)</f>
        <v>0</v>
      </c>
      <c r="K255" s="226"/>
      <c r="L255" s="44"/>
      <c r="M255" s="227" t="s">
        <v>1</v>
      </c>
      <c r="N255" s="228" t="s">
        <v>38</v>
      </c>
      <c r="O255" s="91"/>
      <c r="P255" s="229">
        <f>O255*H255</f>
        <v>0</v>
      </c>
      <c r="Q255" s="229">
        <v>0</v>
      </c>
      <c r="R255" s="229">
        <f>Q255*H255</f>
        <v>0</v>
      </c>
      <c r="S255" s="229">
        <v>0</v>
      </c>
      <c r="T255" s="230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1" t="s">
        <v>136</v>
      </c>
      <c r="AT255" s="231" t="s">
        <v>132</v>
      </c>
      <c r="AU255" s="231" t="s">
        <v>83</v>
      </c>
      <c r="AY255" s="17" t="s">
        <v>130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7" t="s">
        <v>81</v>
      </c>
      <c r="BK255" s="232">
        <f>ROUND(I255*H255,2)</f>
        <v>0</v>
      </c>
      <c r="BL255" s="17" t="s">
        <v>136</v>
      </c>
      <c r="BM255" s="231" t="s">
        <v>283</v>
      </c>
    </row>
    <row r="256" spans="1:51" s="13" customFormat="1" ht="12">
      <c r="A256" s="13"/>
      <c r="B256" s="233"/>
      <c r="C256" s="234"/>
      <c r="D256" s="235" t="s">
        <v>138</v>
      </c>
      <c r="E256" s="236" t="s">
        <v>1</v>
      </c>
      <c r="F256" s="237" t="s">
        <v>284</v>
      </c>
      <c r="G256" s="234"/>
      <c r="H256" s="238">
        <v>277.069</v>
      </c>
      <c r="I256" s="239"/>
      <c r="J256" s="234"/>
      <c r="K256" s="234"/>
      <c r="L256" s="240"/>
      <c r="M256" s="241"/>
      <c r="N256" s="242"/>
      <c r="O256" s="242"/>
      <c r="P256" s="242"/>
      <c r="Q256" s="242"/>
      <c r="R256" s="242"/>
      <c r="S256" s="242"/>
      <c r="T256" s="24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4" t="s">
        <v>138</v>
      </c>
      <c r="AU256" s="244" t="s">
        <v>83</v>
      </c>
      <c r="AV256" s="13" t="s">
        <v>83</v>
      </c>
      <c r="AW256" s="13" t="s">
        <v>29</v>
      </c>
      <c r="AX256" s="13" t="s">
        <v>73</v>
      </c>
      <c r="AY256" s="244" t="s">
        <v>130</v>
      </c>
    </row>
    <row r="257" spans="1:65" s="2" customFormat="1" ht="37.8" customHeight="1">
      <c r="A257" s="38"/>
      <c r="B257" s="39"/>
      <c r="C257" s="219" t="s">
        <v>285</v>
      </c>
      <c r="D257" s="219" t="s">
        <v>132</v>
      </c>
      <c r="E257" s="220" t="s">
        <v>286</v>
      </c>
      <c r="F257" s="221" t="s">
        <v>287</v>
      </c>
      <c r="G257" s="222" t="s">
        <v>195</v>
      </c>
      <c r="H257" s="223">
        <v>553.031</v>
      </c>
      <c r="I257" s="224"/>
      <c r="J257" s="225">
        <f>ROUND(I257*H257,2)</f>
        <v>0</v>
      </c>
      <c r="K257" s="226"/>
      <c r="L257" s="44"/>
      <c r="M257" s="227" t="s">
        <v>1</v>
      </c>
      <c r="N257" s="228" t="s">
        <v>38</v>
      </c>
      <c r="O257" s="91"/>
      <c r="P257" s="229">
        <f>O257*H257</f>
        <v>0</v>
      </c>
      <c r="Q257" s="229">
        <v>0</v>
      </c>
      <c r="R257" s="229">
        <f>Q257*H257</f>
        <v>0</v>
      </c>
      <c r="S257" s="229">
        <v>0</v>
      </c>
      <c r="T257" s="230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31" t="s">
        <v>136</v>
      </c>
      <c r="AT257" s="231" t="s">
        <v>132</v>
      </c>
      <c r="AU257" s="231" t="s">
        <v>83</v>
      </c>
      <c r="AY257" s="17" t="s">
        <v>130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17" t="s">
        <v>81</v>
      </c>
      <c r="BK257" s="232">
        <f>ROUND(I257*H257,2)</f>
        <v>0</v>
      </c>
      <c r="BL257" s="17" t="s">
        <v>136</v>
      </c>
      <c r="BM257" s="231" t="s">
        <v>288</v>
      </c>
    </row>
    <row r="258" spans="1:51" s="13" customFormat="1" ht="12">
      <c r="A258" s="13"/>
      <c r="B258" s="233"/>
      <c r="C258" s="234"/>
      <c r="D258" s="235" t="s">
        <v>138</v>
      </c>
      <c r="E258" s="236" t="s">
        <v>1</v>
      </c>
      <c r="F258" s="237" t="s">
        <v>289</v>
      </c>
      <c r="G258" s="234"/>
      <c r="H258" s="238">
        <v>553.031</v>
      </c>
      <c r="I258" s="239"/>
      <c r="J258" s="234"/>
      <c r="K258" s="234"/>
      <c r="L258" s="240"/>
      <c r="M258" s="241"/>
      <c r="N258" s="242"/>
      <c r="O258" s="242"/>
      <c r="P258" s="242"/>
      <c r="Q258" s="242"/>
      <c r="R258" s="242"/>
      <c r="S258" s="242"/>
      <c r="T258" s="24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4" t="s">
        <v>138</v>
      </c>
      <c r="AU258" s="244" t="s">
        <v>83</v>
      </c>
      <c r="AV258" s="13" t="s">
        <v>83</v>
      </c>
      <c r="AW258" s="13" t="s">
        <v>29</v>
      </c>
      <c r="AX258" s="13" t="s">
        <v>73</v>
      </c>
      <c r="AY258" s="244" t="s">
        <v>130</v>
      </c>
    </row>
    <row r="259" spans="1:65" s="2" customFormat="1" ht="44.25" customHeight="1">
      <c r="A259" s="38"/>
      <c r="B259" s="39"/>
      <c r="C259" s="219" t="s">
        <v>290</v>
      </c>
      <c r="D259" s="219" t="s">
        <v>132</v>
      </c>
      <c r="E259" s="220" t="s">
        <v>291</v>
      </c>
      <c r="F259" s="221" t="s">
        <v>292</v>
      </c>
      <c r="G259" s="222" t="s">
        <v>195</v>
      </c>
      <c r="H259" s="223">
        <v>457.73</v>
      </c>
      <c r="I259" s="224"/>
      <c r="J259" s="225">
        <f>ROUND(I259*H259,2)</f>
        <v>0</v>
      </c>
      <c r="K259" s="226"/>
      <c r="L259" s="44"/>
      <c r="M259" s="227" t="s">
        <v>1</v>
      </c>
      <c r="N259" s="228" t="s">
        <v>38</v>
      </c>
      <c r="O259" s="91"/>
      <c r="P259" s="229">
        <f>O259*H259</f>
        <v>0</v>
      </c>
      <c r="Q259" s="229">
        <v>0</v>
      </c>
      <c r="R259" s="229">
        <f>Q259*H259</f>
        <v>0</v>
      </c>
      <c r="S259" s="229">
        <v>0</v>
      </c>
      <c r="T259" s="230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31" t="s">
        <v>136</v>
      </c>
      <c r="AT259" s="231" t="s">
        <v>132</v>
      </c>
      <c r="AU259" s="231" t="s">
        <v>83</v>
      </c>
      <c r="AY259" s="17" t="s">
        <v>130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17" t="s">
        <v>81</v>
      </c>
      <c r="BK259" s="232">
        <f>ROUND(I259*H259,2)</f>
        <v>0</v>
      </c>
      <c r="BL259" s="17" t="s">
        <v>136</v>
      </c>
      <c r="BM259" s="231" t="s">
        <v>293</v>
      </c>
    </row>
    <row r="260" spans="1:51" s="14" customFormat="1" ht="12">
      <c r="A260" s="14"/>
      <c r="B260" s="245"/>
      <c r="C260" s="246"/>
      <c r="D260" s="235" t="s">
        <v>138</v>
      </c>
      <c r="E260" s="247" t="s">
        <v>1</v>
      </c>
      <c r="F260" s="248" t="s">
        <v>294</v>
      </c>
      <c r="G260" s="246"/>
      <c r="H260" s="247" t="s">
        <v>1</v>
      </c>
      <c r="I260" s="249"/>
      <c r="J260" s="246"/>
      <c r="K260" s="246"/>
      <c r="L260" s="250"/>
      <c r="M260" s="251"/>
      <c r="N260" s="252"/>
      <c r="O260" s="252"/>
      <c r="P260" s="252"/>
      <c r="Q260" s="252"/>
      <c r="R260" s="252"/>
      <c r="S260" s="252"/>
      <c r="T260" s="253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4" t="s">
        <v>138</v>
      </c>
      <c r="AU260" s="254" t="s">
        <v>83</v>
      </c>
      <c r="AV260" s="14" t="s">
        <v>81</v>
      </c>
      <c r="AW260" s="14" t="s">
        <v>29</v>
      </c>
      <c r="AX260" s="14" t="s">
        <v>73</v>
      </c>
      <c r="AY260" s="254" t="s">
        <v>130</v>
      </c>
    </row>
    <row r="261" spans="1:51" s="14" customFormat="1" ht="12">
      <c r="A261" s="14"/>
      <c r="B261" s="245"/>
      <c r="C261" s="246"/>
      <c r="D261" s="235" t="s">
        <v>138</v>
      </c>
      <c r="E261" s="247" t="s">
        <v>1</v>
      </c>
      <c r="F261" s="248" t="s">
        <v>295</v>
      </c>
      <c r="G261" s="246"/>
      <c r="H261" s="247" t="s">
        <v>1</v>
      </c>
      <c r="I261" s="249"/>
      <c r="J261" s="246"/>
      <c r="K261" s="246"/>
      <c r="L261" s="250"/>
      <c r="M261" s="251"/>
      <c r="N261" s="252"/>
      <c r="O261" s="252"/>
      <c r="P261" s="252"/>
      <c r="Q261" s="252"/>
      <c r="R261" s="252"/>
      <c r="S261" s="252"/>
      <c r="T261" s="253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4" t="s">
        <v>138</v>
      </c>
      <c r="AU261" s="254" t="s">
        <v>83</v>
      </c>
      <c r="AV261" s="14" t="s">
        <v>81</v>
      </c>
      <c r="AW261" s="14" t="s">
        <v>29</v>
      </c>
      <c r="AX261" s="14" t="s">
        <v>73</v>
      </c>
      <c r="AY261" s="254" t="s">
        <v>130</v>
      </c>
    </row>
    <row r="262" spans="1:51" s="14" customFormat="1" ht="12">
      <c r="A262" s="14"/>
      <c r="B262" s="245"/>
      <c r="C262" s="246"/>
      <c r="D262" s="235" t="s">
        <v>138</v>
      </c>
      <c r="E262" s="247" t="s">
        <v>1</v>
      </c>
      <c r="F262" s="248" t="s">
        <v>213</v>
      </c>
      <c r="G262" s="246"/>
      <c r="H262" s="247" t="s">
        <v>1</v>
      </c>
      <c r="I262" s="249"/>
      <c r="J262" s="246"/>
      <c r="K262" s="246"/>
      <c r="L262" s="250"/>
      <c r="M262" s="251"/>
      <c r="N262" s="252"/>
      <c r="O262" s="252"/>
      <c r="P262" s="252"/>
      <c r="Q262" s="252"/>
      <c r="R262" s="252"/>
      <c r="S262" s="252"/>
      <c r="T262" s="253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4" t="s">
        <v>138</v>
      </c>
      <c r="AU262" s="254" t="s">
        <v>83</v>
      </c>
      <c r="AV262" s="14" t="s">
        <v>81</v>
      </c>
      <c r="AW262" s="14" t="s">
        <v>29</v>
      </c>
      <c r="AX262" s="14" t="s">
        <v>73</v>
      </c>
      <c r="AY262" s="254" t="s">
        <v>130</v>
      </c>
    </row>
    <row r="263" spans="1:51" s="13" customFormat="1" ht="12">
      <c r="A263" s="13"/>
      <c r="B263" s="233"/>
      <c r="C263" s="234"/>
      <c r="D263" s="235" t="s">
        <v>138</v>
      </c>
      <c r="E263" s="236" t="s">
        <v>1</v>
      </c>
      <c r="F263" s="237" t="s">
        <v>296</v>
      </c>
      <c r="G263" s="234"/>
      <c r="H263" s="238">
        <v>41</v>
      </c>
      <c r="I263" s="239"/>
      <c r="J263" s="234"/>
      <c r="K263" s="234"/>
      <c r="L263" s="240"/>
      <c r="M263" s="241"/>
      <c r="N263" s="242"/>
      <c r="O263" s="242"/>
      <c r="P263" s="242"/>
      <c r="Q263" s="242"/>
      <c r="R263" s="242"/>
      <c r="S263" s="242"/>
      <c r="T263" s="24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4" t="s">
        <v>138</v>
      </c>
      <c r="AU263" s="244" t="s">
        <v>83</v>
      </c>
      <c r="AV263" s="13" t="s">
        <v>83</v>
      </c>
      <c r="AW263" s="13" t="s">
        <v>29</v>
      </c>
      <c r="AX263" s="13" t="s">
        <v>73</v>
      </c>
      <c r="AY263" s="244" t="s">
        <v>130</v>
      </c>
    </row>
    <row r="264" spans="1:51" s="13" customFormat="1" ht="12">
      <c r="A264" s="13"/>
      <c r="B264" s="233"/>
      <c r="C264" s="234"/>
      <c r="D264" s="235" t="s">
        <v>138</v>
      </c>
      <c r="E264" s="236" t="s">
        <v>1</v>
      </c>
      <c r="F264" s="237" t="s">
        <v>297</v>
      </c>
      <c r="G264" s="234"/>
      <c r="H264" s="238">
        <v>16.08</v>
      </c>
      <c r="I264" s="239"/>
      <c r="J264" s="234"/>
      <c r="K264" s="234"/>
      <c r="L264" s="240"/>
      <c r="M264" s="241"/>
      <c r="N264" s="242"/>
      <c r="O264" s="242"/>
      <c r="P264" s="242"/>
      <c r="Q264" s="242"/>
      <c r="R264" s="242"/>
      <c r="S264" s="242"/>
      <c r="T264" s="24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4" t="s">
        <v>138</v>
      </c>
      <c r="AU264" s="244" t="s">
        <v>83</v>
      </c>
      <c r="AV264" s="13" t="s">
        <v>83</v>
      </c>
      <c r="AW264" s="13" t="s">
        <v>29</v>
      </c>
      <c r="AX264" s="13" t="s">
        <v>73</v>
      </c>
      <c r="AY264" s="244" t="s">
        <v>130</v>
      </c>
    </row>
    <row r="265" spans="1:51" s="14" customFormat="1" ht="12">
      <c r="A265" s="14"/>
      <c r="B265" s="245"/>
      <c r="C265" s="246"/>
      <c r="D265" s="235" t="s">
        <v>138</v>
      </c>
      <c r="E265" s="247" t="s">
        <v>1</v>
      </c>
      <c r="F265" s="248" t="s">
        <v>215</v>
      </c>
      <c r="G265" s="246"/>
      <c r="H265" s="247" t="s">
        <v>1</v>
      </c>
      <c r="I265" s="249"/>
      <c r="J265" s="246"/>
      <c r="K265" s="246"/>
      <c r="L265" s="250"/>
      <c r="M265" s="251"/>
      <c r="N265" s="252"/>
      <c r="O265" s="252"/>
      <c r="P265" s="252"/>
      <c r="Q265" s="252"/>
      <c r="R265" s="252"/>
      <c r="S265" s="252"/>
      <c r="T265" s="253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4" t="s">
        <v>138</v>
      </c>
      <c r="AU265" s="254" t="s">
        <v>83</v>
      </c>
      <c r="AV265" s="14" t="s">
        <v>81</v>
      </c>
      <c r="AW265" s="14" t="s">
        <v>29</v>
      </c>
      <c r="AX265" s="14" t="s">
        <v>73</v>
      </c>
      <c r="AY265" s="254" t="s">
        <v>130</v>
      </c>
    </row>
    <row r="266" spans="1:51" s="13" customFormat="1" ht="12">
      <c r="A266" s="13"/>
      <c r="B266" s="233"/>
      <c r="C266" s="234"/>
      <c r="D266" s="235" t="s">
        <v>138</v>
      </c>
      <c r="E266" s="236" t="s">
        <v>1</v>
      </c>
      <c r="F266" s="237" t="s">
        <v>298</v>
      </c>
      <c r="G266" s="234"/>
      <c r="H266" s="238">
        <v>12.3</v>
      </c>
      <c r="I266" s="239"/>
      <c r="J266" s="234"/>
      <c r="K266" s="234"/>
      <c r="L266" s="240"/>
      <c r="M266" s="241"/>
      <c r="N266" s="242"/>
      <c r="O266" s="242"/>
      <c r="P266" s="242"/>
      <c r="Q266" s="242"/>
      <c r="R266" s="242"/>
      <c r="S266" s="242"/>
      <c r="T266" s="24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4" t="s">
        <v>138</v>
      </c>
      <c r="AU266" s="244" t="s">
        <v>83</v>
      </c>
      <c r="AV266" s="13" t="s">
        <v>83</v>
      </c>
      <c r="AW266" s="13" t="s">
        <v>29</v>
      </c>
      <c r="AX266" s="13" t="s">
        <v>73</v>
      </c>
      <c r="AY266" s="244" t="s">
        <v>130</v>
      </c>
    </row>
    <row r="267" spans="1:51" s="14" customFormat="1" ht="12">
      <c r="A267" s="14"/>
      <c r="B267" s="245"/>
      <c r="C267" s="246"/>
      <c r="D267" s="235" t="s">
        <v>138</v>
      </c>
      <c r="E267" s="247" t="s">
        <v>1</v>
      </c>
      <c r="F267" s="248" t="s">
        <v>217</v>
      </c>
      <c r="G267" s="246"/>
      <c r="H267" s="247" t="s">
        <v>1</v>
      </c>
      <c r="I267" s="249"/>
      <c r="J267" s="246"/>
      <c r="K267" s="246"/>
      <c r="L267" s="250"/>
      <c r="M267" s="251"/>
      <c r="N267" s="252"/>
      <c r="O267" s="252"/>
      <c r="P267" s="252"/>
      <c r="Q267" s="252"/>
      <c r="R267" s="252"/>
      <c r="S267" s="252"/>
      <c r="T267" s="253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4" t="s">
        <v>138</v>
      </c>
      <c r="AU267" s="254" t="s">
        <v>83</v>
      </c>
      <c r="AV267" s="14" t="s">
        <v>81</v>
      </c>
      <c r="AW267" s="14" t="s">
        <v>29</v>
      </c>
      <c r="AX267" s="14" t="s">
        <v>73</v>
      </c>
      <c r="AY267" s="254" t="s">
        <v>130</v>
      </c>
    </row>
    <row r="268" spans="1:51" s="13" customFormat="1" ht="12">
      <c r="A268" s="13"/>
      <c r="B268" s="233"/>
      <c r="C268" s="234"/>
      <c r="D268" s="235" t="s">
        <v>138</v>
      </c>
      <c r="E268" s="236" t="s">
        <v>1</v>
      </c>
      <c r="F268" s="237" t="s">
        <v>197</v>
      </c>
      <c r="G268" s="234"/>
      <c r="H268" s="238">
        <v>47.6</v>
      </c>
      <c r="I268" s="239"/>
      <c r="J268" s="234"/>
      <c r="K268" s="234"/>
      <c r="L268" s="240"/>
      <c r="M268" s="241"/>
      <c r="N268" s="242"/>
      <c r="O268" s="242"/>
      <c r="P268" s="242"/>
      <c r="Q268" s="242"/>
      <c r="R268" s="242"/>
      <c r="S268" s="242"/>
      <c r="T268" s="24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4" t="s">
        <v>138</v>
      </c>
      <c r="AU268" s="244" t="s">
        <v>83</v>
      </c>
      <c r="AV268" s="13" t="s">
        <v>83</v>
      </c>
      <c r="AW268" s="13" t="s">
        <v>29</v>
      </c>
      <c r="AX268" s="13" t="s">
        <v>73</v>
      </c>
      <c r="AY268" s="244" t="s">
        <v>130</v>
      </c>
    </row>
    <row r="269" spans="1:51" s="14" customFormat="1" ht="12">
      <c r="A269" s="14"/>
      <c r="B269" s="245"/>
      <c r="C269" s="246"/>
      <c r="D269" s="235" t="s">
        <v>138</v>
      </c>
      <c r="E269" s="247" t="s">
        <v>1</v>
      </c>
      <c r="F269" s="248" t="s">
        <v>219</v>
      </c>
      <c r="G269" s="246"/>
      <c r="H269" s="247" t="s">
        <v>1</v>
      </c>
      <c r="I269" s="249"/>
      <c r="J269" s="246"/>
      <c r="K269" s="246"/>
      <c r="L269" s="250"/>
      <c r="M269" s="251"/>
      <c r="N269" s="252"/>
      <c r="O269" s="252"/>
      <c r="P269" s="252"/>
      <c r="Q269" s="252"/>
      <c r="R269" s="252"/>
      <c r="S269" s="252"/>
      <c r="T269" s="25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4" t="s">
        <v>138</v>
      </c>
      <c r="AU269" s="254" t="s">
        <v>83</v>
      </c>
      <c r="AV269" s="14" t="s">
        <v>81</v>
      </c>
      <c r="AW269" s="14" t="s">
        <v>29</v>
      </c>
      <c r="AX269" s="14" t="s">
        <v>73</v>
      </c>
      <c r="AY269" s="254" t="s">
        <v>130</v>
      </c>
    </row>
    <row r="270" spans="1:51" s="13" customFormat="1" ht="12">
      <c r="A270" s="13"/>
      <c r="B270" s="233"/>
      <c r="C270" s="234"/>
      <c r="D270" s="235" t="s">
        <v>138</v>
      </c>
      <c r="E270" s="236" t="s">
        <v>1</v>
      </c>
      <c r="F270" s="237" t="s">
        <v>299</v>
      </c>
      <c r="G270" s="234"/>
      <c r="H270" s="238">
        <v>6.6</v>
      </c>
      <c r="I270" s="239"/>
      <c r="J270" s="234"/>
      <c r="K270" s="234"/>
      <c r="L270" s="240"/>
      <c r="M270" s="241"/>
      <c r="N270" s="242"/>
      <c r="O270" s="242"/>
      <c r="P270" s="242"/>
      <c r="Q270" s="242"/>
      <c r="R270" s="242"/>
      <c r="S270" s="242"/>
      <c r="T270" s="24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4" t="s">
        <v>138</v>
      </c>
      <c r="AU270" s="244" t="s">
        <v>83</v>
      </c>
      <c r="AV270" s="13" t="s">
        <v>83</v>
      </c>
      <c r="AW270" s="13" t="s">
        <v>29</v>
      </c>
      <c r="AX270" s="13" t="s">
        <v>73</v>
      </c>
      <c r="AY270" s="244" t="s">
        <v>130</v>
      </c>
    </row>
    <row r="271" spans="1:51" s="14" customFormat="1" ht="12">
      <c r="A271" s="14"/>
      <c r="B271" s="245"/>
      <c r="C271" s="246"/>
      <c r="D271" s="235" t="s">
        <v>138</v>
      </c>
      <c r="E271" s="247" t="s">
        <v>1</v>
      </c>
      <c r="F271" s="248" t="s">
        <v>221</v>
      </c>
      <c r="G271" s="246"/>
      <c r="H271" s="247" t="s">
        <v>1</v>
      </c>
      <c r="I271" s="249"/>
      <c r="J271" s="246"/>
      <c r="K271" s="246"/>
      <c r="L271" s="250"/>
      <c r="M271" s="251"/>
      <c r="N271" s="252"/>
      <c r="O271" s="252"/>
      <c r="P271" s="252"/>
      <c r="Q271" s="252"/>
      <c r="R271" s="252"/>
      <c r="S271" s="252"/>
      <c r="T271" s="253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4" t="s">
        <v>138</v>
      </c>
      <c r="AU271" s="254" t="s">
        <v>83</v>
      </c>
      <c r="AV271" s="14" t="s">
        <v>81</v>
      </c>
      <c r="AW271" s="14" t="s">
        <v>29</v>
      </c>
      <c r="AX271" s="14" t="s">
        <v>73</v>
      </c>
      <c r="AY271" s="254" t="s">
        <v>130</v>
      </c>
    </row>
    <row r="272" spans="1:51" s="13" customFormat="1" ht="12">
      <c r="A272" s="13"/>
      <c r="B272" s="233"/>
      <c r="C272" s="234"/>
      <c r="D272" s="235" t="s">
        <v>138</v>
      </c>
      <c r="E272" s="236" t="s">
        <v>1</v>
      </c>
      <c r="F272" s="237" t="s">
        <v>198</v>
      </c>
      <c r="G272" s="234"/>
      <c r="H272" s="238">
        <v>12</v>
      </c>
      <c r="I272" s="239"/>
      <c r="J272" s="234"/>
      <c r="K272" s="234"/>
      <c r="L272" s="240"/>
      <c r="M272" s="241"/>
      <c r="N272" s="242"/>
      <c r="O272" s="242"/>
      <c r="P272" s="242"/>
      <c r="Q272" s="242"/>
      <c r="R272" s="242"/>
      <c r="S272" s="242"/>
      <c r="T272" s="24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4" t="s">
        <v>138</v>
      </c>
      <c r="AU272" s="244" t="s">
        <v>83</v>
      </c>
      <c r="AV272" s="13" t="s">
        <v>83</v>
      </c>
      <c r="AW272" s="13" t="s">
        <v>29</v>
      </c>
      <c r="AX272" s="13" t="s">
        <v>73</v>
      </c>
      <c r="AY272" s="244" t="s">
        <v>130</v>
      </c>
    </row>
    <row r="273" spans="1:51" s="14" customFormat="1" ht="12">
      <c r="A273" s="14"/>
      <c r="B273" s="245"/>
      <c r="C273" s="246"/>
      <c r="D273" s="235" t="s">
        <v>138</v>
      </c>
      <c r="E273" s="247" t="s">
        <v>1</v>
      </c>
      <c r="F273" s="248" t="s">
        <v>223</v>
      </c>
      <c r="G273" s="246"/>
      <c r="H273" s="247" t="s">
        <v>1</v>
      </c>
      <c r="I273" s="249"/>
      <c r="J273" s="246"/>
      <c r="K273" s="246"/>
      <c r="L273" s="250"/>
      <c r="M273" s="251"/>
      <c r="N273" s="252"/>
      <c r="O273" s="252"/>
      <c r="P273" s="252"/>
      <c r="Q273" s="252"/>
      <c r="R273" s="252"/>
      <c r="S273" s="252"/>
      <c r="T273" s="253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4" t="s">
        <v>138</v>
      </c>
      <c r="AU273" s="254" t="s">
        <v>83</v>
      </c>
      <c r="AV273" s="14" t="s">
        <v>81</v>
      </c>
      <c r="AW273" s="14" t="s">
        <v>29</v>
      </c>
      <c r="AX273" s="14" t="s">
        <v>73</v>
      </c>
      <c r="AY273" s="254" t="s">
        <v>130</v>
      </c>
    </row>
    <row r="274" spans="1:51" s="13" customFormat="1" ht="12">
      <c r="A274" s="13"/>
      <c r="B274" s="233"/>
      <c r="C274" s="234"/>
      <c r="D274" s="235" t="s">
        <v>138</v>
      </c>
      <c r="E274" s="236" t="s">
        <v>1</v>
      </c>
      <c r="F274" s="237" t="s">
        <v>198</v>
      </c>
      <c r="G274" s="234"/>
      <c r="H274" s="238">
        <v>12</v>
      </c>
      <c r="I274" s="239"/>
      <c r="J274" s="234"/>
      <c r="K274" s="234"/>
      <c r="L274" s="240"/>
      <c r="M274" s="241"/>
      <c r="N274" s="242"/>
      <c r="O274" s="242"/>
      <c r="P274" s="242"/>
      <c r="Q274" s="242"/>
      <c r="R274" s="242"/>
      <c r="S274" s="242"/>
      <c r="T274" s="24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4" t="s">
        <v>138</v>
      </c>
      <c r="AU274" s="244" t="s">
        <v>83</v>
      </c>
      <c r="AV274" s="13" t="s">
        <v>83</v>
      </c>
      <c r="AW274" s="13" t="s">
        <v>29</v>
      </c>
      <c r="AX274" s="13" t="s">
        <v>73</v>
      </c>
      <c r="AY274" s="244" t="s">
        <v>130</v>
      </c>
    </row>
    <row r="275" spans="1:51" s="14" customFormat="1" ht="12">
      <c r="A275" s="14"/>
      <c r="B275" s="245"/>
      <c r="C275" s="246"/>
      <c r="D275" s="235" t="s">
        <v>138</v>
      </c>
      <c r="E275" s="247" t="s">
        <v>1</v>
      </c>
      <c r="F275" s="248" t="s">
        <v>224</v>
      </c>
      <c r="G275" s="246"/>
      <c r="H275" s="247" t="s">
        <v>1</v>
      </c>
      <c r="I275" s="249"/>
      <c r="J275" s="246"/>
      <c r="K275" s="246"/>
      <c r="L275" s="250"/>
      <c r="M275" s="251"/>
      <c r="N275" s="252"/>
      <c r="O275" s="252"/>
      <c r="P275" s="252"/>
      <c r="Q275" s="252"/>
      <c r="R275" s="252"/>
      <c r="S275" s="252"/>
      <c r="T275" s="253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4" t="s">
        <v>138</v>
      </c>
      <c r="AU275" s="254" t="s">
        <v>83</v>
      </c>
      <c r="AV275" s="14" t="s">
        <v>81</v>
      </c>
      <c r="AW275" s="14" t="s">
        <v>29</v>
      </c>
      <c r="AX275" s="14" t="s">
        <v>73</v>
      </c>
      <c r="AY275" s="254" t="s">
        <v>130</v>
      </c>
    </row>
    <row r="276" spans="1:51" s="13" customFormat="1" ht="12">
      <c r="A276" s="13"/>
      <c r="B276" s="233"/>
      <c r="C276" s="234"/>
      <c r="D276" s="235" t="s">
        <v>138</v>
      </c>
      <c r="E276" s="236" t="s">
        <v>1</v>
      </c>
      <c r="F276" s="237" t="s">
        <v>199</v>
      </c>
      <c r="G276" s="234"/>
      <c r="H276" s="238">
        <v>9.3</v>
      </c>
      <c r="I276" s="239"/>
      <c r="J276" s="234"/>
      <c r="K276" s="234"/>
      <c r="L276" s="240"/>
      <c r="M276" s="241"/>
      <c r="N276" s="242"/>
      <c r="O276" s="242"/>
      <c r="P276" s="242"/>
      <c r="Q276" s="242"/>
      <c r="R276" s="242"/>
      <c r="S276" s="242"/>
      <c r="T276" s="24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4" t="s">
        <v>138</v>
      </c>
      <c r="AU276" s="244" t="s">
        <v>83</v>
      </c>
      <c r="AV276" s="13" t="s">
        <v>83</v>
      </c>
      <c r="AW276" s="13" t="s">
        <v>29</v>
      </c>
      <c r="AX276" s="13" t="s">
        <v>73</v>
      </c>
      <c r="AY276" s="244" t="s">
        <v>130</v>
      </c>
    </row>
    <row r="277" spans="1:51" s="14" customFormat="1" ht="12">
      <c r="A277" s="14"/>
      <c r="B277" s="245"/>
      <c r="C277" s="246"/>
      <c r="D277" s="235" t="s">
        <v>138</v>
      </c>
      <c r="E277" s="247" t="s">
        <v>1</v>
      </c>
      <c r="F277" s="248" t="s">
        <v>226</v>
      </c>
      <c r="G277" s="246"/>
      <c r="H277" s="247" t="s">
        <v>1</v>
      </c>
      <c r="I277" s="249"/>
      <c r="J277" s="246"/>
      <c r="K277" s="246"/>
      <c r="L277" s="250"/>
      <c r="M277" s="251"/>
      <c r="N277" s="252"/>
      <c r="O277" s="252"/>
      <c r="P277" s="252"/>
      <c r="Q277" s="252"/>
      <c r="R277" s="252"/>
      <c r="S277" s="252"/>
      <c r="T277" s="253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4" t="s">
        <v>138</v>
      </c>
      <c r="AU277" s="254" t="s">
        <v>83</v>
      </c>
      <c r="AV277" s="14" t="s">
        <v>81</v>
      </c>
      <c r="AW277" s="14" t="s">
        <v>29</v>
      </c>
      <c r="AX277" s="14" t="s">
        <v>73</v>
      </c>
      <c r="AY277" s="254" t="s">
        <v>130</v>
      </c>
    </row>
    <row r="278" spans="1:51" s="13" customFormat="1" ht="12">
      <c r="A278" s="13"/>
      <c r="B278" s="233"/>
      <c r="C278" s="234"/>
      <c r="D278" s="235" t="s">
        <v>138</v>
      </c>
      <c r="E278" s="236" t="s">
        <v>1</v>
      </c>
      <c r="F278" s="237" t="s">
        <v>300</v>
      </c>
      <c r="G278" s="234"/>
      <c r="H278" s="238">
        <v>60.2</v>
      </c>
      <c r="I278" s="239"/>
      <c r="J278" s="234"/>
      <c r="K278" s="234"/>
      <c r="L278" s="240"/>
      <c r="M278" s="241"/>
      <c r="N278" s="242"/>
      <c r="O278" s="242"/>
      <c r="P278" s="242"/>
      <c r="Q278" s="242"/>
      <c r="R278" s="242"/>
      <c r="S278" s="242"/>
      <c r="T278" s="24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4" t="s">
        <v>138</v>
      </c>
      <c r="AU278" s="244" t="s">
        <v>83</v>
      </c>
      <c r="AV278" s="13" t="s">
        <v>83</v>
      </c>
      <c r="AW278" s="13" t="s">
        <v>29</v>
      </c>
      <c r="AX278" s="13" t="s">
        <v>73</v>
      </c>
      <c r="AY278" s="244" t="s">
        <v>130</v>
      </c>
    </row>
    <row r="279" spans="1:51" s="14" customFormat="1" ht="12">
      <c r="A279" s="14"/>
      <c r="B279" s="245"/>
      <c r="C279" s="246"/>
      <c r="D279" s="235" t="s">
        <v>138</v>
      </c>
      <c r="E279" s="247" t="s">
        <v>1</v>
      </c>
      <c r="F279" s="248" t="s">
        <v>228</v>
      </c>
      <c r="G279" s="246"/>
      <c r="H279" s="247" t="s">
        <v>1</v>
      </c>
      <c r="I279" s="249"/>
      <c r="J279" s="246"/>
      <c r="K279" s="246"/>
      <c r="L279" s="250"/>
      <c r="M279" s="251"/>
      <c r="N279" s="252"/>
      <c r="O279" s="252"/>
      <c r="P279" s="252"/>
      <c r="Q279" s="252"/>
      <c r="R279" s="252"/>
      <c r="S279" s="252"/>
      <c r="T279" s="253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4" t="s">
        <v>138</v>
      </c>
      <c r="AU279" s="254" t="s">
        <v>83</v>
      </c>
      <c r="AV279" s="14" t="s">
        <v>81</v>
      </c>
      <c r="AW279" s="14" t="s">
        <v>29</v>
      </c>
      <c r="AX279" s="14" t="s">
        <v>73</v>
      </c>
      <c r="AY279" s="254" t="s">
        <v>130</v>
      </c>
    </row>
    <row r="280" spans="1:51" s="13" customFormat="1" ht="12">
      <c r="A280" s="13"/>
      <c r="B280" s="233"/>
      <c r="C280" s="234"/>
      <c r="D280" s="235" t="s">
        <v>138</v>
      </c>
      <c r="E280" s="236" t="s">
        <v>1</v>
      </c>
      <c r="F280" s="237" t="s">
        <v>301</v>
      </c>
      <c r="G280" s="234"/>
      <c r="H280" s="238">
        <v>28.7</v>
      </c>
      <c r="I280" s="239"/>
      <c r="J280" s="234"/>
      <c r="K280" s="234"/>
      <c r="L280" s="240"/>
      <c r="M280" s="241"/>
      <c r="N280" s="242"/>
      <c r="O280" s="242"/>
      <c r="P280" s="242"/>
      <c r="Q280" s="242"/>
      <c r="R280" s="242"/>
      <c r="S280" s="242"/>
      <c r="T280" s="24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4" t="s">
        <v>138</v>
      </c>
      <c r="AU280" s="244" t="s">
        <v>83</v>
      </c>
      <c r="AV280" s="13" t="s">
        <v>83</v>
      </c>
      <c r="AW280" s="13" t="s">
        <v>29</v>
      </c>
      <c r="AX280" s="13" t="s">
        <v>73</v>
      </c>
      <c r="AY280" s="244" t="s">
        <v>130</v>
      </c>
    </row>
    <row r="281" spans="1:51" s="13" customFormat="1" ht="12">
      <c r="A281" s="13"/>
      <c r="B281" s="233"/>
      <c r="C281" s="234"/>
      <c r="D281" s="235" t="s">
        <v>138</v>
      </c>
      <c r="E281" s="236" t="s">
        <v>1</v>
      </c>
      <c r="F281" s="237" t="s">
        <v>302</v>
      </c>
      <c r="G281" s="234"/>
      <c r="H281" s="238">
        <v>25.9</v>
      </c>
      <c r="I281" s="239"/>
      <c r="J281" s="234"/>
      <c r="K281" s="234"/>
      <c r="L281" s="240"/>
      <c r="M281" s="241"/>
      <c r="N281" s="242"/>
      <c r="O281" s="242"/>
      <c r="P281" s="242"/>
      <c r="Q281" s="242"/>
      <c r="R281" s="242"/>
      <c r="S281" s="242"/>
      <c r="T281" s="24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4" t="s">
        <v>138</v>
      </c>
      <c r="AU281" s="244" t="s">
        <v>83</v>
      </c>
      <c r="AV281" s="13" t="s">
        <v>83</v>
      </c>
      <c r="AW281" s="13" t="s">
        <v>29</v>
      </c>
      <c r="AX281" s="13" t="s">
        <v>73</v>
      </c>
      <c r="AY281" s="244" t="s">
        <v>130</v>
      </c>
    </row>
    <row r="282" spans="1:51" s="14" customFormat="1" ht="12">
      <c r="A282" s="14"/>
      <c r="B282" s="245"/>
      <c r="C282" s="246"/>
      <c r="D282" s="235" t="s">
        <v>138</v>
      </c>
      <c r="E282" s="247" t="s">
        <v>1</v>
      </c>
      <c r="F282" s="248" t="s">
        <v>229</v>
      </c>
      <c r="G282" s="246"/>
      <c r="H282" s="247" t="s">
        <v>1</v>
      </c>
      <c r="I282" s="249"/>
      <c r="J282" s="246"/>
      <c r="K282" s="246"/>
      <c r="L282" s="250"/>
      <c r="M282" s="251"/>
      <c r="N282" s="252"/>
      <c r="O282" s="252"/>
      <c r="P282" s="252"/>
      <c r="Q282" s="252"/>
      <c r="R282" s="252"/>
      <c r="S282" s="252"/>
      <c r="T282" s="253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4" t="s">
        <v>138</v>
      </c>
      <c r="AU282" s="254" t="s">
        <v>83</v>
      </c>
      <c r="AV282" s="14" t="s">
        <v>81</v>
      </c>
      <c r="AW282" s="14" t="s">
        <v>29</v>
      </c>
      <c r="AX282" s="14" t="s">
        <v>73</v>
      </c>
      <c r="AY282" s="254" t="s">
        <v>130</v>
      </c>
    </row>
    <row r="283" spans="1:51" s="13" customFormat="1" ht="12">
      <c r="A283" s="13"/>
      <c r="B283" s="233"/>
      <c r="C283" s="234"/>
      <c r="D283" s="235" t="s">
        <v>138</v>
      </c>
      <c r="E283" s="236" t="s">
        <v>1</v>
      </c>
      <c r="F283" s="237" t="s">
        <v>303</v>
      </c>
      <c r="G283" s="234"/>
      <c r="H283" s="238">
        <v>70</v>
      </c>
      <c r="I283" s="239"/>
      <c r="J283" s="234"/>
      <c r="K283" s="234"/>
      <c r="L283" s="240"/>
      <c r="M283" s="241"/>
      <c r="N283" s="242"/>
      <c r="O283" s="242"/>
      <c r="P283" s="242"/>
      <c r="Q283" s="242"/>
      <c r="R283" s="242"/>
      <c r="S283" s="242"/>
      <c r="T283" s="24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4" t="s">
        <v>138</v>
      </c>
      <c r="AU283" s="244" t="s">
        <v>83</v>
      </c>
      <c r="AV283" s="13" t="s">
        <v>83</v>
      </c>
      <c r="AW283" s="13" t="s">
        <v>29</v>
      </c>
      <c r="AX283" s="13" t="s">
        <v>73</v>
      </c>
      <c r="AY283" s="244" t="s">
        <v>130</v>
      </c>
    </row>
    <row r="284" spans="1:51" s="14" customFormat="1" ht="12">
      <c r="A284" s="14"/>
      <c r="B284" s="245"/>
      <c r="C284" s="246"/>
      <c r="D284" s="235" t="s">
        <v>138</v>
      </c>
      <c r="E284" s="247" t="s">
        <v>1</v>
      </c>
      <c r="F284" s="248" t="s">
        <v>231</v>
      </c>
      <c r="G284" s="246"/>
      <c r="H284" s="247" t="s">
        <v>1</v>
      </c>
      <c r="I284" s="249"/>
      <c r="J284" s="246"/>
      <c r="K284" s="246"/>
      <c r="L284" s="250"/>
      <c r="M284" s="251"/>
      <c r="N284" s="252"/>
      <c r="O284" s="252"/>
      <c r="P284" s="252"/>
      <c r="Q284" s="252"/>
      <c r="R284" s="252"/>
      <c r="S284" s="252"/>
      <c r="T284" s="253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4" t="s">
        <v>138</v>
      </c>
      <c r="AU284" s="254" t="s">
        <v>83</v>
      </c>
      <c r="AV284" s="14" t="s">
        <v>81</v>
      </c>
      <c r="AW284" s="14" t="s">
        <v>29</v>
      </c>
      <c r="AX284" s="14" t="s">
        <v>73</v>
      </c>
      <c r="AY284" s="254" t="s">
        <v>130</v>
      </c>
    </row>
    <row r="285" spans="1:51" s="13" customFormat="1" ht="12">
      <c r="A285" s="13"/>
      <c r="B285" s="233"/>
      <c r="C285" s="234"/>
      <c r="D285" s="235" t="s">
        <v>138</v>
      </c>
      <c r="E285" s="236" t="s">
        <v>1</v>
      </c>
      <c r="F285" s="237" t="s">
        <v>304</v>
      </c>
      <c r="G285" s="234"/>
      <c r="H285" s="238">
        <v>46.2</v>
      </c>
      <c r="I285" s="239"/>
      <c r="J285" s="234"/>
      <c r="K285" s="234"/>
      <c r="L285" s="240"/>
      <c r="M285" s="241"/>
      <c r="N285" s="242"/>
      <c r="O285" s="242"/>
      <c r="P285" s="242"/>
      <c r="Q285" s="242"/>
      <c r="R285" s="242"/>
      <c r="S285" s="242"/>
      <c r="T285" s="24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4" t="s">
        <v>138</v>
      </c>
      <c r="AU285" s="244" t="s">
        <v>83</v>
      </c>
      <c r="AV285" s="13" t="s">
        <v>83</v>
      </c>
      <c r="AW285" s="13" t="s">
        <v>29</v>
      </c>
      <c r="AX285" s="13" t="s">
        <v>73</v>
      </c>
      <c r="AY285" s="244" t="s">
        <v>130</v>
      </c>
    </row>
    <row r="286" spans="1:51" s="14" customFormat="1" ht="12">
      <c r="A286" s="14"/>
      <c r="B286" s="245"/>
      <c r="C286" s="246"/>
      <c r="D286" s="235" t="s">
        <v>138</v>
      </c>
      <c r="E286" s="247" t="s">
        <v>1</v>
      </c>
      <c r="F286" s="248" t="s">
        <v>233</v>
      </c>
      <c r="G286" s="246"/>
      <c r="H286" s="247" t="s">
        <v>1</v>
      </c>
      <c r="I286" s="249"/>
      <c r="J286" s="246"/>
      <c r="K286" s="246"/>
      <c r="L286" s="250"/>
      <c r="M286" s="251"/>
      <c r="N286" s="252"/>
      <c r="O286" s="252"/>
      <c r="P286" s="252"/>
      <c r="Q286" s="252"/>
      <c r="R286" s="252"/>
      <c r="S286" s="252"/>
      <c r="T286" s="253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4" t="s">
        <v>138</v>
      </c>
      <c r="AU286" s="254" t="s">
        <v>83</v>
      </c>
      <c r="AV286" s="14" t="s">
        <v>81</v>
      </c>
      <c r="AW286" s="14" t="s">
        <v>29</v>
      </c>
      <c r="AX286" s="14" t="s">
        <v>73</v>
      </c>
      <c r="AY286" s="254" t="s">
        <v>130</v>
      </c>
    </row>
    <row r="287" spans="1:51" s="13" customFormat="1" ht="12">
      <c r="A287" s="13"/>
      <c r="B287" s="233"/>
      <c r="C287" s="234"/>
      <c r="D287" s="235" t="s">
        <v>138</v>
      </c>
      <c r="E287" s="236" t="s">
        <v>1</v>
      </c>
      <c r="F287" s="237" t="s">
        <v>197</v>
      </c>
      <c r="G287" s="234"/>
      <c r="H287" s="238">
        <v>47.6</v>
      </c>
      <c r="I287" s="239"/>
      <c r="J287" s="234"/>
      <c r="K287" s="234"/>
      <c r="L287" s="240"/>
      <c r="M287" s="241"/>
      <c r="N287" s="242"/>
      <c r="O287" s="242"/>
      <c r="P287" s="242"/>
      <c r="Q287" s="242"/>
      <c r="R287" s="242"/>
      <c r="S287" s="242"/>
      <c r="T287" s="24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4" t="s">
        <v>138</v>
      </c>
      <c r="AU287" s="244" t="s">
        <v>83</v>
      </c>
      <c r="AV287" s="13" t="s">
        <v>83</v>
      </c>
      <c r="AW287" s="13" t="s">
        <v>29</v>
      </c>
      <c r="AX287" s="13" t="s">
        <v>73</v>
      </c>
      <c r="AY287" s="244" t="s">
        <v>130</v>
      </c>
    </row>
    <row r="288" spans="1:51" s="14" customFormat="1" ht="12">
      <c r="A288" s="14"/>
      <c r="B288" s="245"/>
      <c r="C288" s="246"/>
      <c r="D288" s="235" t="s">
        <v>138</v>
      </c>
      <c r="E288" s="247" t="s">
        <v>1</v>
      </c>
      <c r="F288" s="248" t="s">
        <v>234</v>
      </c>
      <c r="G288" s="246"/>
      <c r="H288" s="247" t="s">
        <v>1</v>
      </c>
      <c r="I288" s="249"/>
      <c r="J288" s="246"/>
      <c r="K288" s="246"/>
      <c r="L288" s="250"/>
      <c r="M288" s="251"/>
      <c r="N288" s="252"/>
      <c r="O288" s="252"/>
      <c r="P288" s="252"/>
      <c r="Q288" s="252"/>
      <c r="R288" s="252"/>
      <c r="S288" s="252"/>
      <c r="T288" s="253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4" t="s">
        <v>138</v>
      </c>
      <c r="AU288" s="254" t="s">
        <v>83</v>
      </c>
      <c r="AV288" s="14" t="s">
        <v>81</v>
      </c>
      <c r="AW288" s="14" t="s">
        <v>29</v>
      </c>
      <c r="AX288" s="14" t="s">
        <v>73</v>
      </c>
      <c r="AY288" s="254" t="s">
        <v>130</v>
      </c>
    </row>
    <row r="289" spans="1:51" s="13" customFormat="1" ht="12">
      <c r="A289" s="13"/>
      <c r="B289" s="233"/>
      <c r="C289" s="234"/>
      <c r="D289" s="235" t="s">
        <v>138</v>
      </c>
      <c r="E289" s="236" t="s">
        <v>1</v>
      </c>
      <c r="F289" s="237" t="s">
        <v>305</v>
      </c>
      <c r="G289" s="234"/>
      <c r="H289" s="238">
        <v>24.5</v>
      </c>
      <c r="I289" s="239"/>
      <c r="J289" s="234"/>
      <c r="K289" s="234"/>
      <c r="L289" s="240"/>
      <c r="M289" s="241"/>
      <c r="N289" s="242"/>
      <c r="O289" s="242"/>
      <c r="P289" s="242"/>
      <c r="Q289" s="242"/>
      <c r="R289" s="242"/>
      <c r="S289" s="242"/>
      <c r="T289" s="24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4" t="s">
        <v>138</v>
      </c>
      <c r="AU289" s="244" t="s">
        <v>83</v>
      </c>
      <c r="AV289" s="13" t="s">
        <v>83</v>
      </c>
      <c r="AW289" s="13" t="s">
        <v>29</v>
      </c>
      <c r="AX289" s="13" t="s">
        <v>73</v>
      </c>
      <c r="AY289" s="244" t="s">
        <v>130</v>
      </c>
    </row>
    <row r="290" spans="1:51" s="13" customFormat="1" ht="12">
      <c r="A290" s="13"/>
      <c r="B290" s="233"/>
      <c r="C290" s="234"/>
      <c r="D290" s="235" t="s">
        <v>138</v>
      </c>
      <c r="E290" s="236" t="s">
        <v>1</v>
      </c>
      <c r="F290" s="237" t="s">
        <v>306</v>
      </c>
      <c r="G290" s="234"/>
      <c r="H290" s="238">
        <v>24.15</v>
      </c>
      <c r="I290" s="239"/>
      <c r="J290" s="234"/>
      <c r="K290" s="234"/>
      <c r="L290" s="240"/>
      <c r="M290" s="241"/>
      <c r="N290" s="242"/>
      <c r="O290" s="242"/>
      <c r="P290" s="242"/>
      <c r="Q290" s="242"/>
      <c r="R290" s="242"/>
      <c r="S290" s="242"/>
      <c r="T290" s="24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4" t="s">
        <v>138</v>
      </c>
      <c r="AU290" s="244" t="s">
        <v>83</v>
      </c>
      <c r="AV290" s="13" t="s">
        <v>83</v>
      </c>
      <c r="AW290" s="13" t="s">
        <v>29</v>
      </c>
      <c r="AX290" s="13" t="s">
        <v>73</v>
      </c>
      <c r="AY290" s="244" t="s">
        <v>130</v>
      </c>
    </row>
    <row r="291" spans="1:51" s="14" customFormat="1" ht="12">
      <c r="A291" s="14"/>
      <c r="B291" s="245"/>
      <c r="C291" s="246"/>
      <c r="D291" s="235" t="s">
        <v>138</v>
      </c>
      <c r="E291" s="247" t="s">
        <v>1</v>
      </c>
      <c r="F291" s="248" t="s">
        <v>307</v>
      </c>
      <c r="G291" s="246"/>
      <c r="H291" s="247" t="s">
        <v>1</v>
      </c>
      <c r="I291" s="249"/>
      <c r="J291" s="246"/>
      <c r="K291" s="246"/>
      <c r="L291" s="250"/>
      <c r="M291" s="251"/>
      <c r="N291" s="252"/>
      <c r="O291" s="252"/>
      <c r="P291" s="252"/>
      <c r="Q291" s="252"/>
      <c r="R291" s="252"/>
      <c r="S291" s="252"/>
      <c r="T291" s="253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4" t="s">
        <v>138</v>
      </c>
      <c r="AU291" s="254" t="s">
        <v>83</v>
      </c>
      <c r="AV291" s="14" t="s">
        <v>81</v>
      </c>
      <c r="AW291" s="14" t="s">
        <v>29</v>
      </c>
      <c r="AX291" s="14" t="s">
        <v>73</v>
      </c>
      <c r="AY291" s="254" t="s">
        <v>130</v>
      </c>
    </row>
    <row r="292" spans="1:51" s="14" customFormat="1" ht="12">
      <c r="A292" s="14"/>
      <c r="B292" s="245"/>
      <c r="C292" s="246"/>
      <c r="D292" s="235" t="s">
        <v>138</v>
      </c>
      <c r="E292" s="247" t="s">
        <v>1</v>
      </c>
      <c r="F292" s="248" t="s">
        <v>308</v>
      </c>
      <c r="G292" s="246"/>
      <c r="H292" s="247" t="s">
        <v>1</v>
      </c>
      <c r="I292" s="249"/>
      <c r="J292" s="246"/>
      <c r="K292" s="246"/>
      <c r="L292" s="250"/>
      <c r="M292" s="251"/>
      <c r="N292" s="252"/>
      <c r="O292" s="252"/>
      <c r="P292" s="252"/>
      <c r="Q292" s="252"/>
      <c r="R292" s="252"/>
      <c r="S292" s="252"/>
      <c r="T292" s="253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4" t="s">
        <v>138</v>
      </c>
      <c r="AU292" s="254" t="s">
        <v>83</v>
      </c>
      <c r="AV292" s="14" t="s">
        <v>81</v>
      </c>
      <c r="AW292" s="14" t="s">
        <v>29</v>
      </c>
      <c r="AX292" s="14" t="s">
        <v>73</v>
      </c>
      <c r="AY292" s="254" t="s">
        <v>130</v>
      </c>
    </row>
    <row r="293" spans="1:51" s="13" customFormat="1" ht="12">
      <c r="A293" s="13"/>
      <c r="B293" s="233"/>
      <c r="C293" s="234"/>
      <c r="D293" s="235" t="s">
        <v>138</v>
      </c>
      <c r="E293" s="236" t="s">
        <v>1</v>
      </c>
      <c r="F293" s="237" t="s">
        <v>309</v>
      </c>
      <c r="G293" s="234"/>
      <c r="H293" s="238">
        <v>-22.22</v>
      </c>
      <c r="I293" s="239"/>
      <c r="J293" s="234"/>
      <c r="K293" s="234"/>
      <c r="L293" s="240"/>
      <c r="M293" s="241"/>
      <c r="N293" s="242"/>
      <c r="O293" s="242"/>
      <c r="P293" s="242"/>
      <c r="Q293" s="242"/>
      <c r="R293" s="242"/>
      <c r="S293" s="242"/>
      <c r="T293" s="24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4" t="s">
        <v>138</v>
      </c>
      <c r="AU293" s="244" t="s">
        <v>83</v>
      </c>
      <c r="AV293" s="13" t="s">
        <v>83</v>
      </c>
      <c r="AW293" s="13" t="s">
        <v>29</v>
      </c>
      <c r="AX293" s="13" t="s">
        <v>73</v>
      </c>
      <c r="AY293" s="244" t="s">
        <v>130</v>
      </c>
    </row>
    <row r="294" spans="1:51" s="14" customFormat="1" ht="12">
      <c r="A294" s="14"/>
      <c r="B294" s="245"/>
      <c r="C294" s="246"/>
      <c r="D294" s="235" t="s">
        <v>138</v>
      </c>
      <c r="E294" s="247" t="s">
        <v>1</v>
      </c>
      <c r="F294" s="248" t="s">
        <v>310</v>
      </c>
      <c r="G294" s="246"/>
      <c r="H294" s="247" t="s">
        <v>1</v>
      </c>
      <c r="I294" s="249"/>
      <c r="J294" s="246"/>
      <c r="K294" s="246"/>
      <c r="L294" s="250"/>
      <c r="M294" s="251"/>
      <c r="N294" s="252"/>
      <c r="O294" s="252"/>
      <c r="P294" s="252"/>
      <c r="Q294" s="252"/>
      <c r="R294" s="252"/>
      <c r="S294" s="252"/>
      <c r="T294" s="253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4" t="s">
        <v>138</v>
      </c>
      <c r="AU294" s="254" t="s">
        <v>83</v>
      </c>
      <c r="AV294" s="14" t="s">
        <v>81</v>
      </c>
      <c r="AW294" s="14" t="s">
        <v>29</v>
      </c>
      <c r="AX294" s="14" t="s">
        <v>73</v>
      </c>
      <c r="AY294" s="254" t="s">
        <v>130</v>
      </c>
    </row>
    <row r="295" spans="1:51" s="13" customFormat="1" ht="12">
      <c r="A295" s="13"/>
      <c r="B295" s="233"/>
      <c r="C295" s="234"/>
      <c r="D295" s="235" t="s">
        <v>138</v>
      </c>
      <c r="E295" s="236" t="s">
        <v>1</v>
      </c>
      <c r="F295" s="237" t="s">
        <v>311</v>
      </c>
      <c r="G295" s="234"/>
      <c r="H295" s="238">
        <v>-4.18</v>
      </c>
      <c r="I295" s="239"/>
      <c r="J295" s="234"/>
      <c r="K295" s="234"/>
      <c r="L295" s="240"/>
      <c r="M295" s="241"/>
      <c r="N295" s="242"/>
      <c r="O295" s="242"/>
      <c r="P295" s="242"/>
      <c r="Q295" s="242"/>
      <c r="R295" s="242"/>
      <c r="S295" s="242"/>
      <c r="T295" s="24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4" t="s">
        <v>138</v>
      </c>
      <c r="AU295" s="244" t="s">
        <v>83</v>
      </c>
      <c r="AV295" s="13" t="s">
        <v>83</v>
      </c>
      <c r="AW295" s="13" t="s">
        <v>29</v>
      </c>
      <c r="AX295" s="13" t="s">
        <v>73</v>
      </c>
      <c r="AY295" s="244" t="s">
        <v>130</v>
      </c>
    </row>
    <row r="296" spans="1:51" s="15" customFormat="1" ht="12">
      <c r="A296" s="15"/>
      <c r="B296" s="255"/>
      <c r="C296" s="256"/>
      <c r="D296" s="235" t="s">
        <v>138</v>
      </c>
      <c r="E296" s="257" t="s">
        <v>1</v>
      </c>
      <c r="F296" s="258" t="s">
        <v>153</v>
      </c>
      <c r="G296" s="256"/>
      <c r="H296" s="259">
        <v>457.73</v>
      </c>
      <c r="I296" s="260"/>
      <c r="J296" s="256"/>
      <c r="K296" s="256"/>
      <c r="L296" s="261"/>
      <c r="M296" s="262"/>
      <c r="N296" s="263"/>
      <c r="O296" s="263"/>
      <c r="P296" s="263"/>
      <c r="Q296" s="263"/>
      <c r="R296" s="263"/>
      <c r="S296" s="263"/>
      <c r="T296" s="264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65" t="s">
        <v>138</v>
      </c>
      <c r="AU296" s="265" t="s">
        <v>83</v>
      </c>
      <c r="AV296" s="15" t="s">
        <v>136</v>
      </c>
      <c r="AW296" s="15" t="s">
        <v>29</v>
      </c>
      <c r="AX296" s="15" t="s">
        <v>81</v>
      </c>
      <c r="AY296" s="265" t="s">
        <v>130</v>
      </c>
    </row>
    <row r="297" spans="1:65" s="2" customFormat="1" ht="16.5" customHeight="1">
      <c r="A297" s="38"/>
      <c r="B297" s="39"/>
      <c r="C297" s="266" t="s">
        <v>312</v>
      </c>
      <c r="D297" s="266" t="s">
        <v>313</v>
      </c>
      <c r="E297" s="267" t="s">
        <v>314</v>
      </c>
      <c r="F297" s="268" t="s">
        <v>315</v>
      </c>
      <c r="G297" s="269" t="s">
        <v>277</v>
      </c>
      <c r="H297" s="270">
        <v>820.364</v>
      </c>
      <c r="I297" s="271"/>
      <c r="J297" s="272">
        <f>ROUND(I297*H297,2)</f>
        <v>0</v>
      </c>
      <c r="K297" s="273"/>
      <c r="L297" s="274"/>
      <c r="M297" s="275" t="s">
        <v>1</v>
      </c>
      <c r="N297" s="276" t="s">
        <v>38</v>
      </c>
      <c r="O297" s="91"/>
      <c r="P297" s="229">
        <f>O297*H297</f>
        <v>0</v>
      </c>
      <c r="Q297" s="229">
        <v>0</v>
      </c>
      <c r="R297" s="229">
        <f>Q297*H297</f>
        <v>0</v>
      </c>
      <c r="S297" s="229">
        <v>0</v>
      </c>
      <c r="T297" s="230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31" t="s">
        <v>176</v>
      </c>
      <c r="AT297" s="231" t="s">
        <v>313</v>
      </c>
      <c r="AU297" s="231" t="s">
        <v>83</v>
      </c>
      <c r="AY297" s="17" t="s">
        <v>130</v>
      </c>
      <c r="BE297" s="232">
        <f>IF(N297="základní",J297,0)</f>
        <v>0</v>
      </c>
      <c r="BF297" s="232">
        <f>IF(N297="snížená",J297,0)</f>
        <v>0</v>
      </c>
      <c r="BG297" s="232">
        <f>IF(N297="zákl. přenesená",J297,0)</f>
        <v>0</v>
      </c>
      <c r="BH297" s="232">
        <f>IF(N297="sníž. přenesená",J297,0)</f>
        <v>0</v>
      </c>
      <c r="BI297" s="232">
        <f>IF(N297="nulová",J297,0)</f>
        <v>0</v>
      </c>
      <c r="BJ297" s="17" t="s">
        <v>81</v>
      </c>
      <c r="BK297" s="232">
        <f>ROUND(I297*H297,2)</f>
        <v>0</v>
      </c>
      <c r="BL297" s="17" t="s">
        <v>136</v>
      </c>
      <c r="BM297" s="231" t="s">
        <v>316</v>
      </c>
    </row>
    <row r="298" spans="1:51" s="13" customFormat="1" ht="12">
      <c r="A298" s="13"/>
      <c r="B298" s="233"/>
      <c r="C298" s="234"/>
      <c r="D298" s="235" t="s">
        <v>138</v>
      </c>
      <c r="E298" s="236" t="s">
        <v>1</v>
      </c>
      <c r="F298" s="237" t="s">
        <v>317</v>
      </c>
      <c r="G298" s="234"/>
      <c r="H298" s="238">
        <v>820.364</v>
      </c>
      <c r="I298" s="239"/>
      <c r="J298" s="234"/>
      <c r="K298" s="234"/>
      <c r="L298" s="240"/>
      <c r="M298" s="241"/>
      <c r="N298" s="242"/>
      <c r="O298" s="242"/>
      <c r="P298" s="242"/>
      <c r="Q298" s="242"/>
      <c r="R298" s="242"/>
      <c r="S298" s="242"/>
      <c r="T298" s="24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4" t="s">
        <v>138</v>
      </c>
      <c r="AU298" s="244" t="s">
        <v>83</v>
      </c>
      <c r="AV298" s="13" t="s">
        <v>83</v>
      </c>
      <c r="AW298" s="13" t="s">
        <v>29</v>
      </c>
      <c r="AX298" s="13" t="s">
        <v>73</v>
      </c>
      <c r="AY298" s="244" t="s">
        <v>130</v>
      </c>
    </row>
    <row r="299" spans="1:65" s="2" customFormat="1" ht="66.75" customHeight="1">
      <c r="A299" s="38"/>
      <c r="B299" s="39"/>
      <c r="C299" s="219" t="s">
        <v>318</v>
      </c>
      <c r="D299" s="219" t="s">
        <v>132</v>
      </c>
      <c r="E299" s="220" t="s">
        <v>319</v>
      </c>
      <c r="F299" s="221" t="s">
        <v>320</v>
      </c>
      <c r="G299" s="222" t="s">
        <v>195</v>
      </c>
      <c r="H299" s="223">
        <v>22.22</v>
      </c>
      <c r="I299" s="224"/>
      <c r="J299" s="225">
        <f>ROUND(I299*H299,2)</f>
        <v>0</v>
      </c>
      <c r="K299" s="226"/>
      <c r="L299" s="44"/>
      <c r="M299" s="227" t="s">
        <v>1</v>
      </c>
      <c r="N299" s="228" t="s">
        <v>38</v>
      </c>
      <c r="O299" s="91"/>
      <c r="P299" s="229">
        <f>O299*H299</f>
        <v>0</v>
      </c>
      <c r="Q299" s="229">
        <v>0</v>
      </c>
      <c r="R299" s="229">
        <f>Q299*H299</f>
        <v>0</v>
      </c>
      <c r="S299" s="229">
        <v>0</v>
      </c>
      <c r="T299" s="230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31" t="s">
        <v>136</v>
      </c>
      <c r="AT299" s="231" t="s">
        <v>132</v>
      </c>
      <c r="AU299" s="231" t="s">
        <v>83</v>
      </c>
      <c r="AY299" s="17" t="s">
        <v>130</v>
      </c>
      <c r="BE299" s="232">
        <f>IF(N299="základní",J299,0)</f>
        <v>0</v>
      </c>
      <c r="BF299" s="232">
        <f>IF(N299="snížená",J299,0)</f>
        <v>0</v>
      </c>
      <c r="BG299" s="232">
        <f>IF(N299="zákl. přenesená",J299,0)</f>
        <v>0</v>
      </c>
      <c r="BH299" s="232">
        <f>IF(N299="sníž. přenesená",J299,0)</f>
        <v>0</v>
      </c>
      <c r="BI299" s="232">
        <f>IF(N299="nulová",J299,0)</f>
        <v>0</v>
      </c>
      <c r="BJ299" s="17" t="s">
        <v>81</v>
      </c>
      <c r="BK299" s="232">
        <f>ROUND(I299*H299,2)</f>
        <v>0</v>
      </c>
      <c r="BL299" s="17" t="s">
        <v>136</v>
      </c>
      <c r="BM299" s="231" t="s">
        <v>321</v>
      </c>
    </row>
    <row r="300" spans="1:51" s="13" customFormat="1" ht="12">
      <c r="A300" s="13"/>
      <c r="B300" s="233"/>
      <c r="C300" s="234"/>
      <c r="D300" s="235" t="s">
        <v>138</v>
      </c>
      <c r="E300" s="236" t="s">
        <v>1</v>
      </c>
      <c r="F300" s="237" t="s">
        <v>322</v>
      </c>
      <c r="G300" s="234"/>
      <c r="H300" s="238">
        <v>4.4</v>
      </c>
      <c r="I300" s="239"/>
      <c r="J300" s="234"/>
      <c r="K300" s="234"/>
      <c r="L300" s="240"/>
      <c r="M300" s="241"/>
      <c r="N300" s="242"/>
      <c r="O300" s="242"/>
      <c r="P300" s="242"/>
      <c r="Q300" s="242"/>
      <c r="R300" s="242"/>
      <c r="S300" s="242"/>
      <c r="T300" s="24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4" t="s">
        <v>138</v>
      </c>
      <c r="AU300" s="244" t="s">
        <v>83</v>
      </c>
      <c r="AV300" s="13" t="s">
        <v>83</v>
      </c>
      <c r="AW300" s="13" t="s">
        <v>29</v>
      </c>
      <c r="AX300" s="13" t="s">
        <v>73</v>
      </c>
      <c r="AY300" s="244" t="s">
        <v>130</v>
      </c>
    </row>
    <row r="301" spans="1:51" s="13" customFormat="1" ht="12">
      <c r="A301" s="13"/>
      <c r="B301" s="233"/>
      <c r="C301" s="234"/>
      <c r="D301" s="235" t="s">
        <v>138</v>
      </c>
      <c r="E301" s="236" t="s">
        <v>1</v>
      </c>
      <c r="F301" s="237" t="s">
        <v>323</v>
      </c>
      <c r="G301" s="234"/>
      <c r="H301" s="238">
        <v>3.96</v>
      </c>
      <c r="I301" s="239"/>
      <c r="J301" s="234"/>
      <c r="K301" s="234"/>
      <c r="L301" s="240"/>
      <c r="M301" s="241"/>
      <c r="N301" s="242"/>
      <c r="O301" s="242"/>
      <c r="P301" s="242"/>
      <c r="Q301" s="242"/>
      <c r="R301" s="242"/>
      <c r="S301" s="242"/>
      <c r="T301" s="24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4" t="s">
        <v>138</v>
      </c>
      <c r="AU301" s="244" t="s">
        <v>83</v>
      </c>
      <c r="AV301" s="13" t="s">
        <v>83</v>
      </c>
      <c r="AW301" s="13" t="s">
        <v>29</v>
      </c>
      <c r="AX301" s="13" t="s">
        <v>73</v>
      </c>
      <c r="AY301" s="244" t="s">
        <v>130</v>
      </c>
    </row>
    <row r="302" spans="1:51" s="13" customFormat="1" ht="12">
      <c r="A302" s="13"/>
      <c r="B302" s="233"/>
      <c r="C302" s="234"/>
      <c r="D302" s="235" t="s">
        <v>138</v>
      </c>
      <c r="E302" s="236" t="s">
        <v>1</v>
      </c>
      <c r="F302" s="237" t="s">
        <v>324</v>
      </c>
      <c r="G302" s="234"/>
      <c r="H302" s="238">
        <v>9.24</v>
      </c>
      <c r="I302" s="239"/>
      <c r="J302" s="234"/>
      <c r="K302" s="234"/>
      <c r="L302" s="240"/>
      <c r="M302" s="241"/>
      <c r="N302" s="242"/>
      <c r="O302" s="242"/>
      <c r="P302" s="242"/>
      <c r="Q302" s="242"/>
      <c r="R302" s="242"/>
      <c r="S302" s="242"/>
      <c r="T302" s="24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4" t="s">
        <v>138</v>
      </c>
      <c r="AU302" s="244" t="s">
        <v>83</v>
      </c>
      <c r="AV302" s="13" t="s">
        <v>83</v>
      </c>
      <c r="AW302" s="13" t="s">
        <v>29</v>
      </c>
      <c r="AX302" s="13" t="s">
        <v>73</v>
      </c>
      <c r="AY302" s="244" t="s">
        <v>130</v>
      </c>
    </row>
    <row r="303" spans="1:51" s="13" customFormat="1" ht="12">
      <c r="A303" s="13"/>
      <c r="B303" s="233"/>
      <c r="C303" s="234"/>
      <c r="D303" s="235" t="s">
        <v>138</v>
      </c>
      <c r="E303" s="236" t="s">
        <v>1</v>
      </c>
      <c r="F303" s="237" t="s">
        <v>325</v>
      </c>
      <c r="G303" s="234"/>
      <c r="H303" s="238">
        <v>4.62</v>
      </c>
      <c r="I303" s="239"/>
      <c r="J303" s="234"/>
      <c r="K303" s="234"/>
      <c r="L303" s="240"/>
      <c r="M303" s="241"/>
      <c r="N303" s="242"/>
      <c r="O303" s="242"/>
      <c r="P303" s="242"/>
      <c r="Q303" s="242"/>
      <c r="R303" s="242"/>
      <c r="S303" s="242"/>
      <c r="T303" s="24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4" t="s">
        <v>138</v>
      </c>
      <c r="AU303" s="244" t="s">
        <v>83</v>
      </c>
      <c r="AV303" s="13" t="s">
        <v>83</v>
      </c>
      <c r="AW303" s="13" t="s">
        <v>29</v>
      </c>
      <c r="AX303" s="13" t="s">
        <v>73</v>
      </c>
      <c r="AY303" s="244" t="s">
        <v>130</v>
      </c>
    </row>
    <row r="304" spans="1:51" s="15" customFormat="1" ht="12">
      <c r="A304" s="15"/>
      <c r="B304" s="255"/>
      <c r="C304" s="256"/>
      <c r="D304" s="235" t="s">
        <v>138</v>
      </c>
      <c r="E304" s="257" t="s">
        <v>1</v>
      </c>
      <c r="F304" s="258" t="s">
        <v>153</v>
      </c>
      <c r="G304" s="256"/>
      <c r="H304" s="259">
        <v>22.22</v>
      </c>
      <c r="I304" s="260"/>
      <c r="J304" s="256"/>
      <c r="K304" s="256"/>
      <c r="L304" s="261"/>
      <c r="M304" s="262"/>
      <c r="N304" s="263"/>
      <c r="O304" s="263"/>
      <c r="P304" s="263"/>
      <c r="Q304" s="263"/>
      <c r="R304" s="263"/>
      <c r="S304" s="263"/>
      <c r="T304" s="264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65" t="s">
        <v>138</v>
      </c>
      <c r="AU304" s="265" t="s">
        <v>83</v>
      </c>
      <c r="AV304" s="15" t="s">
        <v>136</v>
      </c>
      <c r="AW304" s="15" t="s">
        <v>29</v>
      </c>
      <c r="AX304" s="15" t="s">
        <v>81</v>
      </c>
      <c r="AY304" s="265" t="s">
        <v>130</v>
      </c>
    </row>
    <row r="305" spans="1:65" s="2" customFormat="1" ht="16.5" customHeight="1">
      <c r="A305" s="38"/>
      <c r="B305" s="39"/>
      <c r="C305" s="266" t="s">
        <v>326</v>
      </c>
      <c r="D305" s="266" t="s">
        <v>313</v>
      </c>
      <c r="E305" s="267" t="s">
        <v>327</v>
      </c>
      <c r="F305" s="268" t="s">
        <v>328</v>
      </c>
      <c r="G305" s="269" t="s">
        <v>277</v>
      </c>
      <c r="H305" s="270">
        <v>42.674</v>
      </c>
      <c r="I305" s="271"/>
      <c r="J305" s="272">
        <f>ROUND(I305*H305,2)</f>
        <v>0</v>
      </c>
      <c r="K305" s="273"/>
      <c r="L305" s="274"/>
      <c r="M305" s="275" t="s">
        <v>1</v>
      </c>
      <c r="N305" s="276" t="s">
        <v>38</v>
      </c>
      <c r="O305" s="91"/>
      <c r="P305" s="229">
        <f>O305*H305</f>
        <v>0</v>
      </c>
      <c r="Q305" s="229">
        <v>1</v>
      </c>
      <c r="R305" s="229">
        <f>Q305*H305</f>
        <v>42.674</v>
      </c>
      <c r="S305" s="229">
        <v>0</v>
      </c>
      <c r="T305" s="230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31" t="s">
        <v>176</v>
      </c>
      <c r="AT305" s="231" t="s">
        <v>313</v>
      </c>
      <c r="AU305" s="231" t="s">
        <v>83</v>
      </c>
      <c r="AY305" s="17" t="s">
        <v>130</v>
      </c>
      <c r="BE305" s="232">
        <f>IF(N305="základní",J305,0)</f>
        <v>0</v>
      </c>
      <c r="BF305" s="232">
        <f>IF(N305="snížená",J305,0)</f>
        <v>0</v>
      </c>
      <c r="BG305" s="232">
        <f>IF(N305="zákl. přenesená",J305,0)</f>
        <v>0</v>
      </c>
      <c r="BH305" s="232">
        <f>IF(N305="sníž. přenesená",J305,0)</f>
        <v>0</v>
      </c>
      <c r="BI305" s="232">
        <f>IF(N305="nulová",J305,0)</f>
        <v>0</v>
      </c>
      <c r="BJ305" s="17" t="s">
        <v>81</v>
      </c>
      <c r="BK305" s="232">
        <f>ROUND(I305*H305,2)</f>
        <v>0</v>
      </c>
      <c r="BL305" s="17" t="s">
        <v>136</v>
      </c>
      <c r="BM305" s="231" t="s">
        <v>329</v>
      </c>
    </row>
    <row r="306" spans="1:51" s="13" customFormat="1" ht="12">
      <c r="A306" s="13"/>
      <c r="B306" s="233"/>
      <c r="C306" s="234"/>
      <c r="D306" s="235" t="s">
        <v>138</v>
      </c>
      <c r="E306" s="236" t="s">
        <v>1</v>
      </c>
      <c r="F306" s="237" t="s">
        <v>330</v>
      </c>
      <c r="G306" s="234"/>
      <c r="H306" s="238">
        <v>42.674</v>
      </c>
      <c r="I306" s="239"/>
      <c r="J306" s="234"/>
      <c r="K306" s="234"/>
      <c r="L306" s="240"/>
      <c r="M306" s="241"/>
      <c r="N306" s="242"/>
      <c r="O306" s="242"/>
      <c r="P306" s="242"/>
      <c r="Q306" s="242"/>
      <c r="R306" s="242"/>
      <c r="S306" s="242"/>
      <c r="T306" s="24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4" t="s">
        <v>138</v>
      </c>
      <c r="AU306" s="244" t="s">
        <v>83</v>
      </c>
      <c r="AV306" s="13" t="s">
        <v>83</v>
      </c>
      <c r="AW306" s="13" t="s">
        <v>29</v>
      </c>
      <c r="AX306" s="13" t="s">
        <v>81</v>
      </c>
      <c r="AY306" s="244" t="s">
        <v>130</v>
      </c>
    </row>
    <row r="307" spans="1:65" s="2" customFormat="1" ht="37.8" customHeight="1">
      <c r="A307" s="38"/>
      <c r="B307" s="39"/>
      <c r="C307" s="219" t="s">
        <v>331</v>
      </c>
      <c r="D307" s="219" t="s">
        <v>132</v>
      </c>
      <c r="E307" s="220" t="s">
        <v>332</v>
      </c>
      <c r="F307" s="221" t="s">
        <v>333</v>
      </c>
      <c r="G307" s="222" t="s">
        <v>135</v>
      </c>
      <c r="H307" s="223">
        <v>81</v>
      </c>
      <c r="I307" s="224"/>
      <c r="J307" s="225">
        <f>ROUND(I307*H307,2)</f>
        <v>0</v>
      </c>
      <c r="K307" s="226"/>
      <c r="L307" s="44"/>
      <c r="M307" s="227" t="s">
        <v>1</v>
      </c>
      <c r="N307" s="228" t="s">
        <v>38</v>
      </c>
      <c r="O307" s="91"/>
      <c r="P307" s="229">
        <f>O307*H307</f>
        <v>0</v>
      </c>
      <c r="Q307" s="229">
        <v>0</v>
      </c>
      <c r="R307" s="229">
        <f>Q307*H307</f>
        <v>0</v>
      </c>
      <c r="S307" s="229">
        <v>0</v>
      </c>
      <c r="T307" s="230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31" t="s">
        <v>136</v>
      </c>
      <c r="AT307" s="231" t="s">
        <v>132</v>
      </c>
      <c r="AU307" s="231" t="s">
        <v>83</v>
      </c>
      <c r="AY307" s="17" t="s">
        <v>130</v>
      </c>
      <c r="BE307" s="232">
        <f>IF(N307="základní",J307,0)</f>
        <v>0</v>
      </c>
      <c r="BF307" s="232">
        <f>IF(N307="snížená",J307,0)</f>
        <v>0</v>
      </c>
      <c r="BG307" s="232">
        <f>IF(N307="zákl. přenesená",J307,0)</f>
        <v>0</v>
      </c>
      <c r="BH307" s="232">
        <f>IF(N307="sníž. přenesená",J307,0)</f>
        <v>0</v>
      </c>
      <c r="BI307" s="232">
        <f>IF(N307="nulová",J307,0)</f>
        <v>0</v>
      </c>
      <c r="BJ307" s="17" t="s">
        <v>81</v>
      </c>
      <c r="BK307" s="232">
        <f>ROUND(I307*H307,2)</f>
        <v>0</v>
      </c>
      <c r="BL307" s="17" t="s">
        <v>136</v>
      </c>
      <c r="BM307" s="231" t="s">
        <v>334</v>
      </c>
    </row>
    <row r="308" spans="1:51" s="14" customFormat="1" ht="12">
      <c r="A308" s="14"/>
      <c r="B308" s="245"/>
      <c r="C308" s="246"/>
      <c r="D308" s="235" t="s">
        <v>138</v>
      </c>
      <c r="E308" s="247" t="s">
        <v>1</v>
      </c>
      <c r="F308" s="248" t="s">
        <v>188</v>
      </c>
      <c r="G308" s="246"/>
      <c r="H308" s="247" t="s">
        <v>1</v>
      </c>
      <c r="I308" s="249"/>
      <c r="J308" s="246"/>
      <c r="K308" s="246"/>
      <c r="L308" s="250"/>
      <c r="M308" s="251"/>
      <c r="N308" s="252"/>
      <c r="O308" s="252"/>
      <c r="P308" s="252"/>
      <c r="Q308" s="252"/>
      <c r="R308" s="252"/>
      <c r="S308" s="252"/>
      <c r="T308" s="253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4" t="s">
        <v>138</v>
      </c>
      <c r="AU308" s="254" t="s">
        <v>83</v>
      </c>
      <c r="AV308" s="14" t="s">
        <v>81</v>
      </c>
      <c r="AW308" s="14" t="s">
        <v>29</v>
      </c>
      <c r="AX308" s="14" t="s">
        <v>73</v>
      </c>
      <c r="AY308" s="254" t="s">
        <v>130</v>
      </c>
    </row>
    <row r="309" spans="1:51" s="13" customFormat="1" ht="12">
      <c r="A309" s="13"/>
      <c r="B309" s="233"/>
      <c r="C309" s="234"/>
      <c r="D309" s="235" t="s">
        <v>138</v>
      </c>
      <c r="E309" s="236" t="s">
        <v>1</v>
      </c>
      <c r="F309" s="237" t="s">
        <v>189</v>
      </c>
      <c r="G309" s="234"/>
      <c r="H309" s="238">
        <v>15</v>
      </c>
      <c r="I309" s="239"/>
      <c r="J309" s="234"/>
      <c r="K309" s="234"/>
      <c r="L309" s="240"/>
      <c r="M309" s="241"/>
      <c r="N309" s="242"/>
      <c r="O309" s="242"/>
      <c r="P309" s="242"/>
      <c r="Q309" s="242"/>
      <c r="R309" s="242"/>
      <c r="S309" s="242"/>
      <c r="T309" s="24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4" t="s">
        <v>138</v>
      </c>
      <c r="AU309" s="244" t="s">
        <v>83</v>
      </c>
      <c r="AV309" s="13" t="s">
        <v>83</v>
      </c>
      <c r="AW309" s="13" t="s">
        <v>29</v>
      </c>
      <c r="AX309" s="13" t="s">
        <v>73</v>
      </c>
      <c r="AY309" s="244" t="s">
        <v>130</v>
      </c>
    </row>
    <row r="310" spans="1:51" s="13" customFormat="1" ht="12">
      <c r="A310" s="13"/>
      <c r="B310" s="233"/>
      <c r="C310" s="234"/>
      <c r="D310" s="235" t="s">
        <v>138</v>
      </c>
      <c r="E310" s="236" t="s">
        <v>1</v>
      </c>
      <c r="F310" s="237" t="s">
        <v>190</v>
      </c>
      <c r="G310" s="234"/>
      <c r="H310" s="238">
        <v>56</v>
      </c>
      <c r="I310" s="239"/>
      <c r="J310" s="234"/>
      <c r="K310" s="234"/>
      <c r="L310" s="240"/>
      <c r="M310" s="241"/>
      <c r="N310" s="242"/>
      <c r="O310" s="242"/>
      <c r="P310" s="242"/>
      <c r="Q310" s="242"/>
      <c r="R310" s="242"/>
      <c r="S310" s="242"/>
      <c r="T310" s="24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4" t="s">
        <v>138</v>
      </c>
      <c r="AU310" s="244" t="s">
        <v>83</v>
      </c>
      <c r="AV310" s="13" t="s">
        <v>83</v>
      </c>
      <c r="AW310" s="13" t="s">
        <v>29</v>
      </c>
      <c r="AX310" s="13" t="s">
        <v>73</v>
      </c>
      <c r="AY310" s="244" t="s">
        <v>130</v>
      </c>
    </row>
    <row r="311" spans="1:51" s="13" customFormat="1" ht="12">
      <c r="A311" s="13"/>
      <c r="B311" s="233"/>
      <c r="C311" s="234"/>
      <c r="D311" s="235" t="s">
        <v>138</v>
      </c>
      <c r="E311" s="236" t="s">
        <v>1</v>
      </c>
      <c r="F311" s="237" t="s">
        <v>191</v>
      </c>
      <c r="G311" s="234"/>
      <c r="H311" s="238">
        <v>10</v>
      </c>
      <c r="I311" s="239"/>
      <c r="J311" s="234"/>
      <c r="K311" s="234"/>
      <c r="L311" s="240"/>
      <c r="M311" s="241"/>
      <c r="N311" s="242"/>
      <c r="O311" s="242"/>
      <c r="P311" s="242"/>
      <c r="Q311" s="242"/>
      <c r="R311" s="242"/>
      <c r="S311" s="242"/>
      <c r="T311" s="24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4" t="s">
        <v>138</v>
      </c>
      <c r="AU311" s="244" t="s">
        <v>83</v>
      </c>
      <c r="AV311" s="13" t="s">
        <v>83</v>
      </c>
      <c r="AW311" s="13" t="s">
        <v>29</v>
      </c>
      <c r="AX311" s="13" t="s">
        <v>73</v>
      </c>
      <c r="AY311" s="244" t="s">
        <v>130</v>
      </c>
    </row>
    <row r="312" spans="1:51" s="15" customFormat="1" ht="12">
      <c r="A312" s="15"/>
      <c r="B312" s="255"/>
      <c r="C312" s="256"/>
      <c r="D312" s="235" t="s">
        <v>138</v>
      </c>
      <c r="E312" s="257" t="s">
        <v>1</v>
      </c>
      <c r="F312" s="258" t="s">
        <v>153</v>
      </c>
      <c r="G312" s="256"/>
      <c r="H312" s="259">
        <v>81</v>
      </c>
      <c r="I312" s="260"/>
      <c r="J312" s="256"/>
      <c r="K312" s="256"/>
      <c r="L312" s="261"/>
      <c r="M312" s="262"/>
      <c r="N312" s="263"/>
      <c r="O312" s="263"/>
      <c r="P312" s="263"/>
      <c r="Q312" s="263"/>
      <c r="R312" s="263"/>
      <c r="S312" s="263"/>
      <c r="T312" s="264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65" t="s">
        <v>138</v>
      </c>
      <c r="AU312" s="265" t="s">
        <v>83</v>
      </c>
      <c r="AV312" s="15" t="s">
        <v>136</v>
      </c>
      <c r="AW312" s="15" t="s">
        <v>29</v>
      </c>
      <c r="AX312" s="15" t="s">
        <v>81</v>
      </c>
      <c r="AY312" s="265" t="s">
        <v>130</v>
      </c>
    </row>
    <row r="313" spans="1:65" s="2" customFormat="1" ht="37.8" customHeight="1">
      <c r="A313" s="38"/>
      <c r="B313" s="39"/>
      <c r="C313" s="219" t="s">
        <v>335</v>
      </c>
      <c r="D313" s="219" t="s">
        <v>132</v>
      </c>
      <c r="E313" s="220" t="s">
        <v>336</v>
      </c>
      <c r="F313" s="221" t="s">
        <v>337</v>
      </c>
      <c r="G313" s="222" t="s">
        <v>135</v>
      </c>
      <c r="H313" s="223">
        <v>81</v>
      </c>
      <c r="I313" s="224"/>
      <c r="J313" s="225">
        <f>ROUND(I313*H313,2)</f>
        <v>0</v>
      </c>
      <c r="K313" s="226"/>
      <c r="L313" s="44"/>
      <c r="M313" s="227" t="s">
        <v>1</v>
      </c>
      <c r="N313" s="228" t="s">
        <v>38</v>
      </c>
      <c r="O313" s="91"/>
      <c r="P313" s="229">
        <f>O313*H313</f>
        <v>0</v>
      </c>
      <c r="Q313" s="229">
        <v>0</v>
      </c>
      <c r="R313" s="229">
        <f>Q313*H313</f>
        <v>0</v>
      </c>
      <c r="S313" s="229">
        <v>0</v>
      </c>
      <c r="T313" s="230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31" t="s">
        <v>136</v>
      </c>
      <c r="AT313" s="231" t="s">
        <v>132</v>
      </c>
      <c r="AU313" s="231" t="s">
        <v>83</v>
      </c>
      <c r="AY313" s="17" t="s">
        <v>130</v>
      </c>
      <c r="BE313" s="232">
        <f>IF(N313="základní",J313,0)</f>
        <v>0</v>
      </c>
      <c r="BF313" s="232">
        <f>IF(N313="snížená",J313,0)</f>
        <v>0</v>
      </c>
      <c r="BG313" s="232">
        <f>IF(N313="zákl. přenesená",J313,0)</f>
        <v>0</v>
      </c>
      <c r="BH313" s="232">
        <f>IF(N313="sníž. přenesená",J313,0)</f>
        <v>0</v>
      </c>
      <c r="BI313" s="232">
        <f>IF(N313="nulová",J313,0)</f>
        <v>0</v>
      </c>
      <c r="BJ313" s="17" t="s">
        <v>81</v>
      </c>
      <c r="BK313" s="232">
        <f>ROUND(I313*H313,2)</f>
        <v>0</v>
      </c>
      <c r="BL313" s="17" t="s">
        <v>136</v>
      </c>
      <c r="BM313" s="231" t="s">
        <v>338</v>
      </c>
    </row>
    <row r="314" spans="1:65" s="2" customFormat="1" ht="16.5" customHeight="1">
      <c r="A314" s="38"/>
      <c r="B314" s="39"/>
      <c r="C314" s="266" t="s">
        <v>339</v>
      </c>
      <c r="D314" s="266" t="s">
        <v>313</v>
      </c>
      <c r="E314" s="267" t="s">
        <v>340</v>
      </c>
      <c r="F314" s="268" t="s">
        <v>341</v>
      </c>
      <c r="G314" s="269" t="s">
        <v>342</v>
      </c>
      <c r="H314" s="270">
        <v>2.552</v>
      </c>
      <c r="I314" s="271"/>
      <c r="J314" s="272">
        <f>ROUND(I314*H314,2)</f>
        <v>0</v>
      </c>
      <c r="K314" s="273"/>
      <c r="L314" s="274"/>
      <c r="M314" s="275" t="s">
        <v>1</v>
      </c>
      <c r="N314" s="276" t="s">
        <v>38</v>
      </c>
      <c r="O314" s="91"/>
      <c r="P314" s="229">
        <f>O314*H314</f>
        <v>0</v>
      </c>
      <c r="Q314" s="229">
        <v>0.001</v>
      </c>
      <c r="R314" s="229">
        <f>Q314*H314</f>
        <v>0.002552</v>
      </c>
      <c r="S314" s="229">
        <v>0</v>
      </c>
      <c r="T314" s="230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31" t="s">
        <v>176</v>
      </c>
      <c r="AT314" s="231" t="s">
        <v>313</v>
      </c>
      <c r="AU314" s="231" t="s">
        <v>83</v>
      </c>
      <c r="AY314" s="17" t="s">
        <v>130</v>
      </c>
      <c r="BE314" s="232">
        <f>IF(N314="základní",J314,0)</f>
        <v>0</v>
      </c>
      <c r="BF314" s="232">
        <f>IF(N314="snížená",J314,0)</f>
        <v>0</v>
      </c>
      <c r="BG314" s="232">
        <f>IF(N314="zákl. přenesená",J314,0)</f>
        <v>0</v>
      </c>
      <c r="BH314" s="232">
        <f>IF(N314="sníž. přenesená",J314,0)</f>
        <v>0</v>
      </c>
      <c r="BI314" s="232">
        <f>IF(N314="nulová",J314,0)</f>
        <v>0</v>
      </c>
      <c r="BJ314" s="17" t="s">
        <v>81</v>
      </c>
      <c r="BK314" s="232">
        <f>ROUND(I314*H314,2)</f>
        <v>0</v>
      </c>
      <c r="BL314" s="17" t="s">
        <v>136</v>
      </c>
      <c r="BM314" s="231" t="s">
        <v>343</v>
      </c>
    </row>
    <row r="315" spans="1:51" s="13" customFormat="1" ht="12">
      <c r="A315" s="13"/>
      <c r="B315" s="233"/>
      <c r="C315" s="234"/>
      <c r="D315" s="235" t="s">
        <v>138</v>
      </c>
      <c r="E315" s="236" t="s">
        <v>1</v>
      </c>
      <c r="F315" s="237" t="s">
        <v>344</v>
      </c>
      <c r="G315" s="234"/>
      <c r="H315" s="238">
        <v>2.552</v>
      </c>
      <c r="I315" s="239"/>
      <c r="J315" s="234"/>
      <c r="K315" s="234"/>
      <c r="L315" s="240"/>
      <c r="M315" s="241"/>
      <c r="N315" s="242"/>
      <c r="O315" s="242"/>
      <c r="P315" s="242"/>
      <c r="Q315" s="242"/>
      <c r="R315" s="242"/>
      <c r="S315" s="242"/>
      <c r="T315" s="24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4" t="s">
        <v>138</v>
      </c>
      <c r="AU315" s="244" t="s">
        <v>83</v>
      </c>
      <c r="AV315" s="13" t="s">
        <v>83</v>
      </c>
      <c r="AW315" s="13" t="s">
        <v>29</v>
      </c>
      <c r="AX315" s="13" t="s">
        <v>81</v>
      </c>
      <c r="AY315" s="244" t="s">
        <v>130</v>
      </c>
    </row>
    <row r="316" spans="1:63" s="12" customFormat="1" ht="22.8" customHeight="1">
      <c r="A316" s="12"/>
      <c r="B316" s="203"/>
      <c r="C316" s="204"/>
      <c r="D316" s="205" t="s">
        <v>72</v>
      </c>
      <c r="E316" s="217" t="s">
        <v>345</v>
      </c>
      <c r="F316" s="217" t="s">
        <v>346</v>
      </c>
      <c r="G316" s="204"/>
      <c r="H316" s="204"/>
      <c r="I316" s="207"/>
      <c r="J316" s="218">
        <f>BK316</f>
        <v>0</v>
      </c>
      <c r="K316" s="204"/>
      <c r="L316" s="209"/>
      <c r="M316" s="210"/>
      <c r="N316" s="211"/>
      <c r="O316" s="211"/>
      <c r="P316" s="212">
        <f>SUM(P317:P329)</f>
        <v>0</v>
      </c>
      <c r="Q316" s="211"/>
      <c r="R316" s="212">
        <f>SUM(R317:R329)</f>
        <v>6.348299999999999</v>
      </c>
      <c r="S316" s="211"/>
      <c r="T316" s="213">
        <f>SUM(T317:T329)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14" t="s">
        <v>81</v>
      </c>
      <c r="AT316" s="215" t="s">
        <v>72</v>
      </c>
      <c r="AU316" s="215" t="s">
        <v>81</v>
      </c>
      <c r="AY316" s="214" t="s">
        <v>130</v>
      </c>
      <c r="BK316" s="216">
        <f>SUM(BK317:BK329)</f>
        <v>0</v>
      </c>
    </row>
    <row r="317" spans="1:65" s="2" customFormat="1" ht="16.5" customHeight="1">
      <c r="A317" s="38"/>
      <c r="B317" s="39"/>
      <c r="C317" s="219" t="s">
        <v>347</v>
      </c>
      <c r="D317" s="219" t="s">
        <v>132</v>
      </c>
      <c r="E317" s="220" t="s">
        <v>348</v>
      </c>
      <c r="F317" s="221" t="s">
        <v>349</v>
      </c>
      <c r="G317" s="222" t="s">
        <v>179</v>
      </c>
      <c r="H317" s="223">
        <v>70</v>
      </c>
      <c r="I317" s="224"/>
      <c r="J317" s="225">
        <f>ROUND(I317*H317,2)</f>
        <v>0</v>
      </c>
      <c r="K317" s="226"/>
      <c r="L317" s="44"/>
      <c r="M317" s="227" t="s">
        <v>1</v>
      </c>
      <c r="N317" s="228" t="s">
        <v>38</v>
      </c>
      <c r="O317" s="91"/>
      <c r="P317" s="229">
        <f>O317*H317</f>
        <v>0</v>
      </c>
      <c r="Q317" s="229">
        <v>0.0472</v>
      </c>
      <c r="R317" s="229">
        <f>Q317*H317</f>
        <v>3.304</v>
      </c>
      <c r="S317" s="229">
        <v>0</v>
      </c>
      <c r="T317" s="230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31" t="s">
        <v>136</v>
      </c>
      <c r="AT317" s="231" t="s">
        <v>132</v>
      </c>
      <c r="AU317" s="231" t="s">
        <v>83</v>
      </c>
      <c r="AY317" s="17" t="s">
        <v>130</v>
      </c>
      <c r="BE317" s="232">
        <f>IF(N317="základní",J317,0)</f>
        <v>0</v>
      </c>
      <c r="BF317" s="232">
        <f>IF(N317="snížená",J317,0)</f>
        <v>0</v>
      </c>
      <c r="BG317" s="232">
        <f>IF(N317="zákl. přenesená",J317,0)</f>
        <v>0</v>
      </c>
      <c r="BH317" s="232">
        <f>IF(N317="sníž. přenesená",J317,0)</f>
        <v>0</v>
      </c>
      <c r="BI317" s="232">
        <f>IF(N317="nulová",J317,0)</f>
        <v>0</v>
      </c>
      <c r="BJ317" s="17" t="s">
        <v>81</v>
      </c>
      <c r="BK317" s="232">
        <f>ROUND(I317*H317,2)</f>
        <v>0</v>
      </c>
      <c r="BL317" s="17" t="s">
        <v>136</v>
      </c>
      <c r="BM317" s="231" t="s">
        <v>350</v>
      </c>
    </row>
    <row r="318" spans="1:51" s="13" customFormat="1" ht="12">
      <c r="A318" s="13"/>
      <c r="B318" s="233"/>
      <c r="C318" s="234"/>
      <c r="D318" s="235" t="s">
        <v>138</v>
      </c>
      <c r="E318" s="236" t="s">
        <v>1</v>
      </c>
      <c r="F318" s="237" t="s">
        <v>182</v>
      </c>
      <c r="G318" s="234"/>
      <c r="H318" s="238">
        <v>30</v>
      </c>
      <c r="I318" s="239"/>
      <c r="J318" s="234"/>
      <c r="K318" s="234"/>
      <c r="L318" s="240"/>
      <c r="M318" s="241"/>
      <c r="N318" s="242"/>
      <c r="O318" s="242"/>
      <c r="P318" s="242"/>
      <c r="Q318" s="242"/>
      <c r="R318" s="242"/>
      <c r="S318" s="242"/>
      <c r="T318" s="24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4" t="s">
        <v>138</v>
      </c>
      <c r="AU318" s="244" t="s">
        <v>83</v>
      </c>
      <c r="AV318" s="13" t="s">
        <v>83</v>
      </c>
      <c r="AW318" s="13" t="s">
        <v>29</v>
      </c>
      <c r="AX318" s="13" t="s">
        <v>73</v>
      </c>
      <c r="AY318" s="244" t="s">
        <v>130</v>
      </c>
    </row>
    <row r="319" spans="1:51" s="13" customFormat="1" ht="12">
      <c r="A319" s="13"/>
      <c r="B319" s="233"/>
      <c r="C319" s="234"/>
      <c r="D319" s="235" t="s">
        <v>138</v>
      </c>
      <c r="E319" s="236" t="s">
        <v>1</v>
      </c>
      <c r="F319" s="237" t="s">
        <v>183</v>
      </c>
      <c r="G319" s="234"/>
      <c r="H319" s="238">
        <v>40</v>
      </c>
      <c r="I319" s="239"/>
      <c r="J319" s="234"/>
      <c r="K319" s="234"/>
      <c r="L319" s="240"/>
      <c r="M319" s="241"/>
      <c r="N319" s="242"/>
      <c r="O319" s="242"/>
      <c r="P319" s="242"/>
      <c r="Q319" s="242"/>
      <c r="R319" s="242"/>
      <c r="S319" s="242"/>
      <c r="T319" s="24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4" t="s">
        <v>138</v>
      </c>
      <c r="AU319" s="244" t="s">
        <v>83</v>
      </c>
      <c r="AV319" s="13" t="s">
        <v>83</v>
      </c>
      <c r="AW319" s="13" t="s">
        <v>29</v>
      </c>
      <c r="AX319" s="13" t="s">
        <v>73</v>
      </c>
      <c r="AY319" s="244" t="s">
        <v>130</v>
      </c>
    </row>
    <row r="320" spans="1:51" s="15" customFormat="1" ht="12">
      <c r="A320" s="15"/>
      <c r="B320" s="255"/>
      <c r="C320" s="256"/>
      <c r="D320" s="235" t="s">
        <v>138</v>
      </c>
      <c r="E320" s="257" t="s">
        <v>1</v>
      </c>
      <c r="F320" s="258" t="s">
        <v>153</v>
      </c>
      <c r="G320" s="256"/>
      <c r="H320" s="259">
        <v>70</v>
      </c>
      <c r="I320" s="260"/>
      <c r="J320" s="256"/>
      <c r="K320" s="256"/>
      <c r="L320" s="261"/>
      <c r="M320" s="262"/>
      <c r="N320" s="263"/>
      <c r="O320" s="263"/>
      <c r="P320" s="263"/>
      <c r="Q320" s="263"/>
      <c r="R320" s="263"/>
      <c r="S320" s="263"/>
      <c r="T320" s="264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65" t="s">
        <v>138</v>
      </c>
      <c r="AU320" s="265" t="s">
        <v>83</v>
      </c>
      <c r="AV320" s="15" t="s">
        <v>136</v>
      </c>
      <c r="AW320" s="15" t="s">
        <v>29</v>
      </c>
      <c r="AX320" s="15" t="s">
        <v>81</v>
      </c>
      <c r="AY320" s="265" t="s">
        <v>130</v>
      </c>
    </row>
    <row r="321" spans="1:65" s="2" customFormat="1" ht="24.15" customHeight="1">
      <c r="A321" s="38"/>
      <c r="B321" s="39"/>
      <c r="C321" s="266" t="s">
        <v>351</v>
      </c>
      <c r="D321" s="266" t="s">
        <v>313</v>
      </c>
      <c r="E321" s="267" t="s">
        <v>352</v>
      </c>
      <c r="F321" s="268" t="s">
        <v>353</v>
      </c>
      <c r="G321" s="269" t="s">
        <v>179</v>
      </c>
      <c r="H321" s="270">
        <v>70.7</v>
      </c>
      <c r="I321" s="271"/>
      <c r="J321" s="272">
        <f>ROUND(I321*H321,2)</f>
        <v>0</v>
      </c>
      <c r="K321" s="273"/>
      <c r="L321" s="274"/>
      <c r="M321" s="275" t="s">
        <v>1</v>
      </c>
      <c r="N321" s="276" t="s">
        <v>38</v>
      </c>
      <c r="O321" s="91"/>
      <c r="P321" s="229">
        <f>O321*H321</f>
        <v>0</v>
      </c>
      <c r="Q321" s="229">
        <v>0.031</v>
      </c>
      <c r="R321" s="229">
        <f>Q321*H321</f>
        <v>2.1917</v>
      </c>
      <c r="S321" s="229">
        <v>0</v>
      </c>
      <c r="T321" s="230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31" t="s">
        <v>176</v>
      </c>
      <c r="AT321" s="231" t="s">
        <v>313</v>
      </c>
      <c r="AU321" s="231" t="s">
        <v>83</v>
      </c>
      <c r="AY321" s="17" t="s">
        <v>130</v>
      </c>
      <c r="BE321" s="232">
        <f>IF(N321="základní",J321,0)</f>
        <v>0</v>
      </c>
      <c r="BF321" s="232">
        <f>IF(N321="snížená",J321,0)</f>
        <v>0</v>
      </c>
      <c r="BG321" s="232">
        <f>IF(N321="zákl. přenesená",J321,0)</f>
        <v>0</v>
      </c>
      <c r="BH321" s="232">
        <f>IF(N321="sníž. přenesená",J321,0)</f>
        <v>0</v>
      </c>
      <c r="BI321" s="232">
        <f>IF(N321="nulová",J321,0)</f>
        <v>0</v>
      </c>
      <c r="BJ321" s="17" t="s">
        <v>81</v>
      </c>
      <c r="BK321" s="232">
        <f>ROUND(I321*H321,2)</f>
        <v>0</v>
      </c>
      <c r="BL321" s="17" t="s">
        <v>136</v>
      </c>
      <c r="BM321" s="231" t="s">
        <v>354</v>
      </c>
    </row>
    <row r="322" spans="1:51" s="13" customFormat="1" ht="12">
      <c r="A322" s="13"/>
      <c r="B322" s="233"/>
      <c r="C322" s="234"/>
      <c r="D322" s="235" t="s">
        <v>138</v>
      </c>
      <c r="E322" s="236" t="s">
        <v>1</v>
      </c>
      <c r="F322" s="237" t="s">
        <v>355</v>
      </c>
      <c r="G322" s="234"/>
      <c r="H322" s="238">
        <v>30.3</v>
      </c>
      <c r="I322" s="239"/>
      <c r="J322" s="234"/>
      <c r="K322" s="234"/>
      <c r="L322" s="240"/>
      <c r="M322" s="241"/>
      <c r="N322" s="242"/>
      <c r="O322" s="242"/>
      <c r="P322" s="242"/>
      <c r="Q322" s="242"/>
      <c r="R322" s="242"/>
      <c r="S322" s="242"/>
      <c r="T322" s="24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4" t="s">
        <v>138</v>
      </c>
      <c r="AU322" s="244" t="s">
        <v>83</v>
      </c>
      <c r="AV322" s="13" t="s">
        <v>83</v>
      </c>
      <c r="AW322" s="13" t="s">
        <v>29</v>
      </c>
      <c r="AX322" s="13" t="s">
        <v>73</v>
      </c>
      <c r="AY322" s="244" t="s">
        <v>130</v>
      </c>
    </row>
    <row r="323" spans="1:51" s="13" customFormat="1" ht="12">
      <c r="A323" s="13"/>
      <c r="B323" s="233"/>
      <c r="C323" s="234"/>
      <c r="D323" s="235" t="s">
        <v>138</v>
      </c>
      <c r="E323" s="236" t="s">
        <v>1</v>
      </c>
      <c r="F323" s="237" t="s">
        <v>356</v>
      </c>
      <c r="G323" s="234"/>
      <c r="H323" s="238">
        <v>40.4</v>
      </c>
      <c r="I323" s="239"/>
      <c r="J323" s="234"/>
      <c r="K323" s="234"/>
      <c r="L323" s="240"/>
      <c r="M323" s="241"/>
      <c r="N323" s="242"/>
      <c r="O323" s="242"/>
      <c r="P323" s="242"/>
      <c r="Q323" s="242"/>
      <c r="R323" s="242"/>
      <c r="S323" s="242"/>
      <c r="T323" s="24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4" t="s">
        <v>138</v>
      </c>
      <c r="AU323" s="244" t="s">
        <v>83</v>
      </c>
      <c r="AV323" s="13" t="s">
        <v>83</v>
      </c>
      <c r="AW323" s="13" t="s">
        <v>29</v>
      </c>
      <c r="AX323" s="13" t="s">
        <v>73</v>
      </c>
      <c r="AY323" s="244" t="s">
        <v>130</v>
      </c>
    </row>
    <row r="324" spans="1:51" s="15" customFormat="1" ht="12">
      <c r="A324" s="15"/>
      <c r="B324" s="255"/>
      <c r="C324" s="256"/>
      <c r="D324" s="235" t="s">
        <v>138</v>
      </c>
      <c r="E324" s="257" t="s">
        <v>1</v>
      </c>
      <c r="F324" s="258" t="s">
        <v>153</v>
      </c>
      <c r="G324" s="256"/>
      <c r="H324" s="259">
        <v>70.7</v>
      </c>
      <c r="I324" s="260"/>
      <c r="J324" s="256"/>
      <c r="K324" s="256"/>
      <c r="L324" s="261"/>
      <c r="M324" s="262"/>
      <c r="N324" s="263"/>
      <c r="O324" s="263"/>
      <c r="P324" s="263"/>
      <c r="Q324" s="263"/>
      <c r="R324" s="263"/>
      <c r="S324" s="263"/>
      <c r="T324" s="264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65" t="s">
        <v>138</v>
      </c>
      <c r="AU324" s="265" t="s">
        <v>83</v>
      </c>
      <c r="AV324" s="15" t="s">
        <v>136</v>
      </c>
      <c r="AW324" s="15" t="s">
        <v>29</v>
      </c>
      <c r="AX324" s="15" t="s">
        <v>81</v>
      </c>
      <c r="AY324" s="265" t="s">
        <v>130</v>
      </c>
    </row>
    <row r="325" spans="1:65" s="2" customFormat="1" ht="21.75" customHeight="1">
      <c r="A325" s="38"/>
      <c r="B325" s="39"/>
      <c r="C325" s="266" t="s">
        <v>357</v>
      </c>
      <c r="D325" s="266" t="s">
        <v>313</v>
      </c>
      <c r="E325" s="267" t="s">
        <v>358</v>
      </c>
      <c r="F325" s="268" t="s">
        <v>359</v>
      </c>
      <c r="G325" s="269" t="s">
        <v>360</v>
      </c>
      <c r="H325" s="270">
        <v>141.4</v>
      </c>
      <c r="I325" s="271"/>
      <c r="J325" s="272">
        <f>ROUND(I325*H325,2)</f>
        <v>0</v>
      </c>
      <c r="K325" s="273"/>
      <c r="L325" s="274"/>
      <c r="M325" s="275" t="s">
        <v>1</v>
      </c>
      <c r="N325" s="276" t="s">
        <v>38</v>
      </c>
      <c r="O325" s="91"/>
      <c r="P325" s="229">
        <f>O325*H325</f>
        <v>0</v>
      </c>
      <c r="Q325" s="229">
        <v>0.006</v>
      </c>
      <c r="R325" s="229">
        <f>Q325*H325</f>
        <v>0.8484</v>
      </c>
      <c r="S325" s="229">
        <v>0</v>
      </c>
      <c r="T325" s="230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31" t="s">
        <v>176</v>
      </c>
      <c r="AT325" s="231" t="s">
        <v>313</v>
      </c>
      <c r="AU325" s="231" t="s">
        <v>83</v>
      </c>
      <c r="AY325" s="17" t="s">
        <v>130</v>
      </c>
      <c r="BE325" s="232">
        <f>IF(N325="základní",J325,0)</f>
        <v>0</v>
      </c>
      <c r="BF325" s="232">
        <f>IF(N325="snížená",J325,0)</f>
        <v>0</v>
      </c>
      <c r="BG325" s="232">
        <f>IF(N325="zákl. přenesená",J325,0)</f>
        <v>0</v>
      </c>
      <c r="BH325" s="232">
        <f>IF(N325="sníž. přenesená",J325,0)</f>
        <v>0</v>
      </c>
      <c r="BI325" s="232">
        <f>IF(N325="nulová",J325,0)</f>
        <v>0</v>
      </c>
      <c r="BJ325" s="17" t="s">
        <v>81</v>
      </c>
      <c r="BK325" s="232">
        <f>ROUND(I325*H325,2)</f>
        <v>0</v>
      </c>
      <c r="BL325" s="17" t="s">
        <v>136</v>
      </c>
      <c r="BM325" s="231" t="s">
        <v>361</v>
      </c>
    </row>
    <row r="326" spans="1:51" s="13" customFormat="1" ht="12">
      <c r="A326" s="13"/>
      <c r="B326" s="233"/>
      <c r="C326" s="234"/>
      <c r="D326" s="235" t="s">
        <v>138</v>
      </c>
      <c r="E326" s="236" t="s">
        <v>1</v>
      </c>
      <c r="F326" s="237" t="s">
        <v>362</v>
      </c>
      <c r="G326" s="234"/>
      <c r="H326" s="238">
        <v>60.6</v>
      </c>
      <c r="I326" s="239"/>
      <c r="J326" s="234"/>
      <c r="K326" s="234"/>
      <c r="L326" s="240"/>
      <c r="M326" s="241"/>
      <c r="N326" s="242"/>
      <c r="O326" s="242"/>
      <c r="P326" s="242"/>
      <c r="Q326" s="242"/>
      <c r="R326" s="242"/>
      <c r="S326" s="242"/>
      <c r="T326" s="24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4" t="s">
        <v>138</v>
      </c>
      <c r="AU326" s="244" t="s">
        <v>83</v>
      </c>
      <c r="AV326" s="13" t="s">
        <v>83</v>
      </c>
      <c r="AW326" s="13" t="s">
        <v>29</v>
      </c>
      <c r="AX326" s="13" t="s">
        <v>73</v>
      </c>
      <c r="AY326" s="244" t="s">
        <v>130</v>
      </c>
    </row>
    <row r="327" spans="1:51" s="13" customFormat="1" ht="12">
      <c r="A327" s="13"/>
      <c r="B327" s="233"/>
      <c r="C327" s="234"/>
      <c r="D327" s="235" t="s">
        <v>138</v>
      </c>
      <c r="E327" s="236" t="s">
        <v>1</v>
      </c>
      <c r="F327" s="237" t="s">
        <v>363</v>
      </c>
      <c r="G327" s="234"/>
      <c r="H327" s="238">
        <v>80.8</v>
      </c>
      <c r="I327" s="239"/>
      <c r="J327" s="234"/>
      <c r="K327" s="234"/>
      <c r="L327" s="240"/>
      <c r="M327" s="241"/>
      <c r="N327" s="242"/>
      <c r="O327" s="242"/>
      <c r="P327" s="242"/>
      <c r="Q327" s="242"/>
      <c r="R327" s="242"/>
      <c r="S327" s="242"/>
      <c r="T327" s="24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4" t="s">
        <v>138</v>
      </c>
      <c r="AU327" s="244" t="s">
        <v>83</v>
      </c>
      <c r="AV327" s="13" t="s">
        <v>83</v>
      </c>
      <c r="AW327" s="13" t="s">
        <v>29</v>
      </c>
      <c r="AX327" s="13" t="s">
        <v>73</v>
      </c>
      <c r="AY327" s="244" t="s">
        <v>130</v>
      </c>
    </row>
    <row r="328" spans="1:51" s="15" customFormat="1" ht="12">
      <c r="A328" s="15"/>
      <c r="B328" s="255"/>
      <c r="C328" s="256"/>
      <c r="D328" s="235" t="s">
        <v>138</v>
      </c>
      <c r="E328" s="257" t="s">
        <v>1</v>
      </c>
      <c r="F328" s="258" t="s">
        <v>153</v>
      </c>
      <c r="G328" s="256"/>
      <c r="H328" s="259">
        <v>141.4</v>
      </c>
      <c r="I328" s="260"/>
      <c r="J328" s="256"/>
      <c r="K328" s="256"/>
      <c r="L328" s="261"/>
      <c r="M328" s="262"/>
      <c r="N328" s="263"/>
      <c r="O328" s="263"/>
      <c r="P328" s="263"/>
      <c r="Q328" s="263"/>
      <c r="R328" s="263"/>
      <c r="S328" s="263"/>
      <c r="T328" s="264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65" t="s">
        <v>138</v>
      </c>
      <c r="AU328" s="265" t="s">
        <v>83</v>
      </c>
      <c r="AV328" s="15" t="s">
        <v>136</v>
      </c>
      <c r="AW328" s="15" t="s">
        <v>29</v>
      </c>
      <c r="AX328" s="15" t="s">
        <v>81</v>
      </c>
      <c r="AY328" s="265" t="s">
        <v>130</v>
      </c>
    </row>
    <row r="329" spans="1:65" s="2" customFormat="1" ht="16.5" customHeight="1">
      <c r="A329" s="38"/>
      <c r="B329" s="39"/>
      <c r="C329" s="219" t="s">
        <v>364</v>
      </c>
      <c r="D329" s="219" t="s">
        <v>132</v>
      </c>
      <c r="E329" s="220" t="s">
        <v>365</v>
      </c>
      <c r="F329" s="221" t="s">
        <v>366</v>
      </c>
      <c r="G329" s="222" t="s">
        <v>179</v>
      </c>
      <c r="H329" s="223">
        <v>70</v>
      </c>
      <c r="I329" s="224"/>
      <c r="J329" s="225">
        <f>ROUND(I329*H329,2)</f>
        <v>0</v>
      </c>
      <c r="K329" s="226"/>
      <c r="L329" s="44"/>
      <c r="M329" s="227" t="s">
        <v>1</v>
      </c>
      <c r="N329" s="228" t="s">
        <v>38</v>
      </c>
      <c r="O329" s="91"/>
      <c r="P329" s="229">
        <f>O329*H329</f>
        <v>0</v>
      </c>
      <c r="Q329" s="229">
        <v>6E-05</v>
      </c>
      <c r="R329" s="229">
        <f>Q329*H329</f>
        <v>0.0042</v>
      </c>
      <c r="S329" s="229">
        <v>0</v>
      </c>
      <c r="T329" s="230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31" t="s">
        <v>136</v>
      </c>
      <c r="AT329" s="231" t="s">
        <v>132</v>
      </c>
      <c r="AU329" s="231" t="s">
        <v>83</v>
      </c>
      <c r="AY329" s="17" t="s">
        <v>130</v>
      </c>
      <c r="BE329" s="232">
        <f>IF(N329="základní",J329,0)</f>
        <v>0</v>
      </c>
      <c r="BF329" s="232">
        <f>IF(N329="snížená",J329,0)</f>
        <v>0</v>
      </c>
      <c r="BG329" s="232">
        <f>IF(N329="zákl. přenesená",J329,0)</f>
        <v>0</v>
      </c>
      <c r="BH329" s="232">
        <f>IF(N329="sníž. přenesená",J329,0)</f>
        <v>0</v>
      </c>
      <c r="BI329" s="232">
        <f>IF(N329="nulová",J329,0)</f>
        <v>0</v>
      </c>
      <c r="BJ329" s="17" t="s">
        <v>81</v>
      </c>
      <c r="BK329" s="232">
        <f>ROUND(I329*H329,2)</f>
        <v>0</v>
      </c>
      <c r="BL329" s="17" t="s">
        <v>136</v>
      </c>
      <c r="BM329" s="231" t="s">
        <v>367</v>
      </c>
    </row>
    <row r="330" spans="1:63" s="12" customFormat="1" ht="22.8" customHeight="1">
      <c r="A330" s="12"/>
      <c r="B330" s="203"/>
      <c r="C330" s="204"/>
      <c r="D330" s="205" t="s">
        <v>72</v>
      </c>
      <c r="E330" s="217" t="s">
        <v>136</v>
      </c>
      <c r="F330" s="217" t="s">
        <v>368</v>
      </c>
      <c r="G330" s="204"/>
      <c r="H330" s="204"/>
      <c r="I330" s="207"/>
      <c r="J330" s="218">
        <f>BK330</f>
        <v>0</v>
      </c>
      <c r="K330" s="204"/>
      <c r="L330" s="209"/>
      <c r="M330" s="210"/>
      <c r="N330" s="211"/>
      <c r="O330" s="211"/>
      <c r="P330" s="212">
        <f>SUM(P331:P380)</f>
        <v>0</v>
      </c>
      <c r="Q330" s="211"/>
      <c r="R330" s="212">
        <f>SUM(R331:R380)</f>
        <v>11.31321934</v>
      </c>
      <c r="S330" s="211"/>
      <c r="T330" s="213">
        <f>SUM(T331:T380)</f>
        <v>0</v>
      </c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R330" s="214" t="s">
        <v>81</v>
      </c>
      <c r="AT330" s="215" t="s">
        <v>72</v>
      </c>
      <c r="AU330" s="215" t="s">
        <v>81</v>
      </c>
      <c r="AY330" s="214" t="s">
        <v>130</v>
      </c>
      <c r="BK330" s="216">
        <f>SUM(BK331:BK380)</f>
        <v>0</v>
      </c>
    </row>
    <row r="331" spans="1:65" s="2" customFormat="1" ht="33" customHeight="1">
      <c r="A331" s="38"/>
      <c r="B331" s="39"/>
      <c r="C331" s="219" t="s">
        <v>369</v>
      </c>
      <c r="D331" s="219" t="s">
        <v>132</v>
      </c>
      <c r="E331" s="220" t="s">
        <v>370</v>
      </c>
      <c r="F331" s="221" t="s">
        <v>371</v>
      </c>
      <c r="G331" s="222" t="s">
        <v>195</v>
      </c>
      <c r="H331" s="223">
        <v>4.18</v>
      </c>
      <c r="I331" s="224"/>
      <c r="J331" s="225">
        <f>ROUND(I331*H331,2)</f>
        <v>0</v>
      </c>
      <c r="K331" s="226"/>
      <c r="L331" s="44"/>
      <c r="M331" s="227" t="s">
        <v>1</v>
      </c>
      <c r="N331" s="228" t="s">
        <v>38</v>
      </c>
      <c r="O331" s="91"/>
      <c r="P331" s="229">
        <f>O331*H331</f>
        <v>0</v>
      </c>
      <c r="Q331" s="229">
        <v>1.89077</v>
      </c>
      <c r="R331" s="229">
        <f>Q331*H331</f>
        <v>7.903418599999999</v>
      </c>
      <c r="S331" s="229">
        <v>0</v>
      </c>
      <c r="T331" s="230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31" t="s">
        <v>136</v>
      </c>
      <c r="AT331" s="231" t="s">
        <v>132</v>
      </c>
      <c r="AU331" s="231" t="s">
        <v>83</v>
      </c>
      <c r="AY331" s="17" t="s">
        <v>130</v>
      </c>
      <c r="BE331" s="232">
        <f>IF(N331="základní",J331,0)</f>
        <v>0</v>
      </c>
      <c r="BF331" s="232">
        <f>IF(N331="snížená",J331,0)</f>
        <v>0</v>
      </c>
      <c r="BG331" s="232">
        <f>IF(N331="zákl. přenesená",J331,0)</f>
        <v>0</v>
      </c>
      <c r="BH331" s="232">
        <f>IF(N331="sníž. přenesená",J331,0)</f>
        <v>0</v>
      </c>
      <c r="BI331" s="232">
        <f>IF(N331="nulová",J331,0)</f>
        <v>0</v>
      </c>
      <c r="BJ331" s="17" t="s">
        <v>81</v>
      </c>
      <c r="BK331" s="232">
        <f>ROUND(I331*H331,2)</f>
        <v>0</v>
      </c>
      <c r="BL331" s="17" t="s">
        <v>136</v>
      </c>
      <c r="BM331" s="231" t="s">
        <v>372</v>
      </c>
    </row>
    <row r="332" spans="1:51" s="13" customFormat="1" ht="12">
      <c r="A332" s="13"/>
      <c r="B332" s="233"/>
      <c r="C332" s="234"/>
      <c r="D332" s="235" t="s">
        <v>138</v>
      </c>
      <c r="E332" s="236" t="s">
        <v>1</v>
      </c>
      <c r="F332" s="237" t="s">
        <v>373</v>
      </c>
      <c r="G332" s="234"/>
      <c r="H332" s="238">
        <v>1.1</v>
      </c>
      <c r="I332" s="239"/>
      <c r="J332" s="234"/>
      <c r="K332" s="234"/>
      <c r="L332" s="240"/>
      <c r="M332" s="241"/>
      <c r="N332" s="242"/>
      <c r="O332" s="242"/>
      <c r="P332" s="242"/>
      <c r="Q332" s="242"/>
      <c r="R332" s="242"/>
      <c r="S332" s="242"/>
      <c r="T332" s="24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4" t="s">
        <v>138</v>
      </c>
      <c r="AU332" s="244" t="s">
        <v>83</v>
      </c>
      <c r="AV332" s="13" t="s">
        <v>83</v>
      </c>
      <c r="AW332" s="13" t="s">
        <v>29</v>
      </c>
      <c r="AX332" s="13" t="s">
        <v>73</v>
      </c>
      <c r="AY332" s="244" t="s">
        <v>130</v>
      </c>
    </row>
    <row r="333" spans="1:51" s="13" customFormat="1" ht="12">
      <c r="A333" s="13"/>
      <c r="B333" s="233"/>
      <c r="C333" s="234"/>
      <c r="D333" s="235" t="s">
        <v>138</v>
      </c>
      <c r="E333" s="236" t="s">
        <v>1</v>
      </c>
      <c r="F333" s="237" t="s">
        <v>374</v>
      </c>
      <c r="G333" s="234"/>
      <c r="H333" s="238">
        <v>3.08</v>
      </c>
      <c r="I333" s="239"/>
      <c r="J333" s="234"/>
      <c r="K333" s="234"/>
      <c r="L333" s="240"/>
      <c r="M333" s="241"/>
      <c r="N333" s="242"/>
      <c r="O333" s="242"/>
      <c r="P333" s="242"/>
      <c r="Q333" s="242"/>
      <c r="R333" s="242"/>
      <c r="S333" s="242"/>
      <c r="T333" s="24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4" t="s">
        <v>138</v>
      </c>
      <c r="AU333" s="244" t="s">
        <v>83</v>
      </c>
      <c r="AV333" s="13" t="s">
        <v>83</v>
      </c>
      <c r="AW333" s="13" t="s">
        <v>29</v>
      </c>
      <c r="AX333" s="13" t="s">
        <v>73</v>
      </c>
      <c r="AY333" s="244" t="s">
        <v>130</v>
      </c>
    </row>
    <row r="334" spans="1:51" s="15" customFormat="1" ht="12">
      <c r="A334" s="15"/>
      <c r="B334" s="255"/>
      <c r="C334" s="256"/>
      <c r="D334" s="235" t="s">
        <v>138</v>
      </c>
      <c r="E334" s="257" t="s">
        <v>1</v>
      </c>
      <c r="F334" s="258" t="s">
        <v>153</v>
      </c>
      <c r="G334" s="256"/>
      <c r="H334" s="259">
        <v>4.18</v>
      </c>
      <c r="I334" s="260"/>
      <c r="J334" s="256"/>
      <c r="K334" s="256"/>
      <c r="L334" s="261"/>
      <c r="M334" s="262"/>
      <c r="N334" s="263"/>
      <c r="O334" s="263"/>
      <c r="P334" s="263"/>
      <c r="Q334" s="263"/>
      <c r="R334" s="263"/>
      <c r="S334" s="263"/>
      <c r="T334" s="264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65" t="s">
        <v>138</v>
      </c>
      <c r="AU334" s="265" t="s">
        <v>83</v>
      </c>
      <c r="AV334" s="15" t="s">
        <v>136</v>
      </c>
      <c r="AW334" s="15" t="s">
        <v>29</v>
      </c>
      <c r="AX334" s="15" t="s">
        <v>81</v>
      </c>
      <c r="AY334" s="265" t="s">
        <v>130</v>
      </c>
    </row>
    <row r="335" spans="1:65" s="2" customFormat="1" ht="44.25" customHeight="1">
      <c r="A335" s="38"/>
      <c r="B335" s="39"/>
      <c r="C335" s="219" t="s">
        <v>345</v>
      </c>
      <c r="D335" s="219" t="s">
        <v>132</v>
      </c>
      <c r="E335" s="220" t="s">
        <v>375</v>
      </c>
      <c r="F335" s="221" t="s">
        <v>376</v>
      </c>
      <c r="G335" s="222" t="s">
        <v>195</v>
      </c>
      <c r="H335" s="223">
        <v>1.214</v>
      </c>
      <c r="I335" s="224"/>
      <c r="J335" s="225">
        <f>ROUND(I335*H335,2)</f>
        <v>0</v>
      </c>
      <c r="K335" s="226"/>
      <c r="L335" s="44"/>
      <c r="M335" s="227" t="s">
        <v>1</v>
      </c>
      <c r="N335" s="228" t="s">
        <v>38</v>
      </c>
      <c r="O335" s="91"/>
      <c r="P335" s="229">
        <f>O335*H335</f>
        <v>0</v>
      </c>
      <c r="Q335" s="229">
        <v>2.50187</v>
      </c>
      <c r="R335" s="229">
        <f>Q335*H335</f>
        <v>3.0372701799999997</v>
      </c>
      <c r="S335" s="229">
        <v>0</v>
      </c>
      <c r="T335" s="230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31" t="s">
        <v>136</v>
      </c>
      <c r="AT335" s="231" t="s">
        <v>132</v>
      </c>
      <c r="AU335" s="231" t="s">
        <v>83</v>
      </c>
      <c r="AY335" s="17" t="s">
        <v>130</v>
      </c>
      <c r="BE335" s="232">
        <f>IF(N335="základní",J335,0)</f>
        <v>0</v>
      </c>
      <c r="BF335" s="232">
        <f>IF(N335="snížená",J335,0)</f>
        <v>0</v>
      </c>
      <c r="BG335" s="232">
        <f>IF(N335="zákl. přenesená",J335,0)</f>
        <v>0</v>
      </c>
      <c r="BH335" s="232">
        <f>IF(N335="sníž. přenesená",J335,0)</f>
        <v>0</v>
      </c>
      <c r="BI335" s="232">
        <f>IF(N335="nulová",J335,0)</f>
        <v>0</v>
      </c>
      <c r="BJ335" s="17" t="s">
        <v>81</v>
      </c>
      <c r="BK335" s="232">
        <f>ROUND(I335*H335,2)</f>
        <v>0</v>
      </c>
      <c r="BL335" s="17" t="s">
        <v>136</v>
      </c>
      <c r="BM335" s="231" t="s">
        <v>377</v>
      </c>
    </row>
    <row r="336" spans="1:51" s="14" customFormat="1" ht="12">
      <c r="A336" s="14"/>
      <c r="B336" s="245"/>
      <c r="C336" s="246"/>
      <c r="D336" s="235" t="s">
        <v>138</v>
      </c>
      <c r="E336" s="247" t="s">
        <v>1</v>
      </c>
      <c r="F336" s="248" t="s">
        <v>378</v>
      </c>
      <c r="G336" s="246"/>
      <c r="H336" s="247" t="s">
        <v>1</v>
      </c>
      <c r="I336" s="249"/>
      <c r="J336" s="246"/>
      <c r="K336" s="246"/>
      <c r="L336" s="250"/>
      <c r="M336" s="251"/>
      <c r="N336" s="252"/>
      <c r="O336" s="252"/>
      <c r="P336" s="252"/>
      <c r="Q336" s="252"/>
      <c r="R336" s="252"/>
      <c r="S336" s="252"/>
      <c r="T336" s="253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4" t="s">
        <v>138</v>
      </c>
      <c r="AU336" s="254" t="s">
        <v>83</v>
      </c>
      <c r="AV336" s="14" t="s">
        <v>81</v>
      </c>
      <c r="AW336" s="14" t="s">
        <v>29</v>
      </c>
      <c r="AX336" s="14" t="s">
        <v>73</v>
      </c>
      <c r="AY336" s="254" t="s">
        <v>130</v>
      </c>
    </row>
    <row r="337" spans="1:51" s="13" customFormat="1" ht="12">
      <c r="A337" s="13"/>
      <c r="B337" s="233"/>
      <c r="C337" s="234"/>
      <c r="D337" s="235" t="s">
        <v>138</v>
      </c>
      <c r="E337" s="236" t="s">
        <v>1</v>
      </c>
      <c r="F337" s="237" t="s">
        <v>379</v>
      </c>
      <c r="G337" s="234"/>
      <c r="H337" s="238">
        <v>0.006</v>
      </c>
      <c r="I337" s="239"/>
      <c r="J337" s="234"/>
      <c r="K337" s="234"/>
      <c r="L337" s="240"/>
      <c r="M337" s="241"/>
      <c r="N337" s="242"/>
      <c r="O337" s="242"/>
      <c r="P337" s="242"/>
      <c r="Q337" s="242"/>
      <c r="R337" s="242"/>
      <c r="S337" s="242"/>
      <c r="T337" s="24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4" t="s">
        <v>138</v>
      </c>
      <c r="AU337" s="244" t="s">
        <v>83</v>
      </c>
      <c r="AV337" s="13" t="s">
        <v>83</v>
      </c>
      <c r="AW337" s="13" t="s">
        <v>29</v>
      </c>
      <c r="AX337" s="13" t="s">
        <v>73</v>
      </c>
      <c r="AY337" s="244" t="s">
        <v>130</v>
      </c>
    </row>
    <row r="338" spans="1:51" s="14" customFormat="1" ht="12">
      <c r="A338" s="14"/>
      <c r="B338" s="245"/>
      <c r="C338" s="246"/>
      <c r="D338" s="235" t="s">
        <v>138</v>
      </c>
      <c r="E338" s="247" t="s">
        <v>1</v>
      </c>
      <c r="F338" s="248" t="s">
        <v>380</v>
      </c>
      <c r="G338" s="246"/>
      <c r="H338" s="247" t="s">
        <v>1</v>
      </c>
      <c r="I338" s="249"/>
      <c r="J338" s="246"/>
      <c r="K338" s="246"/>
      <c r="L338" s="250"/>
      <c r="M338" s="251"/>
      <c r="N338" s="252"/>
      <c r="O338" s="252"/>
      <c r="P338" s="252"/>
      <c r="Q338" s="252"/>
      <c r="R338" s="252"/>
      <c r="S338" s="252"/>
      <c r="T338" s="253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4" t="s">
        <v>138</v>
      </c>
      <c r="AU338" s="254" t="s">
        <v>83</v>
      </c>
      <c r="AV338" s="14" t="s">
        <v>81</v>
      </c>
      <c r="AW338" s="14" t="s">
        <v>29</v>
      </c>
      <c r="AX338" s="14" t="s">
        <v>73</v>
      </c>
      <c r="AY338" s="254" t="s">
        <v>130</v>
      </c>
    </row>
    <row r="339" spans="1:51" s="13" customFormat="1" ht="12">
      <c r="A339" s="13"/>
      <c r="B339" s="233"/>
      <c r="C339" s="234"/>
      <c r="D339" s="235" t="s">
        <v>138</v>
      </c>
      <c r="E339" s="236" t="s">
        <v>1</v>
      </c>
      <c r="F339" s="237" t="s">
        <v>381</v>
      </c>
      <c r="G339" s="234"/>
      <c r="H339" s="238">
        <v>0.012</v>
      </c>
      <c r="I339" s="239"/>
      <c r="J339" s="234"/>
      <c r="K339" s="234"/>
      <c r="L339" s="240"/>
      <c r="M339" s="241"/>
      <c r="N339" s="242"/>
      <c r="O339" s="242"/>
      <c r="P339" s="242"/>
      <c r="Q339" s="242"/>
      <c r="R339" s="242"/>
      <c r="S339" s="242"/>
      <c r="T339" s="24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4" t="s">
        <v>138</v>
      </c>
      <c r="AU339" s="244" t="s">
        <v>83</v>
      </c>
      <c r="AV339" s="13" t="s">
        <v>83</v>
      </c>
      <c r="AW339" s="13" t="s">
        <v>29</v>
      </c>
      <c r="AX339" s="13" t="s">
        <v>73</v>
      </c>
      <c r="AY339" s="244" t="s">
        <v>130</v>
      </c>
    </row>
    <row r="340" spans="1:51" s="14" customFormat="1" ht="12">
      <c r="A340" s="14"/>
      <c r="B340" s="245"/>
      <c r="C340" s="246"/>
      <c r="D340" s="235" t="s">
        <v>138</v>
      </c>
      <c r="E340" s="247" t="s">
        <v>1</v>
      </c>
      <c r="F340" s="248" t="s">
        <v>382</v>
      </c>
      <c r="G340" s="246"/>
      <c r="H340" s="247" t="s">
        <v>1</v>
      </c>
      <c r="I340" s="249"/>
      <c r="J340" s="246"/>
      <c r="K340" s="246"/>
      <c r="L340" s="250"/>
      <c r="M340" s="251"/>
      <c r="N340" s="252"/>
      <c r="O340" s="252"/>
      <c r="P340" s="252"/>
      <c r="Q340" s="252"/>
      <c r="R340" s="252"/>
      <c r="S340" s="252"/>
      <c r="T340" s="253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4" t="s">
        <v>138</v>
      </c>
      <c r="AU340" s="254" t="s">
        <v>83</v>
      </c>
      <c r="AV340" s="14" t="s">
        <v>81</v>
      </c>
      <c r="AW340" s="14" t="s">
        <v>29</v>
      </c>
      <c r="AX340" s="14" t="s">
        <v>73</v>
      </c>
      <c r="AY340" s="254" t="s">
        <v>130</v>
      </c>
    </row>
    <row r="341" spans="1:51" s="13" customFormat="1" ht="12">
      <c r="A341" s="13"/>
      <c r="B341" s="233"/>
      <c r="C341" s="234"/>
      <c r="D341" s="235" t="s">
        <v>138</v>
      </c>
      <c r="E341" s="236" t="s">
        <v>1</v>
      </c>
      <c r="F341" s="237" t="s">
        <v>383</v>
      </c>
      <c r="G341" s="234"/>
      <c r="H341" s="238">
        <v>0.02</v>
      </c>
      <c r="I341" s="239"/>
      <c r="J341" s="234"/>
      <c r="K341" s="234"/>
      <c r="L341" s="240"/>
      <c r="M341" s="241"/>
      <c r="N341" s="242"/>
      <c r="O341" s="242"/>
      <c r="P341" s="242"/>
      <c r="Q341" s="242"/>
      <c r="R341" s="242"/>
      <c r="S341" s="242"/>
      <c r="T341" s="24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4" t="s">
        <v>138</v>
      </c>
      <c r="AU341" s="244" t="s">
        <v>83</v>
      </c>
      <c r="AV341" s="13" t="s">
        <v>83</v>
      </c>
      <c r="AW341" s="13" t="s">
        <v>29</v>
      </c>
      <c r="AX341" s="13" t="s">
        <v>73</v>
      </c>
      <c r="AY341" s="244" t="s">
        <v>130</v>
      </c>
    </row>
    <row r="342" spans="1:51" s="14" customFormat="1" ht="12">
      <c r="A342" s="14"/>
      <c r="B342" s="245"/>
      <c r="C342" s="246"/>
      <c r="D342" s="235" t="s">
        <v>138</v>
      </c>
      <c r="E342" s="247" t="s">
        <v>1</v>
      </c>
      <c r="F342" s="248" t="s">
        <v>384</v>
      </c>
      <c r="G342" s="246"/>
      <c r="H342" s="247" t="s">
        <v>1</v>
      </c>
      <c r="I342" s="249"/>
      <c r="J342" s="246"/>
      <c r="K342" s="246"/>
      <c r="L342" s="250"/>
      <c r="M342" s="251"/>
      <c r="N342" s="252"/>
      <c r="O342" s="252"/>
      <c r="P342" s="252"/>
      <c r="Q342" s="252"/>
      <c r="R342" s="252"/>
      <c r="S342" s="252"/>
      <c r="T342" s="253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4" t="s">
        <v>138</v>
      </c>
      <c r="AU342" s="254" t="s">
        <v>83</v>
      </c>
      <c r="AV342" s="14" t="s">
        <v>81</v>
      </c>
      <c r="AW342" s="14" t="s">
        <v>29</v>
      </c>
      <c r="AX342" s="14" t="s">
        <v>73</v>
      </c>
      <c r="AY342" s="254" t="s">
        <v>130</v>
      </c>
    </row>
    <row r="343" spans="1:51" s="13" customFormat="1" ht="12">
      <c r="A343" s="13"/>
      <c r="B343" s="233"/>
      <c r="C343" s="234"/>
      <c r="D343" s="235" t="s">
        <v>138</v>
      </c>
      <c r="E343" s="236" t="s">
        <v>1</v>
      </c>
      <c r="F343" s="237" t="s">
        <v>385</v>
      </c>
      <c r="G343" s="234"/>
      <c r="H343" s="238">
        <v>0.009</v>
      </c>
      <c r="I343" s="239"/>
      <c r="J343" s="234"/>
      <c r="K343" s="234"/>
      <c r="L343" s="240"/>
      <c r="M343" s="241"/>
      <c r="N343" s="242"/>
      <c r="O343" s="242"/>
      <c r="P343" s="242"/>
      <c r="Q343" s="242"/>
      <c r="R343" s="242"/>
      <c r="S343" s="242"/>
      <c r="T343" s="24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4" t="s">
        <v>138</v>
      </c>
      <c r="AU343" s="244" t="s">
        <v>83</v>
      </c>
      <c r="AV343" s="13" t="s">
        <v>83</v>
      </c>
      <c r="AW343" s="13" t="s">
        <v>29</v>
      </c>
      <c r="AX343" s="13" t="s">
        <v>73</v>
      </c>
      <c r="AY343" s="244" t="s">
        <v>130</v>
      </c>
    </row>
    <row r="344" spans="1:51" s="14" customFormat="1" ht="12">
      <c r="A344" s="14"/>
      <c r="B344" s="245"/>
      <c r="C344" s="246"/>
      <c r="D344" s="235" t="s">
        <v>138</v>
      </c>
      <c r="E344" s="247" t="s">
        <v>1</v>
      </c>
      <c r="F344" s="248" t="s">
        <v>386</v>
      </c>
      <c r="G344" s="246"/>
      <c r="H344" s="247" t="s">
        <v>1</v>
      </c>
      <c r="I344" s="249"/>
      <c r="J344" s="246"/>
      <c r="K344" s="246"/>
      <c r="L344" s="250"/>
      <c r="M344" s="251"/>
      <c r="N344" s="252"/>
      <c r="O344" s="252"/>
      <c r="P344" s="252"/>
      <c r="Q344" s="252"/>
      <c r="R344" s="252"/>
      <c r="S344" s="252"/>
      <c r="T344" s="253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4" t="s">
        <v>138</v>
      </c>
      <c r="AU344" s="254" t="s">
        <v>83</v>
      </c>
      <c r="AV344" s="14" t="s">
        <v>81</v>
      </c>
      <c r="AW344" s="14" t="s">
        <v>29</v>
      </c>
      <c r="AX344" s="14" t="s">
        <v>73</v>
      </c>
      <c r="AY344" s="254" t="s">
        <v>130</v>
      </c>
    </row>
    <row r="345" spans="1:51" s="13" customFormat="1" ht="12">
      <c r="A345" s="13"/>
      <c r="B345" s="233"/>
      <c r="C345" s="234"/>
      <c r="D345" s="235" t="s">
        <v>138</v>
      </c>
      <c r="E345" s="236" t="s">
        <v>1</v>
      </c>
      <c r="F345" s="237" t="s">
        <v>387</v>
      </c>
      <c r="G345" s="234"/>
      <c r="H345" s="238">
        <v>0.054</v>
      </c>
      <c r="I345" s="239"/>
      <c r="J345" s="234"/>
      <c r="K345" s="234"/>
      <c r="L345" s="240"/>
      <c r="M345" s="241"/>
      <c r="N345" s="242"/>
      <c r="O345" s="242"/>
      <c r="P345" s="242"/>
      <c r="Q345" s="242"/>
      <c r="R345" s="242"/>
      <c r="S345" s="242"/>
      <c r="T345" s="24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4" t="s">
        <v>138</v>
      </c>
      <c r="AU345" s="244" t="s">
        <v>83</v>
      </c>
      <c r="AV345" s="13" t="s">
        <v>83</v>
      </c>
      <c r="AW345" s="13" t="s">
        <v>29</v>
      </c>
      <c r="AX345" s="13" t="s">
        <v>73</v>
      </c>
      <c r="AY345" s="244" t="s">
        <v>130</v>
      </c>
    </row>
    <row r="346" spans="1:51" s="14" customFormat="1" ht="12">
      <c r="A346" s="14"/>
      <c r="B346" s="245"/>
      <c r="C346" s="246"/>
      <c r="D346" s="235" t="s">
        <v>138</v>
      </c>
      <c r="E346" s="247" t="s">
        <v>1</v>
      </c>
      <c r="F346" s="248" t="s">
        <v>388</v>
      </c>
      <c r="G346" s="246"/>
      <c r="H346" s="247" t="s">
        <v>1</v>
      </c>
      <c r="I346" s="249"/>
      <c r="J346" s="246"/>
      <c r="K346" s="246"/>
      <c r="L346" s="250"/>
      <c r="M346" s="251"/>
      <c r="N346" s="252"/>
      <c r="O346" s="252"/>
      <c r="P346" s="252"/>
      <c r="Q346" s="252"/>
      <c r="R346" s="252"/>
      <c r="S346" s="252"/>
      <c r="T346" s="253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4" t="s">
        <v>138</v>
      </c>
      <c r="AU346" s="254" t="s">
        <v>83</v>
      </c>
      <c r="AV346" s="14" t="s">
        <v>81</v>
      </c>
      <c r="AW346" s="14" t="s">
        <v>29</v>
      </c>
      <c r="AX346" s="14" t="s">
        <v>73</v>
      </c>
      <c r="AY346" s="254" t="s">
        <v>130</v>
      </c>
    </row>
    <row r="347" spans="1:51" s="13" customFormat="1" ht="12">
      <c r="A347" s="13"/>
      <c r="B347" s="233"/>
      <c r="C347" s="234"/>
      <c r="D347" s="235" t="s">
        <v>138</v>
      </c>
      <c r="E347" s="236" t="s">
        <v>1</v>
      </c>
      <c r="F347" s="237" t="s">
        <v>389</v>
      </c>
      <c r="G347" s="234"/>
      <c r="H347" s="238">
        <v>0.123</v>
      </c>
      <c r="I347" s="239"/>
      <c r="J347" s="234"/>
      <c r="K347" s="234"/>
      <c r="L347" s="240"/>
      <c r="M347" s="241"/>
      <c r="N347" s="242"/>
      <c r="O347" s="242"/>
      <c r="P347" s="242"/>
      <c r="Q347" s="242"/>
      <c r="R347" s="242"/>
      <c r="S347" s="242"/>
      <c r="T347" s="24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4" t="s">
        <v>138</v>
      </c>
      <c r="AU347" s="244" t="s">
        <v>83</v>
      </c>
      <c r="AV347" s="13" t="s">
        <v>83</v>
      </c>
      <c r="AW347" s="13" t="s">
        <v>29</v>
      </c>
      <c r="AX347" s="13" t="s">
        <v>73</v>
      </c>
      <c r="AY347" s="244" t="s">
        <v>130</v>
      </c>
    </row>
    <row r="348" spans="1:51" s="14" customFormat="1" ht="12">
      <c r="A348" s="14"/>
      <c r="B348" s="245"/>
      <c r="C348" s="246"/>
      <c r="D348" s="235" t="s">
        <v>138</v>
      </c>
      <c r="E348" s="247" t="s">
        <v>1</v>
      </c>
      <c r="F348" s="248" t="s">
        <v>390</v>
      </c>
      <c r="G348" s="246"/>
      <c r="H348" s="247" t="s">
        <v>1</v>
      </c>
      <c r="I348" s="249"/>
      <c r="J348" s="246"/>
      <c r="K348" s="246"/>
      <c r="L348" s="250"/>
      <c r="M348" s="251"/>
      <c r="N348" s="252"/>
      <c r="O348" s="252"/>
      <c r="P348" s="252"/>
      <c r="Q348" s="252"/>
      <c r="R348" s="252"/>
      <c r="S348" s="252"/>
      <c r="T348" s="253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4" t="s">
        <v>138</v>
      </c>
      <c r="AU348" s="254" t="s">
        <v>83</v>
      </c>
      <c r="AV348" s="14" t="s">
        <v>81</v>
      </c>
      <c r="AW348" s="14" t="s">
        <v>29</v>
      </c>
      <c r="AX348" s="14" t="s">
        <v>73</v>
      </c>
      <c r="AY348" s="254" t="s">
        <v>130</v>
      </c>
    </row>
    <row r="349" spans="1:51" s="13" customFormat="1" ht="12">
      <c r="A349" s="13"/>
      <c r="B349" s="233"/>
      <c r="C349" s="234"/>
      <c r="D349" s="235" t="s">
        <v>138</v>
      </c>
      <c r="E349" s="236" t="s">
        <v>1</v>
      </c>
      <c r="F349" s="237" t="s">
        <v>391</v>
      </c>
      <c r="G349" s="234"/>
      <c r="H349" s="238">
        <v>0.05</v>
      </c>
      <c r="I349" s="239"/>
      <c r="J349" s="234"/>
      <c r="K349" s="234"/>
      <c r="L349" s="240"/>
      <c r="M349" s="241"/>
      <c r="N349" s="242"/>
      <c r="O349" s="242"/>
      <c r="P349" s="242"/>
      <c r="Q349" s="242"/>
      <c r="R349" s="242"/>
      <c r="S349" s="242"/>
      <c r="T349" s="24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4" t="s">
        <v>138</v>
      </c>
      <c r="AU349" s="244" t="s">
        <v>83</v>
      </c>
      <c r="AV349" s="13" t="s">
        <v>83</v>
      </c>
      <c r="AW349" s="13" t="s">
        <v>29</v>
      </c>
      <c r="AX349" s="13" t="s">
        <v>73</v>
      </c>
      <c r="AY349" s="244" t="s">
        <v>130</v>
      </c>
    </row>
    <row r="350" spans="1:51" s="14" customFormat="1" ht="12">
      <c r="A350" s="14"/>
      <c r="B350" s="245"/>
      <c r="C350" s="246"/>
      <c r="D350" s="235" t="s">
        <v>138</v>
      </c>
      <c r="E350" s="247" t="s">
        <v>1</v>
      </c>
      <c r="F350" s="248" t="s">
        <v>392</v>
      </c>
      <c r="G350" s="246"/>
      <c r="H350" s="247" t="s">
        <v>1</v>
      </c>
      <c r="I350" s="249"/>
      <c r="J350" s="246"/>
      <c r="K350" s="246"/>
      <c r="L350" s="250"/>
      <c r="M350" s="251"/>
      <c r="N350" s="252"/>
      <c r="O350" s="252"/>
      <c r="P350" s="252"/>
      <c r="Q350" s="252"/>
      <c r="R350" s="252"/>
      <c r="S350" s="252"/>
      <c r="T350" s="253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4" t="s">
        <v>138</v>
      </c>
      <c r="AU350" s="254" t="s">
        <v>83</v>
      </c>
      <c r="AV350" s="14" t="s">
        <v>81</v>
      </c>
      <c r="AW350" s="14" t="s">
        <v>29</v>
      </c>
      <c r="AX350" s="14" t="s">
        <v>73</v>
      </c>
      <c r="AY350" s="254" t="s">
        <v>130</v>
      </c>
    </row>
    <row r="351" spans="1:51" s="13" customFormat="1" ht="12">
      <c r="A351" s="13"/>
      <c r="B351" s="233"/>
      <c r="C351" s="234"/>
      <c r="D351" s="235" t="s">
        <v>138</v>
      </c>
      <c r="E351" s="236" t="s">
        <v>1</v>
      </c>
      <c r="F351" s="237" t="s">
        <v>393</v>
      </c>
      <c r="G351" s="234"/>
      <c r="H351" s="238">
        <v>0.19</v>
      </c>
      <c r="I351" s="239"/>
      <c r="J351" s="234"/>
      <c r="K351" s="234"/>
      <c r="L351" s="240"/>
      <c r="M351" s="241"/>
      <c r="N351" s="242"/>
      <c r="O351" s="242"/>
      <c r="P351" s="242"/>
      <c r="Q351" s="242"/>
      <c r="R351" s="242"/>
      <c r="S351" s="242"/>
      <c r="T351" s="24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4" t="s">
        <v>138</v>
      </c>
      <c r="AU351" s="244" t="s">
        <v>83</v>
      </c>
      <c r="AV351" s="13" t="s">
        <v>83</v>
      </c>
      <c r="AW351" s="13" t="s">
        <v>29</v>
      </c>
      <c r="AX351" s="13" t="s">
        <v>73</v>
      </c>
      <c r="AY351" s="244" t="s">
        <v>130</v>
      </c>
    </row>
    <row r="352" spans="1:51" s="14" customFormat="1" ht="12">
      <c r="A352" s="14"/>
      <c r="B352" s="245"/>
      <c r="C352" s="246"/>
      <c r="D352" s="235" t="s">
        <v>138</v>
      </c>
      <c r="E352" s="247" t="s">
        <v>1</v>
      </c>
      <c r="F352" s="248" t="s">
        <v>394</v>
      </c>
      <c r="G352" s="246"/>
      <c r="H352" s="247" t="s">
        <v>1</v>
      </c>
      <c r="I352" s="249"/>
      <c r="J352" s="246"/>
      <c r="K352" s="246"/>
      <c r="L352" s="250"/>
      <c r="M352" s="251"/>
      <c r="N352" s="252"/>
      <c r="O352" s="252"/>
      <c r="P352" s="252"/>
      <c r="Q352" s="252"/>
      <c r="R352" s="252"/>
      <c r="S352" s="252"/>
      <c r="T352" s="253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4" t="s">
        <v>138</v>
      </c>
      <c r="AU352" s="254" t="s">
        <v>83</v>
      </c>
      <c r="AV352" s="14" t="s">
        <v>81</v>
      </c>
      <c r="AW352" s="14" t="s">
        <v>29</v>
      </c>
      <c r="AX352" s="14" t="s">
        <v>73</v>
      </c>
      <c r="AY352" s="254" t="s">
        <v>130</v>
      </c>
    </row>
    <row r="353" spans="1:51" s="13" customFormat="1" ht="12">
      <c r="A353" s="13"/>
      <c r="B353" s="233"/>
      <c r="C353" s="234"/>
      <c r="D353" s="235" t="s">
        <v>138</v>
      </c>
      <c r="E353" s="236" t="s">
        <v>1</v>
      </c>
      <c r="F353" s="237" t="s">
        <v>395</v>
      </c>
      <c r="G353" s="234"/>
      <c r="H353" s="238">
        <v>0.15</v>
      </c>
      <c r="I353" s="239"/>
      <c r="J353" s="234"/>
      <c r="K353" s="234"/>
      <c r="L353" s="240"/>
      <c r="M353" s="241"/>
      <c r="N353" s="242"/>
      <c r="O353" s="242"/>
      <c r="P353" s="242"/>
      <c r="Q353" s="242"/>
      <c r="R353" s="242"/>
      <c r="S353" s="242"/>
      <c r="T353" s="24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4" t="s">
        <v>138</v>
      </c>
      <c r="AU353" s="244" t="s">
        <v>83</v>
      </c>
      <c r="AV353" s="13" t="s">
        <v>83</v>
      </c>
      <c r="AW353" s="13" t="s">
        <v>29</v>
      </c>
      <c r="AX353" s="13" t="s">
        <v>73</v>
      </c>
      <c r="AY353" s="244" t="s">
        <v>130</v>
      </c>
    </row>
    <row r="354" spans="1:51" s="14" customFormat="1" ht="12">
      <c r="A354" s="14"/>
      <c r="B354" s="245"/>
      <c r="C354" s="246"/>
      <c r="D354" s="235" t="s">
        <v>138</v>
      </c>
      <c r="E354" s="247" t="s">
        <v>1</v>
      </c>
      <c r="F354" s="248" t="s">
        <v>396</v>
      </c>
      <c r="G354" s="246"/>
      <c r="H354" s="247" t="s">
        <v>1</v>
      </c>
      <c r="I354" s="249"/>
      <c r="J354" s="246"/>
      <c r="K354" s="246"/>
      <c r="L354" s="250"/>
      <c r="M354" s="251"/>
      <c r="N354" s="252"/>
      <c r="O354" s="252"/>
      <c r="P354" s="252"/>
      <c r="Q354" s="252"/>
      <c r="R354" s="252"/>
      <c r="S354" s="252"/>
      <c r="T354" s="253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4" t="s">
        <v>138</v>
      </c>
      <c r="AU354" s="254" t="s">
        <v>83</v>
      </c>
      <c r="AV354" s="14" t="s">
        <v>81</v>
      </c>
      <c r="AW354" s="14" t="s">
        <v>29</v>
      </c>
      <c r="AX354" s="14" t="s">
        <v>73</v>
      </c>
      <c r="AY354" s="254" t="s">
        <v>130</v>
      </c>
    </row>
    <row r="355" spans="1:51" s="13" customFormat="1" ht="12">
      <c r="A355" s="13"/>
      <c r="B355" s="233"/>
      <c r="C355" s="234"/>
      <c r="D355" s="235" t="s">
        <v>138</v>
      </c>
      <c r="E355" s="236" t="s">
        <v>1</v>
      </c>
      <c r="F355" s="237" t="s">
        <v>397</v>
      </c>
      <c r="G355" s="234"/>
      <c r="H355" s="238">
        <v>0.6</v>
      </c>
      <c r="I355" s="239"/>
      <c r="J355" s="234"/>
      <c r="K355" s="234"/>
      <c r="L355" s="240"/>
      <c r="M355" s="241"/>
      <c r="N355" s="242"/>
      <c r="O355" s="242"/>
      <c r="P355" s="242"/>
      <c r="Q355" s="242"/>
      <c r="R355" s="242"/>
      <c r="S355" s="242"/>
      <c r="T355" s="24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4" t="s">
        <v>138</v>
      </c>
      <c r="AU355" s="244" t="s">
        <v>83</v>
      </c>
      <c r="AV355" s="13" t="s">
        <v>83</v>
      </c>
      <c r="AW355" s="13" t="s">
        <v>29</v>
      </c>
      <c r="AX355" s="13" t="s">
        <v>73</v>
      </c>
      <c r="AY355" s="244" t="s">
        <v>130</v>
      </c>
    </row>
    <row r="356" spans="1:51" s="15" customFormat="1" ht="12">
      <c r="A356" s="15"/>
      <c r="B356" s="255"/>
      <c r="C356" s="256"/>
      <c r="D356" s="235" t="s">
        <v>138</v>
      </c>
      <c r="E356" s="257" t="s">
        <v>1</v>
      </c>
      <c r="F356" s="258" t="s">
        <v>153</v>
      </c>
      <c r="G356" s="256"/>
      <c r="H356" s="259">
        <v>1.214</v>
      </c>
      <c r="I356" s="260"/>
      <c r="J356" s="256"/>
      <c r="K356" s="256"/>
      <c r="L356" s="261"/>
      <c r="M356" s="262"/>
      <c r="N356" s="263"/>
      <c r="O356" s="263"/>
      <c r="P356" s="263"/>
      <c r="Q356" s="263"/>
      <c r="R356" s="263"/>
      <c r="S356" s="263"/>
      <c r="T356" s="264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65" t="s">
        <v>138</v>
      </c>
      <c r="AU356" s="265" t="s">
        <v>83</v>
      </c>
      <c r="AV356" s="15" t="s">
        <v>136</v>
      </c>
      <c r="AW356" s="15" t="s">
        <v>29</v>
      </c>
      <c r="AX356" s="15" t="s">
        <v>81</v>
      </c>
      <c r="AY356" s="265" t="s">
        <v>130</v>
      </c>
    </row>
    <row r="357" spans="1:65" s="2" customFormat="1" ht="24.15" customHeight="1">
      <c r="A357" s="38"/>
      <c r="B357" s="39"/>
      <c r="C357" s="219" t="s">
        <v>398</v>
      </c>
      <c r="D357" s="219" t="s">
        <v>132</v>
      </c>
      <c r="E357" s="220" t="s">
        <v>399</v>
      </c>
      <c r="F357" s="221" t="s">
        <v>400</v>
      </c>
      <c r="G357" s="222" t="s">
        <v>195</v>
      </c>
      <c r="H357" s="223">
        <v>1.214</v>
      </c>
      <c r="I357" s="224"/>
      <c r="J357" s="225">
        <f>ROUND(I357*H357,2)</f>
        <v>0</v>
      </c>
      <c r="K357" s="226"/>
      <c r="L357" s="44"/>
      <c r="M357" s="227" t="s">
        <v>1</v>
      </c>
      <c r="N357" s="228" t="s">
        <v>38</v>
      </c>
      <c r="O357" s="91"/>
      <c r="P357" s="229">
        <f>O357*H357</f>
        <v>0</v>
      </c>
      <c r="Q357" s="229">
        <v>0</v>
      </c>
      <c r="R357" s="229">
        <f>Q357*H357</f>
        <v>0</v>
      </c>
      <c r="S357" s="229">
        <v>0</v>
      </c>
      <c r="T357" s="230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31" t="s">
        <v>136</v>
      </c>
      <c r="AT357" s="231" t="s">
        <v>132</v>
      </c>
      <c r="AU357" s="231" t="s">
        <v>83</v>
      </c>
      <c r="AY357" s="17" t="s">
        <v>130</v>
      </c>
      <c r="BE357" s="232">
        <f>IF(N357="základní",J357,0)</f>
        <v>0</v>
      </c>
      <c r="BF357" s="232">
        <f>IF(N357="snížená",J357,0)</f>
        <v>0</v>
      </c>
      <c r="BG357" s="232">
        <f>IF(N357="zákl. přenesená",J357,0)</f>
        <v>0</v>
      </c>
      <c r="BH357" s="232">
        <f>IF(N357="sníž. přenesená",J357,0)</f>
        <v>0</v>
      </c>
      <c r="BI357" s="232">
        <f>IF(N357="nulová",J357,0)</f>
        <v>0</v>
      </c>
      <c r="BJ357" s="17" t="s">
        <v>81</v>
      </c>
      <c r="BK357" s="232">
        <f>ROUND(I357*H357,2)</f>
        <v>0</v>
      </c>
      <c r="BL357" s="17" t="s">
        <v>136</v>
      </c>
      <c r="BM357" s="231" t="s">
        <v>401</v>
      </c>
    </row>
    <row r="358" spans="1:65" s="2" customFormat="1" ht="33" customHeight="1">
      <c r="A358" s="38"/>
      <c r="B358" s="39"/>
      <c r="C358" s="219" t="s">
        <v>402</v>
      </c>
      <c r="D358" s="219" t="s">
        <v>132</v>
      </c>
      <c r="E358" s="220" t="s">
        <v>403</v>
      </c>
      <c r="F358" s="221" t="s">
        <v>404</v>
      </c>
      <c r="G358" s="222" t="s">
        <v>135</v>
      </c>
      <c r="H358" s="223">
        <v>28.052</v>
      </c>
      <c r="I358" s="224"/>
      <c r="J358" s="225">
        <f>ROUND(I358*H358,2)</f>
        <v>0</v>
      </c>
      <c r="K358" s="226"/>
      <c r="L358" s="44"/>
      <c r="M358" s="227" t="s">
        <v>1</v>
      </c>
      <c r="N358" s="228" t="s">
        <v>38</v>
      </c>
      <c r="O358" s="91"/>
      <c r="P358" s="229">
        <f>O358*H358</f>
        <v>0</v>
      </c>
      <c r="Q358" s="229">
        <v>0</v>
      </c>
      <c r="R358" s="229">
        <f>Q358*H358</f>
        <v>0</v>
      </c>
      <c r="S358" s="229">
        <v>0</v>
      </c>
      <c r="T358" s="230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31" t="s">
        <v>136</v>
      </c>
      <c r="AT358" s="231" t="s">
        <v>132</v>
      </c>
      <c r="AU358" s="231" t="s">
        <v>83</v>
      </c>
      <c r="AY358" s="17" t="s">
        <v>130</v>
      </c>
      <c r="BE358" s="232">
        <f>IF(N358="základní",J358,0)</f>
        <v>0</v>
      </c>
      <c r="BF358" s="232">
        <f>IF(N358="snížená",J358,0)</f>
        <v>0</v>
      </c>
      <c r="BG358" s="232">
        <f>IF(N358="zákl. přenesená",J358,0)</f>
        <v>0</v>
      </c>
      <c r="BH358" s="232">
        <f>IF(N358="sníž. přenesená",J358,0)</f>
        <v>0</v>
      </c>
      <c r="BI358" s="232">
        <f>IF(N358="nulová",J358,0)</f>
        <v>0</v>
      </c>
      <c r="BJ358" s="17" t="s">
        <v>81</v>
      </c>
      <c r="BK358" s="232">
        <f>ROUND(I358*H358,2)</f>
        <v>0</v>
      </c>
      <c r="BL358" s="17" t="s">
        <v>136</v>
      </c>
      <c r="BM358" s="231" t="s">
        <v>405</v>
      </c>
    </row>
    <row r="359" spans="1:65" s="2" customFormat="1" ht="24.15" customHeight="1">
      <c r="A359" s="38"/>
      <c r="B359" s="39"/>
      <c r="C359" s="219" t="s">
        <v>406</v>
      </c>
      <c r="D359" s="219" t="s">
        <v>132</v>
      </c>
      <c r="E359" s="220" t="s">
        <v>407</v>
      </c>
      <c r="F359" s="221" t="s">
        <v>408</v>
      </c>
      <c r="G359" s="222" t="s">
        <v>135</v>
      </c>
      <c r="H359" s="223">
        <v>28.052</v>
      </c>
      <c r="I359" s="224"/>
      <c r="J359" s="225">
        <f>ROUND(I359*H359,2)</f>
        <v>0</v>
      </c>
      <c r="K359" s="226"/>
      <c r="L359" s="44"/>
      <c r="M359" s="227" t="s">
        <v>1</v>
      </c>
      <c r="N359" s="228" t="s">
        <v>38</v>
      </c>
      <c r="O359" s="91"/>
      <c r="P359" s="229">
        <f>O359*H359</f>
        <v>0</v>
      </c>
      <c r="Q359" s="229">
        <v>0.01328</v>
      </c>
      <c r="R359" s="229">
        <f>Q359*H359</f>
        <v>0.37253056</v>
      </c>
      <c r="S359" s="229">
        <v>0</v>
      </c>
      <c r="T359" s="230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31" t="s">
        <v>136</v>
      </c>
      <c r="AT359" s="231" t="s">
        <v>132</v>
      </c>
      <c r="AU359" s="231" t="s">
        <v>83</v>
      </c>
      <c r="AY359" s="17" t="s">
        <v>130</v>
      </c>
      <c r="BE359" s="232">
        <f>IF(N359="základní",J359,0)</f>
        <v>0</v>
      </c>
      <c r="BF359" s="232">
        <f>IF(N359="snížená",J359,0)</f>
        <v>0</v>
      </c>
      <c r="BG359" s="232">
        <f>IF(N359="zákl. přenesená",J359,0)</f>
        <v>0</v>
      </c>
      <c r="BH359" s="232">
        <f>IF(N359="sníž. přenesená",J359,0)</f>
        <v>0</v>
      </c>
      <c r="BI359" s="232">
        <f>IF(N359="nulová",J359,0)</f>
        <v>0</v>
      </c>
      <c r="BJ359" s="17" t="s">
        <v>81</v>
      </c>
      <c r="BK359" s="232">
        <f>ROUND(I359*H359,2)</f>
        <v>0</v>
      </c>
      <c r="BL359" s="17" t="s">
        <v>136</v>
      </c>
      <c r="BM359" s="231" t="s">
        <v>409</v>
      </c>
    </row>
    <row r="360" spans="1:51" s="14" customFormat="1" ht="12">
      <c r="A360" s="14"/>
      <c r="B360" s="245"/>
      <c r="C360" s="246"/>
      <c r="D360" s="235" t="s">
        <v>138</v>
      </c>
      <c r="E360" s="247" t="s">
        <v>1</v>
      </c>
      <c r="F360" s="248" t="s">
        <v>378</v>
      </c>
      <c r="G360" s="246"/>
      <c r="H360" s="247" t="s">
        <v>1</v>
      </c>
      <c r="I360" s="249"/>
      <c r="J360" s="246"/>
      <c r="K360" s="246"/>
      <c r="L360" s="250"/>
      <c r="M360" s="251"/>
      <c r="N360" s="252"/>
      <c r="O360" s="252"/>
      <c r="P360" s="252"/>
      <c r="Q360" s="252"/>
      <c r="R360" s="252"/>
      <c r="S360" s="252"/>
      <c r="T360" s="253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4" t="s">
        <v>138</v>
      </c>
      <c r="AU360" s="254" t="s">
        <v>83</v>
      </c>
      <c r="AV360" s="14" t="s">
        <v>81</v>
      </c>
      <c r="AW360" s="14" t="s">
        <v>29</v>
      </c>
      <c r="AX360" s="14" t="s">
        <v>73</v>
      </c>
      <c r="AY360" s="254" t="s">
        <v>130</v>
      </c>
    </row>
    <row r="361" spans="1:51" s="13" customFormat="1" ht="12">
      <c r="A361" s="13"/>
      <c r="B361" s="233"/>
      <c r="C361" s="234"/>
      <c r="D361" s="235" t="s">
        <v>138</v>
      </c>
      <c r="E361" s="236" t="s">
        <v>1</v>
      </c>
      <c r="F361" s="237" t="s">
        <v>410</v>
      </c>
      <c r="G361" s="234"/>
      <c r="H361" s="238">
        <v>0.12</v>
      </c>
      <c r="I361" s="239"/>
      <c r="J361" s="234"/>
      <c r="K361" s="234"/>
      <c r="L361" s="240"/>
      <c r="M361" s="241"/>
      <c r="N361" s="242"/>
      <c r="O361" s="242"/>
      <c r="P361" s="242"/>
      <c r="Q361" s="242"/>
      <c r="R361" s="242"/>
      <c r="S361" s="242"/>
      <c r="T361" s="24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4" t="s">
        <v>138</v>
      </c>
      <c r="AU361" s="244" t="s">
        <v>83</v>
      </c>
      <c r="AV361" s="13" t="s">
        <v>83</v>
      </c>
      <c r="AW361" s="13" t="s">
        <v>29</v>
      </c>
      <c r="AX361" s="13" t="s">
        <v>73</v>
      </c>
      <c r="AY361" s="244" t="s">
        <v>130</v>
      </c>
    </row>
    <row r="362" spans="1:51" s="14" customFormat="1" ht="12">
      <c r="A362" s="14"/>
      <c r="B362" s="245"/>
      <c r="C362" s="246"/>
      <c r="D362" s="235" t="s">
        <v>138</v>
      </c>
      <c r="E362" s="247" t="s">
        <v>1</v>
      </c>
      <c r="F362" s="248" t="s">
        <v>380</v>
      </c>
      <c r="G362" s="246"/>
      <c r="H362" s="247" t="s">
        <v>1</v>
      </c>
      <c r="I362" s="249"/>
      <c r="J362" s="246"/>
      <c r="K362" s="246"/>
      <c r="L362" s="250"/>
      <c r="M362" s="251"/>
      <c r="N362" s="252"/>
      <c r="O362" s="252"/>
      <c r="P362" s="252"/>
      <c r="Q362" s="252"/>
      <c r="R362" s="252"/>
      <c r="S362" s="252"/>
      <c r="T362" s="253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4" t="s">
        <v>138</v>
      </c>
      <c r="AU362" s="254" t="s">
        <v>83</v>
      </c>
      <c r="AV362" s="14" t="s">
        <v>81</v>
      </c>
      <c r="AW362" s="14" t="s">
        <v>29</v>
      </c>
      <c r="AX362" s="14" t="s">
        <v>73</v>
      </c>
      <c r="AY362" s="254" t="s">
        <v>130</v>
      </c>
    </row>
    <row r="363" spans="1:51" s="13" customFormat="1" ht="12">
      <c r="A363" s="13"/>
      <c r="B363" s="233"/>
      <c r="C363" s="234"/>
      <c r="D363" s="235" t="s">
        <v>138</v>
      </c>
      <c r="E363" s="236" t="s">
        <v>1</v>
      </c>
      <c r="F363" s="237" t="s">
        <v>411</v>
      </c>
      <c r="G363" s="234"/>
      <c r="H363" s="238">
        <v>0.24</v>
      </c>
      <c r="I363" s="239"/>
      <c r="J363" s="234"/>
      <c r="K363" s="234"/>
      <c r="L363" s="240"/>
      <c r="M363" s="241"/>
      <c r="N363" s="242"/>
      <c r="O363" s="242"/>
      <c r="P363" s="242"/>
      <c r="Q363" s="242"/>
      <c r="R363" s="242"/>
      <c r="S363" s="242"/>
      <c r="T363" s="24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4" t="s">
        <v>138</v>
      </c>
      <c r="AU363" s="244" t="s">
        <v>83</v>
      </c>
      <c r="AV363" s="13" t="s">
        <v>83</v>
      </c>
      <c r="AW363" s="13" t="s">
        <v>29</v>
      </c>
      <c r="AX363" s="13" t="s">
        <v>73</v>
      </c>
      <c r="AY363" s="244" t="s">
        <v>130</v>
      </c>
    </row>
    <row r="364" spans="1:51" s="14" customFormat="1" ht="12">
      <c r="A364" s="14"/>
      <c r="B364" s="245"/>
      <c r="C364" s="246"/>
      <c r="D364" s="235" t="s">
        <v>138</v>
      </c>
      <c r="E364" s="247" t="s">
        <v>1</v>
      </c>
      <c r="F364" s="248" t="s">
        <v>382</v>
      </c>
      <c r="G364" s="246"/>
      <c r="H364" s="247" t="s">
        <v>1</v>
      </c>
      <c r="I364" s="249"/>
      <c r="J364" s="246"/>
      <c r="K364" s="246"/>
      <c r="L364" s="250"/>
      <c r="M364" s="251"/>
      <c r="N364" s="252"/>
      <c r="O364" s="252"/>
      <c r="P364" s="252"/>
      <c r="Q364" s="252"/>
      <c r="R364" s="252"/>
      <c r="S364" s="252"/>
      <c r="T364" s="253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4" t="s">
        <v>138</v>
      </c>
      <c r="AU364" s="254" t="s">
        <v>83</v>
      </c>
      <c r="AV364" s="14" t="s">
        <v>81</v>
      </c>
      <c r="AW364" s="14" t="s">
        <v>29</v>
      </c>
      <c r="AX364" s="14" t="s">
        <v>73</v>
      </c>
      <c r="AY364" s="254" t="s">
        <v>130</v>
      </c>
    </row>
    <row r="365" spans="1:51" s="13" customFormat="1" ht="12">
      <c r="A365" s="13"/>
      <c r="B365" s="233"/>
      <c r="C365" s="234"/>
      <c r="D365" s="235" t="s">
        <v>138</v>
      </c>
      <c r="E365" s="236" t="s">
        <v>1</v>
      </c>
      <c r="F365" s="237" t="s">
        <v>412</v>
      </c>
      <c r="G365" s="234"/>
      <c r="H365" s="238">
        <v>0.4</v>
      </c>
      <c r="I365" s="239"/>
      <c r="J365" s="234"/>
      <c r="K365" s="234"/>
      <c r="L365" s="240"/>
      <c r="M365" s="241"/>
      <c r="N365" s="242"/>
      <c r="O365" s="242"/>
      <c r="P365" s="242"/>
      <c r="Q365" s="242"/>
      <c r="R365" s="242"/>
      <c r="S365" s="242"/>
      <c r="T365" s="24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4" t="s">
        <v>138</v>
      </c>
      <c r="AU365" s="244" t="s">
        <v>83</v>
      </c>
      <c r="AV365" s="13" t="s">
        <v>83</v>
      </c>
      <c r="AW365" s="13" t="s">
        <v>29</v>
      </c>
      <c r="AX365" s="13" t="s">
        <v>73</v>
      </c>
      <c r="AY365" s="244" t="s">
        <v>130</v>
      </c>
    </row>
    <row r="366" spans="1:51" s="14" customFormat="1" ht="12">
      <c r="A366" s="14"/>
      <c r="B366" s="245"/>
      <c r="C366" s="246"/>
      <c r="D366" s="235" t="s">
        <v>138</v>
      </c>
      <c r="E366" s="247" t="s">
        <v>1</v>
      </c>
      <c r="F366" s="248" t="s">
        <v>384</v>
      </c>
      <c r="G366" s="246"/>
      <c r="H366" s="247" t="s">
        <v>1</v>
      </c>
      <c r="I366" s="249"/>
      <c r="J366" s="246"/>
      <c r="K366" s="246"/>
      <c r="L366" s="250"/>
      <c r="M366" s="251"/>
      <c r="N366" s="252"/>
      <c r="O366" s="252"/>
      <c r="P366" s="252"/>
      <c r="Q366" s="252"/>
      <c r="R366" s="252"/>
      <c r="S366" s="252"/>
      <c r="T366" s="253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4" t="s">
        <v>138</v>
      </c>
      <c r="AU366" s="254" t="s">
        <v>83</v>
      </c>
      <c r="AV366" s="14" t="s">
        <v>81</v>
      </c>
      <c r="AW366" s="14" t="s">
        <v>29</v>
      </c>
      <c r="AX366" s="14" t="s">
        <v>73</v>
      </c>
      <c r="AY366" s="254" t="s">
        <v>130</v>
      </c>
    </row>
    <row r="367" spans="1:51" s="13" customFormat="1" ht="12">
      <c r="A367" s="13"/>
      <c r="B367" s="233"/>
      <c r="C367" s="234"/>
      <c r="D367" s="235" t="s">
        <v>138</v>
      </c>
      <c r="E367" s="236" t="s">
        <v>1</v>
      </c>
      <c r="F367" s="237" t="s">
        <v>413</v>
      </c>
      <c r="G367" s="234"/>
      <c r="H367" s="238">
        <v>0.252</v>
      </c>
      <c r="I367" s="239"/>
      <c r="J367" s="234"/>
      <c r="K367" s="234"/>
      <c r="L367" s="240"/>
      <c r="M367" s="241"/>
      <c r="N367" s="242"/>
      <c r="O367" s="242"/>
      <c r="P367" s="242"/>
      <c r="Q367" s="242"/>
      <c r="R367" s="242"/>
      <c r="S367" s="242"/>
      <c r="T367" s="24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4" t="s">
        <v>138</v>
      </c>
      <c r="AU367" s="244" t="s">
        <v>83</v>
      </c>
      <c r="AV367" s="13" t="s">
        <v>83</v>
      </c>
      <c r="AW367" s="13" t="s">
        <v>29</v>
      </c>
      <c r="AX367" s="13" t="s">
        <v>73</v>
      </c>
      <c r="AY367" s="244" t="s">
        <v>130</v>
      </c>
    </row>
    <row r="368" spans="1:51" s="14" customFormat="1" ht="12">
      <c r="A368" s="14"/>
      <c r="B368" s="245"/>
      <c r="C368" s="246"/>
      <c r="D368" s="235" t="s">
        <v>138</v>
      </c>
      <c r="E368" s="247" t="s">
        <v>1</v>
      </c>
      <c r="F368" s="248" t="s">
        <v>386</v>
      </c>
      <c r="G368" s="246"/>
      <c r="H368" s="247" t="s">
        <v>1</v>
      </c>
      <c r="I368" s="249"/>
      <c r="J368" s="246"/>
      <c r="K368" s="246"/>
      <c r="L368" s="250"/>
      <c r="M368" s="251"/>
      <c r="N368" s="252"/>
      <c r="O368" s="252"/>
      <c r="P368" s="252"/>
      <c r="Q368" s="252"/>
      <c r="R368" s="252"/>
      <c r="S368" s="252"/>
      <c r="T368" s="253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4" t="s">
        <v>138</v>
      </c>
      <c r="AU368" s="254" t="s">
        <v>83</v>
      </c>
      <c r="AV368" s="14" t="s">
        <v>81</v>
      </c>
      <c r="AW368" s="14" t="s">
        <v>29</v>
      </c>
      <c r="AX368" s="14" t="s">
        <v>73</v>
      </c>
      <c r="AY368" s="254" t="s">
        <v>130</v>
      </c>
    </row>
    <row r="369" spans="1:51" s="13" customFormat="1" ht="12">
      <c r="A369" s="13"/>
      <c r="B369" s="233"/>
      <c r="C369" s="234"/>
      <c r="D369" s="235" t="s">
        <v>138</v>
      </c>
      <c r="E369" s="236" t="s">
        <v>1</v>
      </c>
      <c r="F369" s="237" t="s">
        <v>414</v>
      </c>
      <c r="G369" s="234"/>
      <c r="H369" s="238">
        <v>0.72</v>
      </c>
      <c r="I369" s="239"/>
      <c r="J369" s="234"/>
      <c r="K369" s="234"/>
      <c r="L369" s="240"/>
      <c r="M369" s="241"/>
      <c r="N369" s="242"/>
      <c r="O369" s="242"/>
      <c r="P369" s="242"/>
      <c r="Q369" s="242"/>
      <c r="R369" s="242"/>
      <c r="S369" s="242"/>
      <c r="T369" s="24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4" t="s">
        <v>138</v>
      </c>
      <c r="AU369" s="244" t="s">
        <v>83</v>
      </c>
      <c r="AV369" s="13" t="s">
        <v>83</v>
      </c>
      <c r="AW369" s="13" t="s">
        <v>29</v>
      </c>
      <c r="AX369" s="13" t="s">
        <v>73</v>
      </c>
      <c r="AY369" s="244" t="s">
        <v>130</v>
      </c>
    </row>
    <row r="370" spans="1:51" s="14" customFormat="1" ht="12">
      <c r="A370" s="14"/>
      <c r="B370" s="245"/>
      <c r="C370" s="246"/>
      <c r="D370" s="235" t="s">
        <v>138</v>
      </c>
      <c r="E370" s="247" t="s">
        <v>1</v>
      </c>
      <c r="F370" s="248" t="s">
        <v>388</v>
      </c>
      <c r="G370" s="246"/>
      <c r="H370" s="247" t="s">
        <v>1</v>
      </c>
      <c r="I370" s="249"/>
      <c r="J370" s="246"/>
      <c r="K370" s="246"/>
      <c r="L370" s="250"/>
      <c r="M370" s="251"/>
      <c r="N370" s="252"/>
      <c r="O370" s="252"/>
      <c r="P370" s="252"/>
      <c r="Q370" s="252"/>
      <c r="R370" s="252"/>
      <c r="S370" s="252"/>
      <c r="T370" s="253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4" t="s">
        <v>138</v>
      </c>
      <c r="AU370" s="254" t="s">
        <v>83</v>
      </c>
      <c r="AV370" s="14" t="s">
        <v>81</v>
      </c>
      <c r="AW370" s="14" t="s">
        <v>29</v>
      </c>
      <c r="AX370" s="14" t="s">
        <v>73</v>
      </c>
      <c r="AY370" s="254" t="s">
        <v>130</v>
      </c>
    </row>
    <row r="371" spans="1:51" s="13" customFormat="1" ht="12">
      <c r="A371" s="13"/>
      <c r="B371" s="233"/>
      <c r="C371" s="234"/>
      <c r="D371" s="235" t="s">
        <v>138</v>
      </c>
      <c r="E371" s="236" t="s">
        <v>1</v>
      </c>
      <c r="F371" s="237" t="s">
        <v>415</v>
      </c>
      <c r="G371" s="234"/>
      <c r="H371" s="238">
        <v>1.62</v>
      </c>
      <c r="I371" s="239"/>
      <c r="J371" s="234"/>
      <c r="K371" s="234"/>
      <c r="L371" s="240"/>
      <c r="M371" s="241"/>
      <c r="N371" s="242"/>
      <c r="O371" s="242"/>
      <c r="P371" s="242"/>
      <c r="Q371" s="242"/>
      <c r="R371" s="242"/>
      <c r="S371" s="242"/>
      <c r="T371" s="24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4" t="s">
        <v>138</v>
      </c>
      <c r="AU371" s="244" t="s">
        <v>83</v>
      </c>
      <c r="AV371" s="13" t="s">
        <v>83</v>
      </c>
      <c r="AW371" s="13" t="s">
        <v>29</v>
      </c>
      <c r="AX371" s="13" t="s">
        <v>73</v>
      </c>
      <c r="AY371" s="244" t="s">
        <v>130</v>
      </c>
    </row>
    <row r="372" spans="1:51" s="14" customFormat="1" ht="12">
      <c r="A372" s="14"/>
      <c r="B372" s="245"/>
      <c r="C372" s="246"/>
      <c r="D372" s="235" t="s">
        <v>138</v>
      </c>
      <c r="E372" s="247" t="s">
        <v>1</v>
      </c>
      <c r="F372" s="248" t="s">
        <v>390</v>
      </c>
      <c r="G372" s="246"/>
      <c r="H372" s="247" t="s">
        <v>1</v>
      </c>
      <c r="I372" s="249"/>
      <c r="J372" s="246"/>
      <c r="K372" s="246"/>
      <c r="L372" s="250"/>
      <c r="M372" s="251"/>
      <c r="N372" s="252"/>
      <c r="O372" s="252"/>
      <c r="P372" s="252"/>
      <c r="Q372" s="252"/>
      <c r="R372" s="252"/>
      <c r="S372" s="252"/>
      <c r="T372" s="253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54" t="s">
        <v>138</v>
      </c>
      <c r="AU372" s="254" t="s">
        <v>83</v>
      </c>
      <c r="AV372" s="14" t="s">
        <v>81</v>
      </c>
      <c r="AW372" s="14" t="s">
        <v>29</v>
      </c>
      <c r="AX372" s="14" t="s">
        <v>73</v>
      </c>
      <c r="AY372" s="254" t="s">
        <v>130</v>
      </c>
    </row>
    <row r="373" spans="1:51" s="13" customFormat="1" ht="12">
      <c r="A373" s="13"/>
      <c r="B373" s="233"/>
      <c r="C373" s="234"/>
      <c r="D373" s="235" t="s">
        <v>138</v>
      </c>
      <c r="E373" s="236" t="s">
        <v>1</v>
      </c>
      <c r="F373" s="237" t="s">
        <v>416</v>
      </c>
      <c r="G373" s="234"/>
      <c r="H373" s="238">
        <v>0.4</v>
      </c>
      <c r="I373" s="239"/>
      <c r="J373" s="234"/>
      <c r="K373" s="234"/>
      <c r="L373" s="240"/>
      <c r="M373" s="241"/>
      <c r="N373" s="242"/>
      <c r="O373" s="242"/>
      <c r="P373" s="242"/>
      <c r="Q373" s="242"/>
      <c r="R373" s="242"/>
      <c r="S373" s="242"/>
      <c r="T373" s="24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4" t="s">
        <v>138</v>
      </c>
      <c r="AU373" s="244" t="s">
        <v>83</v>
      </c>
      <c r="AV373" s="13" t="s">
        <v>83</v>
      </c>
      <c r="AW373" s="13" t="s">
        <v>29</v>
      </c>
      <c r="AX373" s="13" t="s">
        <v>73</v>
      </c>
      <c r="AY373" s="244" t="s">
        <v>130</v>
      </c>
    </row>
    <row r="374" spans="1:51" s="14" customFormat="1" ht="12">
      <c r="A374" s="14"/>
      <c r="B374" s="245"/>
      <c r="C374" s="246"/>
      <c r="D374" s="235" t="s">
        <v>138</v>
      </c>
      <c r="E374" s="247" t="s">
        <v>1</v>
      </c>
      <c r="F374" s="248" t="s">
        <v>392</v>
      </c>
      <c r="G374" s="246"/>
      <c r="H374" s="247" t="s">
        <v>1</v>
      </c>
      <c r="I374" s="249"/>
      <c r="J374" s="246"/>
      <c r="K374" s="246"/>
      <c r="L374" s="250"/>
      <c r="M374" s="251"/>
      <c r="N374" s="252"/>
      <c r="O374" s="252"/>
      <c r="P374" s="252"/>
      <c r="Q374" s="252"/>
      <c r="R374" s="252"/>
      <c r="S374" s="252"/>
      <c r="T374" s="253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4" t="s">
        <v>138</v>
      </c>
      <c r="AU374" s="254" t="s">
        <v>83</v>
      </c>
      <c r="AV374" s="14" t="s">
        <v>81</v>
      </c>
      <c r="AW374" s="14" t="s">
        <v>29</v>
      </c>
      <c r="AX374" s="14" t="s">
        <v>73</v>
      </c>
      <c r="AY374" s="254" t="s">
        <v>130</v>
      </c>
    </row>
    <row r="375" spans="1:51" s="13" customFormat="1" ht="12">
      <c r="A375" s="13"/>
      <c r="B375" s="233"/>
      <c r="C375" s="234"/>
      <c r="D375" s="235" t="s">
        <v>138</v>
      </c>
      <c r="E375" s="236" t="s">
        <v>1</v>
      </c>
      <c r="F375" s="237" t="s">
        <v>417</v>
      </c>
      <c r="G375" s="234"/>
      <c r="H375" s="238">
        <v>15</v>
      </c>
      <c r="I375" s="239"/>
      <c r="J375" s="234"/>
      <c r="K375" s="234"/>
      <c r="L375" s="240"/>
      <c r="M375" s="241"/>
      <c r="N375" s="242"/>
      <c r="O375" s="242"/>
      <c r="P375" s="242"/>
      <c r="Q375" s="242"/>
      <c r="R375" s="242"/>
      <c r="S375" s="242"/>
      <c r="T375" s="24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4" t="s">
        <v>138</v>
      </c>
      <c r="AU375" s="244" t="s">
        <v>83</v>
      </c>
      <c r="AV375" s="13" t="s">
        <v>83</v>
      </c>
      <c r="AW375" s="13" t="s">
        <v>29</v>
      </c>
      <c r="AX375" s="13" t="s">
        <v>73</v>
      </c>
      <c r="AY375" s="244" t="s">
        <v>130</v>
      </c>
    </row>
    <row r="376" spans="1:51" s="14" customFormat="1" ht="12">
      <c r="A376" s="14"/>
      <c r="B376" s="245"/>
      <c r="C376" s="246"/>
      <c r="D376" s="235" t="s">
        <v>138</v>
      </c>
      <c r="E376" s="247" t="s">
        <v>1</v>
      </c>
      <c r="F376" s="248" t="s">
        <v>394</v>
      </c>
      <c r="G376" s="246"/>
      <c r="H376" s="247" t="s">
        <v>1</v>
      </c>
      <c r="I376" s="249"/>
      <c r="J376" s="246"/>
      <c r="K376" s="246"/>
      <c r="L376" s="250"/>
      <c r="M376" s="251"/>
      <c r="N376" s="252"/>
      <c r="O376" s="252"/>
      <c r="P376" s="252"/>
      <c r="Q376" s="252"/>
      <c r="R376" s="252"/>
      <c r="S376" s="252"/>
      <c r="T376" s="253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54" t="s">
        <v>138</v>
      </c>
      <c r="AU376" s="254" t="s">
        <v>83</v>
      </c>
      <c r="AV376" s="14" t="s">
        <v>81</v>
      </c>
      <c r="AW376" s="14" t="s">
        <v>29</v>
      </c>
      <c r="AX376" s="14" t="s">
        <v>73</v>
      </c>
      <c r="AY376" s="254" t="s">
        <v>130</v>
      </c>
    </row>
    <row r="377" spans="1:51" s="13" customFormat="1" ht="12">
      <c r="A377" s="13"/>
      <c r="B377" s="233"/>
      <c r="C377" s="234"/>
      <c r="D377" s="235" t="s">
        <v>138</v>
      </c>
      <c r="E377" s="236" t="s">
        <v>1</v>
      </c>
      <c r="F377" s="237" t="s">
        <v>418</v>
      </c>
      <c r="G377" s="234"/>
      <c r="H377" s="238">
        <v>1.2</v>
      </c>
      <c r="I377" s="239"/>
      <c r="J377" s="234"/>
      <c r="K377" s="234"/>
      <c r="L377" s="240"/>
      <c r="M377" s="241"/>
      <c r="N377" s="242"/>
      <c r="O377" s="242"/>
      <c r="P377" s="242"/>
      <c r="Q377" s="242"/>
      <c r="R377" s="242"/>
      <c r="S377" s="242"/>
      <c r="T377" s="24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4" t="s">
        <v>138</v>
      </c>
      <c r="AU377" s="244" t="s">
        <v>83</v>
      </c>
      <c r="AV377" s="13" t="s">
        <v>83</v>
      </c>
      <c r="AW377" s="13" t="s">
        <v>29</v>
      </c>
      <c r="AX377" s="13" t="s">
        <v>73</v>
      </c>
      <c r="AY377" s="244" t="s">
        <v>130</v>
      </c>
    </row>
    <row r="378" spans="1:51" s="14" customFormat="1" ht="12">
      <c r="A378" s="14"/>
      <c r="B378" s="245"/>
      <c r="C378" s="246"/>
      <c r="D378" s="235" t="s">
        <v>138</v>
      </c>
      <c r="E378" s="247" t="s">
        <v>1</v>
      </c>
      <c r="F378" s="248" t="s">
        <v>419</v>
      </c>
      <c r="G378" s="246"/>
      <c r="H378" s="247" t="s">
        <v>1</v>
      </c>
      <c r="I378" s="249"/>
      <c r="J378" s="246"/>
      <c r="K378" s="246"/>
      <c r="L378" s="250"/>
      <c r="M378" s="251"/>
      <c r="N378" s="252"/>
      <c r="O378" s="252"/>
      <c r="P378" s="252"/>
      <c r="Q378" s="252"/>
      <c r="R378" s="252"/>
      <c r="S378" s="252"/>
      <c r="T378" s="253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4" t="s">
        <v>138</v>
      </c>
      <c r="AU378" s="254" t="s">
        <v>83</v>
      </c>
      <c r="AV378" s="14" t="s">
        <v>81</v>
      </c>
      <c r="AW378" s="14" t="s">
        <v>29</v>
      </c>
      <c r="AX378" s="14" t="s">
        <v>73</v>
      </c>
      <c r="AY378" s="254" t="s">
        <v>130</v>
      </c>
    </row>
    <row r="379" spans="1:51" s="13" customFormat="1" ht="12">
      <c r="A379" s="13"/>
      <c r="B379" s="233"/>
      <c r="C379" s="234"/>
      <c r="D379" s="235" t="s">
        <v>138</v>
      </c>
      <c r="E379" s="236" t="s">
        <v>1</v>
      </c>
      <c r="F379" s="237" t="s">
        <v>420</v>
      </c>
      <c r="G379" s="234"/>
      <c r="H379" s="238">
        <v>8.1</v>
      </c>
      <c r="I379" s="239"/>
      <c r="J379" s="234"/>
      <c r="K379" s="234"/>
      <c r="L379" s="240"/>
      <c r="M379" s="241"/>
      <c r="N379" s="242"/>
      <c r="O379" s="242"/>
      <c r="P379" s="242"/>
      <c r="Q379" s="242"/>
      <c r="R379" s="242"/>
      <c r="S379" s="242"/>
      <c r="T379" s="24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4" t="s">
        <v>138</v>
      </c>
      <c r="AU379" s="244" t="s">
        <v>83</v>
      </c>
      <c r="AV379" s="13" t="s">
        <v>83</v>
      </c>
      <c r="AW379" s="13" t="s">
        <v>29</v>
      </c>
      <c r="AX379" s="13" t="s">
        <v>73</v>
      </c>
      <c r="AY379" s="244" t="s">
        <v>130</v>
      </c>
    </row>
    <row r="380" spans="1:51" s="15" customFormat="1" ht="12">
      <c r="A380" s="15"/>
      <c r="B380" s="255"/>
      <c r="C380" s="256"/>
      <c r="D380" s="235" t="s">
        <v>138</v>
      </c>
      <c r="E380" s="257" t="s">
        <v>1</v>
      </c>
      <c r="F380" s="258" t="s">
        <v>153</v>
      </c>
      <c r="G380" s="256"/>
      <c r="H380" s="259">
        <v>28.052</v>
      </c>
      <c r="I380" s="260"/>
      <c r="J380" s="256"/>
      <c r="K380" s="256"/>
      <c r="L380" s="261"/>
      <c r="M380" s="262"/>
      <c r="N380" s="263"/>
      <c r="O380" s="263"/>
      <c r="P380" s="263"/>
      <c r="Q380" s="263"/>
      <c r="R380" s="263"/>
      <c r="S380" s="263"/>
      <c r="T380" s="264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65" t="s">
        <v>138</v>
      </c>
      <c r="AU380" s="265" t="s">
        <v>83</v>
      </c>
      <c r="AV380" s="15" t="s">
        <v>136</v>
      </c>
      <c r="AW380" s="15" t="s">
        <v>29</v>
      </c>
      <c r="AX380" s="15" t="s">
        <v>81</v>
      </c>
      <c r="AY380" s="265" t="s">
        <v>130</v>
      </c>
    </row>
    <row r="381" spans="1:63" s="12" customFormat="1" ht="22.8" customHeight="1">
      <c r="A381" s="12"/>
      <c r="B381" s="203"/>
      <c r="C381" s="204"/>
      <c r="D381" s="205" t="s">
        <v>72</v>
      </c>
      <c r="E381" s="217" t="s">
        <v>159</v>
      </c>
      <c r="F381" s="217" t="s">
        <v>421</v>
      </c>
      <c r="G381" s="204"/>
      <c r="H381" s="204"/>
      <c r="I381" s="207"/>
      <c r="J381" s="218">
        <f>BK381</f>
        <v>0</v>
      </c>
      <c r="K381" s="204"/>
      <c r="L381" s="209"/>
      <c r="M381" s="210"/>
      <c r="N381" s="211"/>
      <c r="O381" s="211"/>
      <c r="P381" s="212">
        <f>SUM(P382:P418)</f>
        <v>0</v>
      </c>
      <c r="Q381" s="211"/>
      <c r="R381" s="212">
        <f>SUM(R382:R418)</f>
        <v>20.19563944</v>
      </c>
      <c r="S381" s="211"/>
      <c r="T381" s="213">
        <f>SUM(T382:T418)</f>
        <v>0</v>
      </c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R381" s="214" t="s">
        <v>81</v>
      </c>
      <c r="AT381" s="215" t="s">
        <v>72</v>
      </c>
      <c r="AU381" s="215" t="s">
        <v>81</v>
      </c>
      <c r="AY381" s="214" t="s">
        <v>130</v>
      </c>
      <c r="BK381" s="216">
        <f>SUM(BK382:BK418)</f>
        <v>0</v>
      </c>
    </row>
    <row r="382" spans="1:65" s="2" customFormat="1" ht="33" customHeight="1">
      <c r="A382" s="38"/>
      <c r="B382" s="39"/>
      <c r="C382" s="219" t="s">
        <v>422</v>
      </c>
      <c r="D382" s="219" t="s">
        <v>132</v>
      </c>
      <c r="E382" s="220" t="s">
        <v>423</v>
      </c>
      <c r="F382" s="221" t="s">
        <v>424</v>
      </c>
      <c r="G382" s="222" t="s">
        <v>135</v>
      </c>
      <c r="H382" s="223">
        <v>18</v>
      </c>
      <c r="I382" s="224"/>
      <c r="J382" s="225">
        <f>ROUND(I382*H382,2)</f>
        <v>0</v>
      </c>
      <c r="K382" s="226"/>
      <c r="L382" s="44"/>
      <c r="M382" s="227" t="s">
        <v>1</v>
      </c>
      <c r="N382" s="228" t="s">
        <v>38</v>
      </c>
      <c r="O382" s="91"/>
      <c r="P382" s="229">
        <f>O382*H382</f>
        <v>0</v>
      </c>
      <c r="Q382" s="229">
        <v>0.345</v>
      </c>
      <c r="R382" s="229">
        <f>Q382*H382</f>
        <v>6.209999999999999</v>
      </c>
      <c r="S382" s="229">
        <v>0</v>
      </c>
      <c r="T382" s="230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31" t="s">
        <v>136</v>
      </c>
      <c r="AT382" s="231" t="s">
        <v>132</v>
      </c>
      <c r="AU382" s="231" t="s">
        <v>83</v>
      </c>
      <c r="AY382" s="17" t="s">
        <v>130</v>
      </c>
      <c r="BE382" s="232">
        <f>IF(N382="základní",J382,0)</f>
        <v>0</v>
      </c>
      <c r="BF382" s="232">
        <f>IF(N382="snížená",J382,0)</f>
        <v>0</v>
      </c>
      <c r="BG382" s="232">
        <f>IF(N382="zákl. přenesená",J382,0)</f>
        <v>0</v>
      </c>
      <c r="BH382" s="232">
        <f>IF(N382="sníž. přenesená",J382,0)</f>
        <v>0</v>
      </c>
      <c r="BI382" s="232">
        <f>IF(N382="nulová",J382,0)</f>
        <v>0</v>
      </c>
      <c r="BJ382" s="17" t="s">
        <v>81</v>
      </c>
      <c r="BK382" s="232">
        <f>ROUND(I382*H382,2)</f>
        <v>0</v>
      </c>
      <c r="BL382" s="17" t="s">
        <v>136</v>
      </c>
      <c r="BM382" s="231" t="s">
        <v>425</v>
      </c>
    </row>
    <row r="383" spans="1:51" s="14" customFormat="1" ht="12">
      <c r="A383" s="14"/>
      <c r="B383" s="245"/>
      <c r="C383" s="246"/>
      <c r="D383" s="235" t="s">
        <v>138</v>
      </c>
      <c r="E383" s="247" t="s">
        <v>1</v>
      </c>
      <c r="F383" s="248" t="s">
        <v>149</v>
      </c>
      <c r="G383" s="246"/>
      <c r="H383" s="247" t="s">
        <v>1</v>
      </c>
      <c r="I383" s="249"/>
      <c r="J383" s="246"/>
      <c r="K383" s="246"/>
      <c r="L383" s="250"/>
      <c r="M383" s="251"/>
      <c r="N383" s="252"/>
      <c r="O383" s="252"/>
      <c r="P383" s="252"/>
      <c r="Q383" s="252"/>
      <c r="R383" s="252"/>
      <c r="S383" s="252"/>
      <c r="T383" s="253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4" t="s">
        <v>138</v>
      </c>
      <c r="AU383" s="254" t="s">
        <v>83</v>
      </c>
      <c r="AV383" s="14" t="s">
        <v>81</v>
      </c>
      <c r="AW383" s="14" t="s">
        <v>29</v>
      </c>
      <c r="AX383" s="14" t="s">
        <v>73</v>
      </c>
      <c r="AY383" s="254" t="s">
        <v>130</v>
      </c>
    </row>
    <row r="384" spans="1:51" s="13" customFormat="1" ht="12">
      <c r="A384" s="13"/>
      <c r="B384" s="233"/>
      <c r="C384" s="234"/>
      <c r="D384" s="235" t="s">
        <v>138</v>
      </c>
      <c r="E384" s="236" t="s">
        <v>1</v>
      </c>
      <c r="F384" s="237" t="s">
        <v>150</v>
      </c>
      <c r="G384" s="234"/>
      <c r="H384" s="238">
        <v>4</v>
      </c>
      <c r="I384" s="239"/>
      <c r="J384" s="234"/>
      <c r="K384" s="234"/>
      <c r="L384" s="240"/>
      <c r="M384" s="241"/>
      <c r="N384" s="242"/>
      <c r="O384" s="242"/>
      <c r="P384" s="242"/>
      <c r="Q384" s="242"/>
      <c r="R384" s="242"/>
      <c r="S384" s="242"/>
      <c r="T384" s="24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4" t="s">
        <v>138</v>
      </c>
      <c r="AU384" s="244" t="s">
        <v>83</v>
      </c>
      <c r="AV384" s="13" t="s">
        <v>83</v>
      </c>
      <c r="AW384" s="13" t="s">
        <v>29</v>
      </c>
      <c r="AX384" s="13" t="s">
        <v>73</v>
      </c>
      <c r="AY384" s="244" t="s">
        <v>130</v>
      </c>
    </row>
    <row r="385" spans="1:51" s="14" customFormat="1" ht="12">
      <c r="A385" s="14"/>
      <c r="B385" s="245"/>
      <c r="C385" s="246"/>
      <c r="D385" s="235" t="s">
        <v>138</v>
      </c>
      <c r="E385" s="247" t="s">
        <v>1</v>
      </c>
      <c r="F385" s="248" t="s">
        <v>151</v>
      </c>
      <c r="G385" s="246"/>
      <c r="H385" s="247" t="s">
        <v>1</v>
      </c>
      <c r="I385" s="249"/>
      <c r="J385" s="246"/>
      <c r="K385" s="246"/>
      <c r="L385" s="250"/>
      <c r="M385" s="251"/>
      <c r="N385" s="252"/>
      <c r="O385" s="252"/>
      <c r="P385" s="252"/>
      <c r="Q385" s="252"/>
      <c r="R385" s="252"/>
      <c r="S385" s="252"/>
      <c r="T385" s="253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4" t="s">
        <v>138</v>
      </c>
      <c r="AU385" s="254" t="s">
        <v>83</v>
      </c>
      <c r="AV385" s="14" t="s">
        <v>81</v>
      </c>
      <c r="AW385" s="14" t="s">
        <v>29</v>
      </c>
      <c r="AX385" s="14" t="s">
        <v>73</v>
      </c>
      <c r="AY385" s="254" t="s">
        <v>130</v>
      </c>
    </row>
    <row r="386" spans="1:51" s="13" customFormat="1" ht="12">
      <c r="A386" s="13"/>
      <c r="B386" s="233"/>
      <c r="C386" s="234"/>
      <c r="D386" s="235" t="s">
        <v>138</v>
      </c>
      <c r="E386" s="236" t="s">
        <v>1</v>
      </c>
      <c r="F386" s="237" t="s">
        <v>144</v>
      </c>
      <c r="G386" s="234"/>
      <c r="H386" s="238">
        <v>7</v>
      </c>
      <c r="I386" s="239"/>
      <c r="J386" s="234"/>
      <c r="K386" s="234"/>
      <c r="L386" s="240"/>
      <c r="M386" s="241"/>
      <c r="N386" s="242"/>
      <c r="O386" s="242"/>
      <c r="P386" s="242"/>
      <c r="Q386" s="242"/>
      <c r="R386" s="242"/>
      <c r="S386" s="242"/>
      <c r="T386" s="24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4" t="s">
        <v>138</v>
      </c>
      <c r="AU386" s="244" t="s">
        <v>83</v>
      </c>
      <c r="AV386" s="13" t="s">
        <v>83</v>
      </c>
      <c r="AW386" s="13" t="s">
        <v>29</v>
      </c>
      <c r="AX386" s="13" t="s">
        <v>73</v>
      </c>
      <c r="AY386" s="244" t="s">
        <v>130</v>
      </c>
    </row>
    <row r="387" spans="1:51" s="13" customFormat="1" ht="12">
      <c r="A387" s="13"/>
      <c r="B387" s="233"/>
      <c r="C387" s="234"/>
      <c r="D387" s="235" t="s">
        <v>138</v>
      </c>
      <c r="E387" s="236" t="s">
        <v>1</v>
      </c>
      <c r="F387" s="237" t="s">
        <v>152</v>
      </c>
      <c r="G387" s="234"/>
      <c r="H387" s="238">
        <v>7</v>
      </c>
      <c r="I387" s="239"/>
      <c r="J387" s="234"/>
      <c r="K387" s="234"/>
      <c r="L387" s="240"/>
      <c r="M387" s="241"/>
      <c r="N387" s="242"/>
      <c r="O387" s="242"/>
      <c r="P387" s="242"/>
      <c r="Q387" s="242"/>
      <c r="R387" s="242"/>
      <c r="S387" s="242"/>
      <c r="T387" s="24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4" t="s">
        <v>138</v>
      </c>
      <c r="AU387" s="244" t="s">
        <v>83</v>
      </c>
      <c r="AV387" s="13" t="s">
        <v>83</v>
      </c>
      <c r="AW387" s="13" t="s">
        <v>29</v>
      </c>
      <c r="AX387" s="13" t="s">
        <v>73</v>
      </c>
      <c r="AY387" s="244" t="s">
        <v>130</v>
      </c>
    </row>
    <row r="388" spans="1:51" s="15" customFormat="1" ht="12">
      <c r="A388" s="15"/>
      <c r="B388" s="255"/>
      <c r="C388" s="256"/>
      <c r="D388" s="235" t="s">
        <v>138</v>
      </c>
      <c r="E388" s="257" t="s">
        <v>1</v>
      </c>
      <c r="F388" s="258" t="s">
        <v>153</v>
      </c>
      <c r="G388" s="256"/>
      <c r="H388" s="259">
        <v>18</v>
      </c>
      <c r="I388" s="260"/>
      <c r="J388" s="256"/>
      <c r="K388" s="256"/>
      <c r="L388" s="261"/>
      <c r="M388" s="262"/>
      <c r="N388" s="263"/>
      <c r="O388" s="263"/>
      <c r="P388" s="263"/>
      <c r="Q388" s="263"/>
      <c r="R388" s="263"/>
      <c r="S388" s="263"/>
      <c r="T388" s="264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65" t="s">
        <v>138</v>
      </c>
      <c r="AU388" s="265" t="s">
        <v>83</v>
      </c>
      <c r="AV388" s="15" t="s">
        <v>136</v>
      </c>
      <c r="AW388" s="15" t="s">
        <v>29</v>
      </c>
      <c r="AX388" s="15" t="s">
        <v>81</v>
      </c>
      <c r="AY388" s="265" t="s">
        <v>130</v>
      </c>
    </row>
    <row r="389" spans="1:65" s="2" customFormat="1" ht="33" customHeight="1">
      <c r="A389" s="38"/>
      <c r="B389" s="39"/>
      <c r="C389" s="219" t="s">
        <v>426</v>
      </c>
      <c r="D389" s="219" t="s">
        <v>132</v>
      </c>
      <c r="E389" s="220" t="s">
        <v>427</v>
      </c>
      <c r="F389" s="221" t="s">
        <v>428</v>
      </c>
      <c r="G389" s="222" t="s">
        <v>135</v>
      </c>
      <c r="H389" s="223">
        <v>4</v>
      </c>
      <c r="I389" s="224"/>
      <c r="J389" s="225">
        <f>ROUND(I389*H389,2)</f>
        <v>0</v>
      </c>
      <c r="K389" s="226"/>
      <c r="L389" s="44"/>
      <c r="M389" s="227" t="s">
        <v>1</v>
      </c>
      <c r="N389" s="228" t="s">
        <v>38</v>
      </c>
      <c r="O389" s="91"/>
      <c r="P389" s="229">
        <f>O389*H389</f>
        <v>0</v>
      </c>
      <c r="Q389" s="229">
        <v>0.26376</v>
      </c>
      <c r="R389" s="229">
        <f>Q389*H389</f>
        <v>1.05504</v>
      </c>
      <c r="S389" s="229">
        <v>0</v>
      </c>
      <c r="T389" s="230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31" t="s">
        <v>136</v>
      </c>
      <c r="AT389" s="231" t="s">
        <v>132</v>
      </c>
      <c r="AU389" s="231" t="s">
        <v>83</v>
      </c>
      <c r="AY389" s="17" t="s">
        <v>130</v>
      </c>
      <c r="BE389" s="232">
        <f>IF(N389="základní",J389,0)</f>
        <v>0</v>
      </c>
      <c r="BF389" s="232">
        <f>IF(N389="snížená",J389,0)</f>
        <v>0</v>
      </c>
      <c r="BG389" s="232">
        <f>IF(N389="zákl. přenesená",J389,0)</f>
        <v>0</v>
      </c>
      <c r="BH389" s="232">
        <f>IF(N389="sníž. přenesená",J389,0)</f>
        <v>0</v>
      </c>
      <c r="BI389" s="232">
        <f>IF(N389="nulová",J389,0)</f>
        <v>0</v>
      </c>
      <c r="BJ389" s="17" t="s">
        <v>81</v>
      </c>
      <c r="BK389" s="232">
        <f>ROUND(I389*H389,2)</f>
        <v>0</v>
      </c>
      <c r="BL389" s="17" t="s">
        <v>136</v>
      </c>
      <c r="BM389" s="231" t="s">
        <v>429</v>
      </c>
    </row>
    <row r="390" spans="1:51" s="14" customFormat="1" ht="12">
      <c r="A390" s="14"/>
      <c r="B390" s="245"/>
      <c r="C390" s="246"/>
      <c r="D390" s="235" t="s">
        <v>138</v>
      </c>
      <c r="E390" s="247" t="s">
        <v>1</v>
      </c>
      <c r="F390" s="248" t="s">
        <v>430</v>
      </c>
      <c r="G390" s="246"/>
      <c r="H390" s="247" t="s">
        <v>1</v>
      </c>
      <c r="I390" s="249"/>
      <c r="J390" s="246"/>
      <c r="K390" s="246"/>
      <c r="L390" s="250"/>
      <c r="M390" s="251"/>
      <c r="N390" s="252"/>
      <c r="O390" s="252"/>
      <c r="P390" s="252"/>
      <c r="Q390" s="252"/>
      <c r="R390" s="252"/>
      <c r="S390" s="252"/>
      <c r="T390" s="253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4" t="s">
        <v>138</v>
      </c>
      <c r="AU390" s="254" t="s">
        <v>83</v>
      </c>
      <c r="AV390" s="14" t="s">
        <v>81</v>
      </c>
      <c r="AW390" s="14" t="s">
        <v>29</v>
      </c>
      <c r="AX390" s="14" t="s">
        <v>73</v>
      </c>
      <c r="AY390" s="254" t="s">
        <v>130</v>
      </c>
    </row>
    <row r="391" spans="1:51" s="13" customFormat="1" ht="12">
      <c r="A391" s="13"/>
      <c r="B391" s="233"/>
      <c r="C391" s="234"/>
      <c r="D391" s="235" t="s">
        <v>138</v>
      </c>
      <c r="E391" s="236" t="s">
        <v>1</v>
      </c>
      <c r="F391" s="237" t="s">
        <v>150</v>
      </c>
      <c r="G391" s="234"/>
      <c r="H391" s="238">
        <v>4</v>
      </c>
      <c r="I391" s="239"/>
      <c r="J391" s="234"/>
      <c r="K391" s="234"/>
      <c r="L391" s="240"/>
      <c r="M391" s="241"/>
      <c r="N391" s="242"/>
      <c r="O391" s="242"/>
      <c r="P391" s="242"/>
      <c r="Q391" s="242"/>
      <c r="R391" s="242"/>
      <c r="S391" s="242"/>
      <c r="T391" s="24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4" t="s">
        <v>138</v>
      </c>
      <c r="AU391" s="244" t="s">
        <v>83</v>
      </c>
      <c r="AV391" s="13" t="s">
        <v>83</v>
      </c>
      <c r="AW391" s="13" t="s">
        <v>29</v>
      </c>
      <c r="AX391" s="13" t="s">
        <v>73</v>
      </c>
      <c r="AY391" s="244" t="s">
        <v>130</v>
      </c>
    </row>
    <row r="392" spans="1:65" s="2" customFormat="1" ht="33" customHeight="1">
      <c r="A392" s="38"/>
      <c r="B392" s="39"/>
      <c r="C392" s="219" t="s">
        <v>431</v>
      </c>
      <c r="D392" s="219" t="s">
        <v>132</v>
      </c>
      <c r="E392" s="220" t="s">
        <v>432</v>
      </c>
      <c r="F392" s="221" t="s">
        <v>433</v>
      </c>
      <c r="G392" s="222" t="s">
        <v>135</v>
      </c>
      <c r="H392" s="223">
        <v>11.34</v>
      </c>
      <c r="I392" s="224"/>
      <c r="J392" s="225">
        <f>ROUND(I392*H392,2)</f>
        <v>0</v>
      </c>
      <c r="K392" s="226"/>
      <c r="L392" s="44"/>
      <c r="M392" s="227" t="s">
        <v>1</v>
      </c>
      <c r="N392" s="228" t="s">
        <v>38</v>
      </c>
      <c r="O392" s="91"/>
      <c r="P392" s="229">
        <f>O392*H392</f>
        <v>0</v>
      </c>
      <c r="Q392" s="229">
        <v>0.26376</v>
      </c>
      <c r="R392" s="229">
        <f>Q392*H392</f>
        <v>2.9910384</v>
      </c>
      <c r="S392" s="229">
        <v>0</v>
      </c>
      <c r="T392" s="230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31" t="s">
        <v>136</v>
      </c>
      <c r="AT392" s="231" t="s">
        <v>132</v>
      </c>
      <c r="AU392" s="231" t="s">
        <v>83</v>
      </c>
      <c r="AY392" s="17" t="s">
        <v>130</v>
      </c>
      <c r="BE392" s="232">
        <f>IF(N392="základní",J392,0)</f>
        <v>0</v>
      </c>
      <c r="BF392" s="232">
        <f>IF(N392="snížená",J392,0)</f>
        <v>0</v>
      </c>
      <c r="BG392" s="232">
        <f>IF(N392="zákl. přenesená",J392,0)</f>
        <v>0</v>
      </c>
      <c r="BH392" s="232">
        <f>IF(N392="sníž. přenesená",J392,0)</f>
        <v>0</v>
      </c>
      <c r="BI392" s="232">
        <f>IF(N392="nulová",J392,0)</f>
        <v>0</v>
      </c>
      <c r="BJ392" s="17" t="s">
        <v>81</v>
      </c>
      <c r="BK392" s="232">
        <f>ROUND(I392*H392,2)</f>
        <v>0</v>
      </c>
      <c r="BL392" s="17" t="s">
        <v>136</v>
      </c>
      <c r="BM392" s="231" t="s">
        <v>434</v>
      </c>
    </row>
    <row r="393" spans="1:51" s="14" customFormat="1" ht="12">
      <c r="A393" s="14"/>
      <c r="B393" s="245"/>
      <c r="C393" s="246"/>
      <c r="D393" s="235" t="s">
        <v>138</v>
      </c>
      <c r="E393" s="247" t="s">
        <v>1</v>
      </c>
      <c r="F393" s="248" t="s">
        <v>151</v>
      </c>
      <c r="G393" s="246"/>
      <c r="H393" s="247" t="s">
        <v>1</v>
      </c>
      <c r="I393" s="249"/>
      <c r="J393" s="246"/>
      <c r="K393" s="246"/>
      <c r="L393" s="250"/>
      <c r="M393" s="251"/>
      <c r="N393" s="252"/>
      <c r="O393" s="252"/>
      <c r="P393" s="252"/>
      <c r="Q393" s="252"/>
      <c r="R393" s="252"/>
      <c r="S393" s="252"/>
      <c r="T393" s="253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54" t="s">
        <v>138</v>
      </c>
      <c r="AU393" s="254" t="s">
        <v>83</v>
      </c>
      <c r="AV393" s="14" t="s">
        <v>81</v>
      </c>
      <c r="AW393" s="14" t="s">
        <v>29</v>
      </c>
      <c r="AX393" s="14" t="s">
        <v>73</v>
      </c>
      <c r="AY393" s="254" t="s">
        <v>130</v>
      </c>
    </row>
    <row r="394" spans="1:51" s="13" customFormat="1" ht="12">
      <c r="A394" s="13"/>
      <c r="B394" s="233"/>
      <c r="C394" s="234"/>
      <c r="D394" s="235" t="s">
        <v>138</v>
      </c>
      <c r="E394" s="236" t="s">
        <v>1</v>
      </c>
      <c r="F394" s="237" t="s">
        <v>435</v>
      </c>
      <c r="G394" s="234"/>
      <c r="H394" s="238">
        <v>11.34</v>
      </c>
      <c r="I394" s="239"/>
      <c r="J394" s="234"/>
      <c r="K394" s="234"/>
      <c r="L394" s="240"/>
      <c r="M394" s="241"/>
      <c r="N394" s="242"/>
      <c r="O394" s="242"/>
      <c r="P394" s="242"/>
      <c r="Q394" s="242"/>
      <c r="R394" s="242"/>
      <c r="S394" s="242"/>
      <c r="T394" s="24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4" t="s">
        <v>138</v>
      </c>
      <c r="AU394" s="244" t="s">
        <v>83</v>
      </c>
      <c r="AV394" s="13" t="s">
        <v>83</v>
      </c>
      <c r="AW394" s="13" t="s">
        <v>29</v>
      </c>
      <c r="AX394" s="13" t="s">
        <v>73</v>
      </c>
      <c r="AY394" s="244" t="s">
        <v>130</v>
      </c>
    </row>
    <row r="395" spans="1:65" s="2" customFormat="1" ht="37.8" customHeight="1">
      <c r="A395" s="38"/>
      <c r="B395" s="39"/>
      <c r="C395" s="219" t="s">
        <v>436</v>
      </c>
      <c r="D395" s="219" t="s">
        <v>132</v>
      </c>
      <c r="E395" s="220" t="s">
        <v>437</v>
      </c>
      <c r="F395" s="221" t="s">
        <v>438</v>
      </c>
      <c r="G395" s="222" t="s">
        <v>135</v>
      </c>
      <c r="H395" s="223">
        <v>8.74</v>
      </c>
      <c r="I395" s="224"/>
      <c r="J395" s="225">
        <f>ROUND(I395*H395,2)</f>
        <v>0</v>
      </c>
      <c r="K395" s="226"/>
      <c r="L395" s="44"/>
      <c r="M395" s="227" t="s">
        <v>1</v>
      </c>
      <c r="N395" s="228" t="s">
        <v>38</v>
      </c>
      <c r="O395" s="91"/>
      <c r="P395" s="229">
        <f>O395*H395</f>
        <v>0</v>
      </c>
      <c r="Q395" s="229">
        <v>0.51086</v>
      </c>
      <c r="R395" s="229">
        <f>Q395*H395</f>
        <v>4.4649164</v>
      </c>
      <c r="S395" s="229">
        <v>0</v>
      </c>
      <c r="T395" s="230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31" t="s">
        <v>136</v>
      </c>
      <c r="AT395" s="231" t="s">
        <v>132</v>
      </c>
      <c r="AU395" s="231" t="s">
        <v>83</v>
      </c>
      <c r="AY395" s="17" t="s">
        <v>130</v>
      </c>
      <c r="BE395" s="232">
        <f>IF(N395="základní",J395,0)</f>
        <v>0</v>
      </c>
      <c r="BF395" s="232">
        <f>IF(N395="snížená",J395,0)</f>
        <v>0</v>
      </c>
      <c r="BG395" s="232">
        <f>IF(N395="zákl. přenesená",J395,0)</f>
        <v>0</v>
      </c>
      <c r="BH395" s="232">
        <f>IF(N395="sníž. přenesená",J395,0)</f>
        <v>0</v>
      </c>
      <c r="BI395" s="232">
        <f>IF(N395="nulová",J395,0)</f>
        <v>0</v>
      </c>
      <c r="BJ395" s="17" t="s">
        <v>81</v>
      </c>
      <c r="BK395" s="232">
        <f>ROUND(I395*H395,2)</f>
        <v>0</v>
      </c>
      <c r="BL395" s="17" t="s">
        <v>136</v>
      </c>
      <c r="BM395" s="231" t="s">
        <v>439</v>
      </c>
    </row>
    <row r="396" spans="1:51" s="14" customFormat="1" ht="12">
      <c r="A396" s="14"/>
      <c r="B396" s="245"/>
      <c r="C396" s="246"/>
      <c r="D396" s="235" t="s">
        <v>138</v>
      </c>
      <c r="E396" s="247" t="s">
        <v>1</v>
      </c>
      <c r="F396" s="248" t="s">
        <v>151</v>
      </c>
      <c r="G396" s="246"/>
      <c r="H396" s="247" t="s">
        <v>1</v>
      </c>
      <c r="I396" s="249"/>
      <c r="J396" s="246"/>
      <c r="K396" s="246"/>
      <c r="L396" s="250"/>
      <c r="M396" s="251"/>
      <c r="N396" s="252"/>
      <c r="O396" s="252"/>
      <c r="P396" s="252"/>
      <c r="Q396" s="252"/>
      <c r="R396" s="252"/>
      <c r="S396" s="252"/>
      <c r="T396" s="253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4" t="s">
        <v>138</v>
      </c>
      <c r="AU396" s="254" t="s">
        <v>83</v>
      </c>
      <c r="AV396" s="14" t="s">
        <v>81</v>
      </c>
      <c r="AW396" s="14" t="s">
        <v>29</v>
      </c>
      <c r="AX396" s="14" t="s">
        <v>73</v>
      </c>
      <c r="AY396" s="254" t="s">
        <v>130</v>
      </c>
    </row>
    <row r="397" spans="1:51" s="13" customFormat="1" ht="12">
      <c r="A397" s="13"/>
      <c r="B397" s="233"/>
      <c r="C397" s="234"/>
      <c r="D397" s="235" t="s">
        <v>138</v>
      </c>
      <c r="E397" s="236" t="s">
        <v>1</v>
      </c>
      <c r="F397" s="237" t="s">
        <v>158</v>
      </c>
      <c r="G397" s="234"/>
      <c r="H397" s="238">
        <v>8.74</v>
      </c>
      <c r="I397" s="239"/>
      <c r="J397" s="234"/>
      <c r="K397" s="234"/>
      <c r="L397" s="240"/>
      <c r="M397" s="241"/>
      <c r="N397" s="242"/>
      <c r="O397" s="242"/>
      <c r="P397" s="242"/>
      <c r="Q397" s="242"/>
      <c r="R397" s="242"/>
      <c r="S397" s="242"/>
      <c r="T397" s="24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4" t="s">
        <v>138</v>
      </c>
      <c r="AU397" s="244" t="s">
        <v>83</v>
      </c>
      <c r="AV397" s="13" t="s">
        <v>83</v>
      </c>
      <c r="AW397" s="13" t="s">
        <v>29</v>
      </c>
      <c r="AX397" s="13" t="s">
        <v>73</v>
      </c>
      <c r="AY397" s="244" t="s">
        <v>130</v>
      </c>
    </row>
    <row r="398" spans="1:65" s="2" customFormat="1" ht="37.8" customHeight="1">
      <c r="A398" s="38"/>
      <c r="B398" s="39"/>
      <c r="C398" s="219" t="s">
        <v>440</v>
      </c>
      <c r="D398" s="219" t="s">
        <v>132</v>
      </c>
      <c r="E398" s="220" t="s">
        <v>441</v>
      </c>
      <c r="F398" s="221" t="s">
        <v>442</v>
      </c>
      <c r="G398" s="222" t="s">
        <v>135</v>
      </c>
      <c r="H398" s="223">
        <v>4</v>
      </c>
      <c r="I398" s="224"/>
      <c r="J398" s="225">
        <f>ROUND(I398*H398,2)</f>
        <v>0</v>
      </c>
      <c r="K398" s="226"/>
      <c r="L398" s="44"/>
      <c r="M398" s="227" t="s">
        <v>1</v>
      </c>
      <c r="N398" s="228" t="s">
        <v>38</v>
      </c>
      <c r="O398" s="91"/>
      <c r="P398" s="229">
        <f>O398*H398</f>
        <v>0</v>
      </c>
      <c r="Q398" s="229">
        <v>0.01062</v>
      </c>
      <c r="R398" s="229">
        <f>Q398*H398</f>
        <v>0.04248</v>
      </c>
      <c r="S398" s="229">
        <v>0</v>
      </c>
      <c r="T398" s="230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31" t="s">
        <v>136</v>
      </c>
      <c r="AT398" s="231" t="s">
        <v>132</v>
      </c>
      <c r="AU398" s="231" t="s">
        <v>83</v>
      </c>
      <c r="AY398" s="17" t="s">
        <v>130</v>
      </c>
      <c r="BE398" s="232">
        <f>IF(N398="základní",J398,0)</f>
        <v>0</v>
      </c>
      <c r="BF398" s="232">
        <f>IF(N398="snížená",J398,0)</f>
        <v>0</v>
      </c>
      <c r="BG398" s="232">
        <f>IF(N398="zákl. přenesená",J398,0)</f>
        <v>0</v>
      </c>
      <c r="BH398" s="232">
        <f>IF(N398="sníž. přenesená",J398,0)</f>
        <v>0</v>
      </c>
      <c r="BI398" s="232">
        <f>IF(N398="nulová",J398,0)</f>
        <v>0</v>
      </c>
      <c r="BJ398" s="17" t="s">
        <v>81</v>
      </c>
      <c r="BK398" s="232">
        <f>ROUND(I398*H398,2)</f>
        <v>0</v>
      </c>
      <c r="BL398" s="17" t="s">
        <v>136</v>
      </c>
      <c r="BM398" s="231" t="s">
        <v>443</v>
      </c>
    </row>
    <row r="399" spans="1:51" s="14" customFormat="1" ht="12">
      <c r="A399" s="14"/>
      <c r="B399" s="245"/>
      <c r="C399" s="246"/>
      <c r="D399" s="235" t="s">
        <v>138</v>
      </c>
      <c r="E399" s="247" t="s">
        <v>1</v>
      </c>
      <c r="F399" s="248" t="s">
        <v>149</v>
      </c>
      <c r="G399" s="246"/>
      <c r="H399" s="247" t="s">
        <v>1</v>
      </c>
      <c r="I399" s="249"/>
      <c r="J399" s="246"/>
      <c r="K399" s="246"/>
      <c r="L399" s="250"/>
      <c r="M399" s="251"/>
      <c r="N399" s="252"/>
      <c r="O399" s="252"/>
      <c r="P399" s="252"/>
      <c r="Q399" s="252"/>
      <c r="R399" s="252"/>
      <c r="S399" s="252"/>
      <c r="T399" s="253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4" t="s">
        <v>138</v>
      </c>
      <c r="AU399" s="254" t="s">
        <v>83</v>
      </c>
      <c r="AV399" s="14" t="s">
        <v>81</v>
      </c>
      <c r="AW399" s="14" t="s">
        <v>29</v>
      </c>
      <c r="AX399" s="14" t="s">
        <v>73</v>
      </c>
      <c r="AY399" s="254" t="s">
        <v>130</v>
      </c>
    </row>
    <row r="400" spans="1:51" s="13" customFormat="1" ht="12">
      <c r="A400" s="13"/>
      <c r="B400" s="233"/>
      <c r="C400" s="234"/>
      <c r="D400" s="235" t="s">
        <v>138</v>
      </c>
      <c r="E400" s="236" t="s">
        <v>1</v>
      </c>
      <c r="F400" s="237" t="s">
        <v>150</v>
      </c>
      <c r="G400" s="234"/>
      <c r="H400" s="238">
        <v>4</v>
      </c>
      <c r="I400" s="239"/>
      <c r="J400" s="234"/>
      <c r="K400" s="234"/>
      <c r="L400" s="240"/>
      <c r="M400" s="241"/>
      <c r="N400" s="242"/>
      <c r="O400" s="242"/>
      <c r="P400" s="242"/>
      <c r="Q400" s="242"/>
      <c r="R400" s="242"/>
      <c r="S400" s="242"/>
      <c r="T400" s="24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4" t="s">
        <v>138</v>
      </c>
      <c r="AU400" s="244" t="s">
        <v>83</v>
      </c>
      <c r="AV400" s="13" t="s">
        <v>83</v>
      </c>
      <c r="AW400" s="13" t="s">
        <v>29</v>
      </c>
      <c r="AX400" s="13" t="s">
        <v>73</v>
      </c>
      <c r="AY400" s="244" t="s">
        <v>130</v>
      </c>
    </row>
    <row r="401" spans="1:65" s="2" customFormat="1" ht="24.15" customHeight="1">
      <c r="A401" s="38"/>
      <c r="B401" s="39"/>
      <c r="C401" s="219" t="s">
        <v>444</v>
      </c>
      <c r="D401" s="219" t="s">
        <v>132</v>
      </c>
      <c r="E401" s="220" t="s">
        <v>445</v>
      </c>
      <c r="F401" s="221" t="s">
        <v>446</v>
      </c>
      <c r="G401" s="222" t="s">
        <v>135</v>
      </c>
      <c r="H401" s="223">
        <v>24.84</v>
      </c>
      <c r="I401" s="224"/>
      <c r="J401" s="225">
        <f>ROUND(I401*H401,2)</f>
        <v>0</v>
      </c>
      <c r="K401" s="226"/>
      <c r="L401" s="44"/>
      <c r="M401" s="227" t="s">
        <v>1</v>
      </c>
      <c r="N401" s="228" t="s">
        <v>38</v>
      </c>
      <c r="O401" s="91"/>
      <c r="P401" s="229">
        <f>O401*H401</f>
        <v>0</v>
      </c>
      <c r="Q401" s="229">
        <v>0.00051</v>
      </c>
      <c r="R401" s="229">
        <f>Q401*H401</f>
        <v>0.012668400000000002</v>
      </c>
      <c r="S401" s="229">
        <v>0</v>
      </c>
      <c r="T401" s="230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31" t="s">
        <v>136</v>
      </c>
      <c r="AT401" s="231" t="s">
        <v>132</v>
      </c>
      <c r="AU401" s="231" t="s">
        <v>83</v>
      </c>
      <c r="AY401" s="17" t="s">
        <v>130</v>
      </c>
      <c r="BE401" s="232">
        <f>IF(N401="základní",J401,0)</f>
        <v>0</v>
      </c>
      <c r="BF401" s="232">
        <f>IF(N401="snížená",J401,0)</f>
        <v>0</v>
      </c>
      <c r="BG401" s="232">
        <f>IF(N401="zákl. přenesená",J401,0)</f>
        <v>0</v>
      </c>
      <c r="BH401" s="232">
        <f>IF(N401="sníž. přenesená",J401,0)</f>
        <v>0</v>
      </c>
      <c r="BI401" s="232">
        <f>IF(N401="nulová",J401,0)</f>
        <v>0</v>
      </c>
      <c r="BJ401" s="17" t="s">
        <v>81</v>
      </c>
      <c r="BK401" s="232">
        <f>ROUND(I401*H401,2)</f>
        <v>0</v>
      </c>
      <c r="BL401" s="17" t="s">
        <v>136</v>
      </c>
      <c r="BM401" s="231" t="s">
        <v>447</v>
      </c>
    </row>
    <row r="402" spans="1:51" s="14" customFormat="1" ht="12">
      <c r="A402" s="14"/>
      <c r="B402" s="245"/>
      <c r="C402" s="246"/>
      <c r="D402" s="235" t="s">
        <v>138</v>
      </c>
      <c r="E402" s="247" t="s">
        <v>1</v>
      </c>
      <c r="F402" s="248" t="s">
        <v>151</v>
      </c>
      <c r="G402" s="246"/>
      <c r="H402" s="247" t="s">
        <v>1</v>
      </c>
      <c r="I402" s="249"/>
      <c r="J402" s="246"/>
      <c r="K402" s="246"/>
      <c r="L402" s="250"/>
      <c r="M402" s="251"/>
      <c r="N402" s="252"/>
      <c r="O402" s="252"/>
      <c r="P402" s="252"/>
      <c r="Q402" s="252"/>
      <c r="R402" s="252"/>
      <c r="S402" s="252"/>
      <c r="T402" s="253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4" t="s">
        <v>138</v>
      </c>
      <c r="AU402" s="254" t="s">
        <v>83</v>
      </c>
      <c r="AV402" s="14" t="s">
        <v>81</v>
      </c>
      <c r="AW402" s="14" t="s">
        <v>29</v>
      </c>
      <c r="AX402" s="14" t="s">
        <v>73</v>
      </c>
      <c r="AY402" s="254" t="s">
        <v>130</v>
      </c>
    </row>
    <row r="403" spans="1:51" s="13" customFormat="1" ht="12">
      <c r="A403" s="13"/>
      <c r="B403" s="233"/>
      <c r="C403" s="234"/>
      <c r="D403" s="235" t="s">
        <v>138</v>
      </c>
      <c r="E403" s="236" t="s">
        <v>1</v>
      </c>
      <c r="F403" s="237" t="s">
        <v>448</v>
      </c>
      <c r="G403" s="234"/>
      <c r="H403" s="238">
        <v>24.84</v>
      </c>
      <c r="I403" s="239"/>
      <c r="J403" s="234"/>
      <c r="K403" s="234"/>
      <c r="L403" s="240"/>
      <c r="M403" s="241"/>
      <c r="N403" s="242"/>
      <c r="O403" s="242"/>
      <c r="P403" s="242"/>
      <c r="Q403" s="242"/>
      <c r="R403" s="242"/>
      <c r="S403" s="242"/>
      <c r="T403" s="24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4" t="s">
        <v>138</v>
      </c>
      <c r="AU403" s="244" t="s">
        <v>83</v>
      </c>
      <c r="AV403" s="13" t="s">
        <v>83</v>
      </c>
      <c r="AW403" s="13" t="s">
        <v>29</v>
      </c>
      <c r="AX403" s="13" t="s">
        <v>73</v>
      </c>
      <c r="AY403" s="244" t="s">
        <v>130</v>
      </c>
    </row>
    <row r="404" spans="1:65" s="2" customFormat="1" ht="24.15" customHeight="1">
      <c r="A404" s="38"/>
      <c r="B404" s="39"/>
      <c r="C404" s="219" t="s">
        <v>449</v>
      </c>
      <c r="D404" s="219" t="s">
        <v>132</v>
      </c>
      <c r="E404" s="220" t="s">
        <v>450</v>
      </c>
      <c r="F404" s="221" t="s">
        <v>451</v>
      </c>
      <c r="G404" s="222" t="s">
        <v>135</v>
      </c>
      <c r="H404" s="223">
        <v>13.5</v>
      </c>
      <c r="I404" s="224"/>
      <c r="J404" s="225">
        <f>ROUND(I404*H404,2)</f>
        <v>0</v>
      </c>
      <c r="K404" s="226"/>
      <c r="L404" s="44"/>
      <c r="M404" s="227" t="s">
        <v>1</v>
      </c>
      <c r="N404" s="228" t="s">
        <v>38</v>
      </c>
      <c r="O404" s="91"/>
      <c r="P404" s="229">
        <f>O404*H404</f>
        <v>0</v>
      </c>
      <c r="Q404" s="229">
        <v>0.12966</v>
      </c>
      <c r="R404" s="229">
        <f>Q404*H404</f>
        <v>1.75041</v>
      </c>
      <c r="S404" s="229">
        <v>0</v>
      </c>
      <c r="T404" s="230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31" t="s">
        <v>136</v>
      </c>
      <c r="AT404" s="231" t="s">
        <v>132</v>
      </c>
      <c r="AU404" s="231" t="s">
        <v>83</v>
      </c>
      <c r="AY404" s="17" t="s">
        <v>130</v>
      </c>
      <c r="BE404" s="232">
        <f>IF(N404="základní",J404,0)</f>
        <v>0</v>
      </c>
      <c r="BF404" s="232">
        <f>IF(N404="snížená",J404,0)</f>
        <v>0</v>
      </c>
      <c r="BG404" s="232">
        <f>IF(N404="zákl. přenesená",J404,0)</f>
        <v>0</v>
      </c>
      <c r="BH404" s="232">
        <f>IF(N404="sníž. přenesená",J404,0)</f>
        <v>0</v>
      </c>
      <c r="BI404" s="232">
        <f>IF(N404="nulová",J404,0)</f>
        <v>0</v>
      </c>
      <c r="BJ404" s="17" t="s">
        <v>81</v>
      </c>
      <c r="BK404" s="232">
        <f>ROUND(I404*H404,2)</f>
        <v>0</v>
      </c>
      <c r="BL404" s="17" t="s">
        <v>136</v>
      </c>
      <c r="BM404" s="231" t="s">
        <v>452</v>
      </c>
    </row>
    <row r="405" spans="1:51" s="14" customFormat="1" ht="12">
      <c r="A405" s="14"/>
      <c r="B405" s="245"/>
      <c r="C405" s="246"/>
      <c r="D405" s="235" t="s">
        <v>138</v>
      </c>
      <c r="E405" s="247" t="s">
        <v>1</v>
      </c>
      <c r="F405" s="248" t="s">
        <v>151</v>
      </c>
      <c r="G405" s="246"/>
      <c r="H405" s="247" t="s">
        <v>1</v>
      </c>
      <c r="I405" s="249"/>
      <c r="J405" s="246"/>
      <c r="K405" s="246"/>
      <c r="L405" s="250"/>
      <c r="M405" s="251"/>
      <c r="N405" s="252"/>
      <c r="O405" s="252"/>
      <c r="P405" s="252"/>
      <c r="Q405" s="252"/>
      <c r="R405" s="252"/>
      <c r="S405" s="252"/>
      <c r="T405" s="253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4" t="s">
        <v>138</v>
      </c>
      <c r="AU405" s="254" t="s">
        <v>83</v>
      </c>
      <c r="AV405" s="14" t="s">
        <v>81</v>
      </c>
      <c r="AW405" s="14" t="s">
        <v>29</v>
      </c>
      <c r="AX405" s="14" t="s">
        <v>73</v>
      </c>
      <c r="AY405" s="254" t="s">
        <v>130</v>
      </c>
    </row>
    <row r="406" spans="1:51" s="13" customFormat="1" ht="12">
      <c r="A406" s="13"/>
      <c r="B406" s="233"/>
      <c r="C406" s="234"/>
      <c r="D406" s="235" t="s">
        <v>138</v>
      </c>
      <c r="E406" s="236" t="s">
        <v>1</v>
      </c>
      <c r="F406" s="237" t="s">
        <v>163</v>
      </c>
      <c r="G406" s="234"/>
      <c r="H406" s="238">
        <v>13.5</v>
      </c>
      <c r="I406" s="239"/>
      <c r="J406" s="234"/>
      <c r="K406" s="234"/>
      <c r="L406" s="240"/>
      <c r="M406" s="241"/>
      <c r="N406" s="242"/>
      <c r="O406" s="242"/>
      <c r="P406" s="242"/>
      <c r="Q406" s="242"/>
      <c r="R406" s="242"/>
      <c r="S406" s="242"/>
      <c r="T406" s="24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4" t="s">
        <v>138</v>
      </c>
      <c r="AU406" s="244" t="s">
        <v>83</v>
      </c>
      <c r="AV406" s="13" t="s">
        <v>83</v>
      </c>
      <c r="AW406" s="13" t="s">
        <v>29</v>
      </c>
      <c r="AX406" s="13" t="s">
        <v>73</v>
      </c>
      <c r="AY406" s="244" t="s">
        <v>130</v>
      </c>
    </row>
    <row r="407" spans="1:65" s="2" customFormat="1" ht="37.8" customHeight="1">
      <c r="A407" s="38"/>
      <c r="B407" s="39"/>
      <c r="C407" s="219" t="s">
        <v>453</v>
      </c>
      <c r="D407" s="219" t="s">
        <v>132</v>
      </c>
      <c r="E407" s="220" t="s">
        <v>454</v>
      </c>
      <c r="F407" s="221" t="s">
        <v>455</v>
      </c>
      <c r="G407" s="222" t="s">
        <v>135</v>
      </c>
      <c r="H407" s="223">
        <v>4</v>
      </c>
      <c r="I407" s="224"/>
      <c r="J407" s="225">
        <f>ROUND(I407*H407,2)</f>
        <v>0</v>
      </c>
      <c r="K407" s="226"/>
      <c r="L407" s="44"/>
      <c r="M407" s="227" t="s">
        <v>1</v>
      </c>
      <c r="N407" s="228" t="s">
        <v>38</v>
      </c>
      <c r="O407" s="91"/>
      <c r="P407" s="229">
        <f>O407*H407</f>
        <v>0</v>
      </c>
      <c r="Q407" s="229">
        <v>0.07344</v>
      </c>
      <c r="R407" s="229">
        <f>Q407*H407</f>
        <v>0.29376</v>
      </c>
      <c r="S407" s="229">
        <v>0</v>
      </c>
      <c r="T407" s="230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31" t="s">
        <v>136</v>
      </c>
      <c r="AT407" s="231" t="s">
        <v>132</v>
      </c>
      <c r="AU407" s="231" t="s">
        <v>83</v>
      </c>
      <c r="AY407" s="17" t="s">
        <v>130</v>
      </c>
      <c r="BE407" s="232">
        <f>IF(N407="základní",J407,0)</f>
        <v>0</v>
      </c>
      <c r="BF407" s="232">
        <f>IF(N407="snížená",J407,0)</f>
        <v>0</v>
      </c>
      <c r="BG407" s="232">
        <f>IF(N407="zákl. přenesená",J407,0)</f>
        <v>0</v>
      </c>
      <c r="BH407" s="232">
        <f>IF(N407="sníž. přenesená",J407,0)</f>
        <v>0</v>
      </c>
      <c r="BI407" s="232">
        <f>IF(N407="nulová",J407,0)</f>
        <v>0</v>
      </c>
      <c r="BJ407" s="17" t="s">
        <v>81</v>
      </c>
      <c r="BK407" s="232">
        <f>ROUND(I407*H407,2)</f>
        <v>0</v>
      </c>
      <c r="BL407" s="17" t="s">
        <v>136</v>
      </c>
      <c r="BM407" s="231" t="s">
        <v>456</v>
      </c>
    </row>
    <row r="408" spans="1:51" s="14" customFormat="1" ht="12">
      <c r="A408" s="14"/>
      <c r="B408" s="245"/>
      <c r="C408" s="246"/>
      <c r="D408" s="235" t="s">
        <v>138</v>
      </c>
      <c r="E408" s="247" t="s">
        <v>1</v>
      </c>
      <c r="F408" s="248" t="s">
        <v>430</v>
      </c>
      <c r="G408" s="246"/>
      <c r="H408" s="247" t="s">
        <v>1</v>
      </c>
      <c r="I408" s="249"/>
      <c r="J408" s="246"/>
      <c r="K408" s="246"/>
      <c r="L408" s="250"/>
      <c r="M408" s="251"/>
      <c r="N408" s="252"/>
      <c r="O408" s="252"/>
      <c r="P408" s="252"/>
      <c r="Q408" s="252"/>
      <c r="R408" s="252"/>
      <c r="S408" s="252"/>
      <c r="T408" s="253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54" t="s">
        <v>138</v>
      </c>
      <c r="AU408" s="254" t="s">
        <v>83</v>
      </c>
      <c r="AV408" s="14" t="s">
        <v>81</v>
      </c>
      <c r="AW408" s="14" t="s">
        <v>29</v>
      </c>
      <c r="AX408" s="14" t="s">
        <v>73</v>
      </c>
      <c r="AY408" s="254" t="s">
        <v>130</v>
      </c>
    </row>
    <row r="409" spans="1:51" s="13" customFormat="1" ht="12">
      <c r="A409" s="13"/>
      <c r="B409" s="233"/>
      <c r="C409" s="234"/>
      <c r="D409" s="235" t="s">
        <v>138</v>
      </c>
      <c r="E409" s="236" t="s">
        <v>1</v>
      </c>
      <c r="F409" s="237" t="s">
        <v>150</v>
      </c>
      <c r="G409" s="234"/>
      <c r="H409" s="238">
        <v>4</v>
      </c>
      <c r="I409" s="239"/>
      <c r="J409" s="234"/>
      <c r="K409" s="234"/>
      <c r="L409" s="240"/>
      <c r="M409" s="241"/>
      <c r="N409" s="242"/>
      <c r="O409" s="242"/>
      <c r="P409" s="242"/>
      <c r="Q409" s="242"/>
      <c r="R409" s="242"/>
      <c r="S409" s="242"/>
      <c r="T409" s="24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4" t="s">
        <v>138</v>
      </c>
      <c r="AU409" s="244" t="s">
        <v>83</v>
      </c>
      <c r="AV409" s="13" t="s">
        <v>83</v>
      </c>
      <c r="AW409" s="13" t="s">
        <v>29</v>
      </c>
      <c r="AX409" s="13" t="s">
        <v>73</v>
      </c>
      <c r="AY409" s="244" t="s">
        <v>130</v>
      </c>
    </row>
    <row r="410" spans="1:65" s="2" customFormat="1" ht="55.5" customHeight="1">
      <c r="A410" s="38"/>
      <c r="B410" s="39"/>
      <c r="C410" s="219" t="s">
        <v>457</v>
      </c>
      <c r="D410" s="219" t="s">
        <v>132</v>
      </c>
      <c r="E410" s="220" t="s">
        <v>458</v>
      </c>
      <c r="F410" s="221" t="s">
        <v>459</v>
      </c>
      <c r="G410" s="222" t="s">
        <v>135</v>
      </c>
      <c r="H410" s="223">
        <v>4.084</v>
      </c>
      <c r="I410" s="224"/>
      <c r="J410" s="225">
        <f>ROUND(I410*H410,2)</f>
        <v>0</v>
      </c>
      <c r="K410" s="226"/>
      <c r="L410" s="44"/>
      <c r="M410" s="227" t="s">
        <v>1</v>
      </c>
      <c r="N410" s="228" t="s">
        <v>38</v>
      </c>
      <c r="O410" s="91"/>
      <c r="P410" s="229">
        <f>O410*H410</f>
        <v>0</v>
      </c>
      <c r="Q410" s="229">
        <v>0.19536</v>
      </c>
      <c r="R410" s="229">
        <f>Q410*H410</f>
        <v>0.7978502399999999</v>
      </c>
      <c r="S410" s="229">
        <v>0</v>
      </c>
      <c r="T410" s="230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31" t="s">
        <v>136</v>
      </c>
      <c r="AT410" s="231" t="s">
        <v>132</v>
      </c>
      <c r="AU410" s="231" t="s">
        <v>83</v>
      </c>
      <c r="AY410" s="17" t="s">
        <v>130</v>
      </c>
      <c r="BE410" s="232">
        <f>IF(N410="základní",J410,0)</f>
        <v>0</v>
      </c>
      <c r="BF410" s="232">
        <f>IF(N410="snížená",J410,0)</f>
        <v>0</v>
      </c>
      <c r="BG410" s="232">
        <f>IF(N410="zákl. přenesená",J410,0)</f>
        <v>0</v>
      </c>
      <c r="BH410" s="232">
        <f>IF(N410="sníž. přenesená",J410,0)</f>
        <v>0</v>
      </c>
      <c r="BI410" s="232">
        <f>IF(N410="nulová",J410,0)</f>
        <v>0</v>
      </c>
      <c r="BJ410" s="17" t="s">
        <v>81</v>
      </c>
      <c r="BK410" s="232">
        <f>ROUND(I410*H410,2)</f>
        <v>0</v>
      </c>
      <c r="BL410" s="17" t="s">
        <v>136</v>
      </c>
      <c r="BM410" s="231" t="s">
        <v>460</v>
      </c>
    </row>
    <row r="411" spans="1:51" s="14" customFormat="1" ht="12">
      <c r="A411" s="14"/>
      <c r="B411" s="245"/>
      <c r="C411" s="246"/>
      <c r="D411" s="235" t="s">
        <v>138</v>
      </c>
      <c r="E411" s="247" t="s">
        <v>1</v>
      </c>
      <c r="F411" s="248" t="s">
        <v>461</v>
      </c>
      <c r="G411" s="246"/>
      <c r="H411" s="247" t="s">
        <v>1</v>
      </c>
      <c r="I411" s="249"/>
      <c r="J411" s="246"/>
      <c r="K411" s="246"/>
      <c r="L411" s="250"/>
      <c r="M411" s="251"/>
      <c r="N411" s="252"/>
      <c r="O411" s="252"/>
      <c r="P411" s="252"/>
      <c r="Q411" s="252"/>
      <c r="R411" s="252"/>
      <c r="S411" s="252"/>
      <c r="T411" s="253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4" t="s">
        <v>138</v>
      </c>
      <c r="AU411" s="254" t="s">
        <v>83</v>
      </c>
      <c r="AV411" s="14" t="s">
        <v>81</v>
      </c>
      <c r="AW411" s="14" t="s">
        <v>29</v>
      </c>
      <c r="AX411" s="14" t="s">
        <v>73</v>
      </c>
      <c r="AY411" s="254" t="s">
        <v>130</v>
      </c>
    </row>
    <row r="412" spans="1:51" s="13" customFormat="1" ht="12">
      <c r="A412" s="13"/>
      <c r="B412" s="233"/>
      <c r="C412" s="234"/>
      <c r="D412" s="235" t="s">
        <v>138</v>
      </c>
      <c r="E412" s="236" t="s">
        <v>1</v>
      </c>
      <c r="F412" s="237" t="s">
        <v>462</v>
      </c>
      <c r="G412" s="234"/>
      <c r="H412" s="238">
        <v>4.084</v>
      </c>
      <c r="I412" s="239"/>
      <c r="J412" s="234"/>
      <c r="K412" s="234"/>
      <c r="L412" s="240"/>
      <c r="M412" s="241"/>
      <c r="N412" s="242"/>
      <c r="O412" s="242"/>
      <c r="P412" s="242"/>
      <c r="Q412" s="242"/>
      <c r="R412" s="242"/>
      <c r="S412" s="242"/>
      <c r="T412" s="24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4" t="s">
        <v>138</v>
      </c>
      <c r="AU412" s="244" t="s">
        <v>83</v>
      </c>
      <c r="AV412" s="13" t="s">
        <v>83</v>
      </c>
      <c r="AW412" s="13" t="s">
        <v>29</v>
      </c>
      <c r="AX412" s="13" t="s">
        <v>73</v>
      </c>
      <c r="AY412" s="244" t="s">
        <v>130</v>
      </c>
    </row>
    <row r="413" spans="1:65" s="2" customFormat="1" ht="16.5" customHeight="1">
      <c r="A413" s="38"/>
      <c r="B413" s="39"/>
      <c r="C413" s="266" t="s">
        <v>463</v>
      </c>
      <c r="D413" s="266" t="s">
        <v>313</v>
      </c>
      <c r="E413" s="267" t="s">
        <v>464</v>
      </c>
      <c r="F413" s="268" t="s">
        <v>465</v>
      </c>
      <c r="G413" s="269" t="s">
        <v>135</v>
      </c>
      <c r="H413" s="270">
        <v>4.288</v>
      </c>
      <c r="I413" s="271"/>
      <c r="J413" s="272">
        <f>ROUND(I413*H413,2)</f>
        <v>0</v>
      </c>
      <c r="K413" s="273"/>
      <c r="L413" s="274"/>
      <c r="M413" s="275" t="s">
        <v>1</v>
      </c>
      <c r="N413" s="276" t="s">
        <v>38</v>
      </c>
      <c r="O413" s="91"/>
      <c r="P413" s="229">
        <f>O413*H413</f>
        <v>0</v>
      </c>
      <c r="Q413" s="229">
        <v>0.222</v>
      </c>
      <c r="R413" s="229">
        <f>Q413*H413</f>
        <v>0.9519360000000001</v>
      </c>
      <c r="S413" s="229">
        <v>0</v>
      </c>
      <c r="T413" s="230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31" t="s">
        <v>176</v>
      </c>
      <c r="AT413" s="231" t="s">
        <v>313</v>
      </c>
      <c r="AU413" s="231" t="s">
        <v>83</v>
      </c>
      <c r="AY413" s="17" t="s">
        <v>130</v>
      </c>
      <c r="BE413" s="232">
        <f>IF(N413="základní",J413,0)</f>
        <v>0</v>
      </c>
      <c r="BF413" s="232">
        <f>IF(N413="snížená",J413,0)</f>
        <v>0</v>
      </c>
      <c r="BG413" s="232">
        <f>IF(N413="zákl. přenesená",J413,0)</f>
        <v>0</v>
      </c>
      <c r="BH413" s="232">
        <f>IF(N413="sníž. přenesená",J413,0)</f>
        <v>0</v>
      </c>
      <c r="BI413" s="232">
        <f>IF(N413="nulová",J413,0)</f>
        <v>0</v>
      </c>
      <c r="BJ413" s="17" t="s">
        <v>81</v>
      </c>
      <c r="BK413" s="232">
        <f>ROUND(I413*H413,2)</f>
        <v>0</v>
      </c>
      <c r="BL413" s="17" t="s">
        <v>136</v>
      </c>
      <c r="BM413" s="231" t="s">
        <v>466</v>
      </c>
    </row>
    <row r="414" spans="1:51" s="13" customFormat="1" ht="12">
      <c r="A414" s="13"/>
      <c r="B414" s="233"/>
      <c r="C414" s="234"/>
      <c r="D414" s="235" t="s">
        <v>138</v>
      </c>
      <c r="E414" s="236" t="s">
        <v>1</v>
      </c>
      <c r="F414" s="237" t="s">
        <v>467</v>
      </c>
      <c r="G414" s="234"/>
      <c r="H414" s="238">
        <v>4.288</v>
      </c>
      <c r="I414" s="239"/>
      <c r="J414" s="234"/>
      <c r="K414" s="234"/>
      <c r="L414" s="240"/>
      <c r="M414" s="241"/>
      <c r="N414" s="242"/>
      <c r="O414" s="242"/>
      <c r="P414" s="242"/>
      <c r="Q414" s="242"/>
      <c r="R414" s="242"/>
      <c r="S414" s="242"/>
      <c r="T414" s="24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4" t="s">
        <v>138</v>
      </c>
      <c r="AU414" s="244" t="s">
        <v>83</v>
      </c>
      <c r="AV414" s="13" t="s">
        <v>83</v>
      </c>
      <c r="AW414" s="13" t="s">
        <v>29</v>
      </c>
      <c r="AX414" s="13" t="s">
        <v>73</v>
      </c>
      <c r="AY414" s="244" t="s">
        <v>130</v>
      </c>
    </row>
    <row r="415" spans="1:65" s="2" customFormat="1" ht="78" customHeight="1">
      <c r="A415" s="38"/>
      <c r="B415" s="39"/>
      <c r="C415" s="219" t="s">
        <v>468</v>
      </c>
      <c r="D415" s="219" t="s">
        <v>132</v>
      </c>
      <c r="E415" s="220" t="s">
        <v>469</v>
      </c>
      <c r="F415" s="221" t="s">
        <v>470</v>
      </c>
      <c r="G415" s="222" t="s">
        <v>135</v>
      </c>
      <c r="H415" s="223">
        <v>7</v>
      </c>
      <c r="I415" s="224"/>
      <c r="J415" s="225">
        <f>ROUND(I415*H415,2)</f>
        <v>0</v>
      </c>
      <c r="K415" s="226"/>
      <c r="L415" s="44"/>
      <c r="M415" s="227" t="s">
        <v>1</v>
      </c>
      <c r="N415" s="228" t="s">
        <v>38</v>
      </c>
      <c r="O415" s="91"/>
      <c r="P415" s="229">
        <f>O415*H415</f>
        <v>0</v>
      </c>
      <c r="Q415" s="229">
        <v>0.08922</v>
      </c>
      <c r="R415" s="229">
        <f>Q415*H415</f>
        <v>0.62454</v>
      </c>
      <c r="S415" s="229">
        <v>0</v>
      </c>
      <c r="T415" s="230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31" t="s">
        <v>136</v>
      </c>
      <c r="AT415" s="231" t="s">
        <v>132</v>
      </c>
      <c r="AU415" s="231" t="s">
        <v>83</v>
      </c>
      <c r="AY415" s="17" t="s">
        <v>130</v>
      </c>
      <c r="BE415" s="232">
        <f>IF(N415="základní",J415,0)</f>
        <v>0</v>
      </c>
      <c r="BF415" s="232">
        <f>IF(N415="snížená",J415,0)</f>
        <v>0</v>
      </c>
      <c r="BG415" s="232">
        <f>IF(N415="zákl. přenesená",J415,0)</f>
        <v>0</v>
      </c>
      <c r="BH415" s="232">
        <f>IF(N415="sníž. přenesená",J415,0)</f>
        <v>0</v>
      </c>
      <c r="BI415" s="232">
        <f>IF(N415="nulová",J415,0)</f>
        <v>0</v>
      </c>
      <c r="BJ415" s="17" t="s">
        <v>81</v>
      </c>
      <c r="BK415" s="232">
        <f>ROUND(I415*H415,2)</f>
        <v>0</v>
      </c>
      <c r="BL415" s="17" t="s">
        <v>136</v>
      </c>
      <c r="BM415" s="231" t="s">
        <v>471</v>
      </c>
    </row>
    <row r="416" spans="1:51" s="13" customFormat="1" ht="12">
      <c r="A416" s="13"/>
      <c r="B416" s="233"/>
      <c r="C416" s="234"/>
      <c r="D416" s="235" t="s">
        <v>138</v>
      </c>
      <c r="E416" s="236" t="s">
        <v>1</v>
      </c>
      <c r="F416" s="237" t="s">
        <v>144</v>
      </c>
      <c r="G416" s="234"/>
      <c r="H416" s="238">
        <v>7</v>
      </c>
      <c r="I416" s="239"/>
      <c r="J416" s="234"/>
      <c r="K416" s="234"/>
      <c r="L416" s="240"/>
      <c r="M416" s="241"/>
      <c r="N416" s="242"/>
      <c r="O416" s="242"/>
      <c r="P416" s="242"/>
      <c r="Q416" s="242"/>
      <c r="R416" s="242"/>
      <c r="S416" s="242"/>
      <c r="T416" s="24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4" t="s">
        <v>138</v>
      </c>
      <c r="AU416" s="244" t="s">
        <v>83</v>
      </c>
      <c r="AV416" s="13" t="s">
        <v>83</v>
      </c>
      <c r="AW416" s="13" t="s">
        <v>29</v>
      </c>
      <c r="AX416" s="13" t="s">
        <v>81</v>
      </c>
      <c r="AY416" s="244" t="s">
        <v>130</v>
      </c>
    </row>
    <row r="417" spans="1:65" s="2" customFormat="1" ht="16.5" customHeight="1">
      <c r="A417" s="38"/>
      <c r="B417" s="39"/>
      <c r="C417" s="266" t="s">
        <v>472</v>
      </c>
      <c r="D417" s="266" t="s">
        <v>313</v>
      </c>
      <c r="E417" s="267" t="s">
        <v>473</v>
      </c>
      <c r="F417" s="268" t="s">
        <v>474</v>
      </c>
      <c r="G417" s="269" t="s">
        <v>135</v>
      </c>
      <c r="H417" s="270">
        <v>7.7</v>
      </c>
      <c r="I417" s="271"/>
      <c r="J417" s="272">
        <f>ROUND(I417*H417,2)</f>
        <v>0</v>
      </c>
      <c r="K417" s="273"/>
      <c r="L417" s="274"/>
      <c r="M417" s="275" t="s">
        <v>1</v>
      </c>
      <c r="N417" s="276" t="s">
        <v>38</v>
      </c>
      <c r="O417" s="91"/>
      <c r="P417" s="229">
        <f>O417*H417</f>
        <v>0</v>
      </c>
      <c r="Q417" s="229">
        <v>0.13</v>
      </c>
      <c r="R417" s="229">
        <f>Q417*H417</f>
        <v>1.0010000000000001</v>
      </c>
      <c r="S417" s="229">
        <v>0</v>
      </c>
      <c r="T417" s="230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31" t="s">
        <v>176</v>
      </c>
      <c r="AT417" s="231" t="s">
        <v>313</v>
      </c>
      <c r="AU417" s="231" t="s">
        <v>83</v>
      </c>
      <c r="AY417" s="17" t="s">
        <v>130</v>
      </c>
      <c r="BE417" s="232">
        <f>IF(N417="základní",J417,0)</f>
        <v>0</v>
      </c>
      <c r="BF417" s="232">
        <f>IF(N417="snížená",J417,0)</f>
        <v>0</v>
      </c>
      <c r="BG417" s="232">
        <f>IF(N417="zákl. přenesená",J417,0)</f>
        <v>0</v>
      </c>
      <c r="BH417" s="232">
        <f>IF(N417="sníž. přenesená",J417,0)</f>
        <v>0</v>
      </c>
      <c r="BI417" s="232">
        <f>IF(N417="nulová",J417,0)</f>
        <v>0</v>
      </c>
      <c r="BJ417" s="17" t="s">
        <v>81</v>
      </c>
      <c r="BK417" s="232">
        <f>ROUND(I417*H417,2)</f>
        <v>0</v>
      </c>
      <c r="BL417" s="17" t="s">
        <v>136</v>
      </c>
      <c r="BM417" s="231" t="s">
        <v>475</v>
      </c>
    </row>
    <row r="418" spans="1:51" s="13" customFormat="1" ht="12">
      <c r="A418" s="13"/>
      <c r="B418" s="233"/>
      <c r="C418" s="234"/>
      <c r="D418" s="235" t="s">
        <v>138</v>
      </c>
      <c r="E418" s="236" t="s">
        <v>1</v>
      </c>
      <c r="F418" s="237" t="s">
        <v>476</v>
      </c>
      <c r="G418" s="234"/>
      <c r="H418" s="238">
        <v>7.7</v>
      </c>
      <c r="I418" s="239"/>
      <c r="J418" s="234"/>
      <c r="K418" s="234"/>
      <c r="L418" s="240"/>
      <c r="M418" s="241"/>
      <c r="N418" s="242"/>
      <c r="O418" s="242"/>
      <c r="P418" s="242"/>
      <c r="Q418" s="242"/>
      <c r="R418" s="242"/>
      <c r="S418" s="242"/>
      <c r="T418" s="24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4" t="s">
        <v>138</v>
      </c>
      <c r="AU418" s="244" t="s">
        <v>83</v>
      </c>
      <c r="AV418" s="13" t="s">
        <v>83</v>
      </c>
      <c r="AW418" s="13" t="s">
        <v>29</v>
      </c>
      <c r="AX418" s="13" t="s">
        <v>73</v>
      </c>
      <c r="AY418" s="244" t="s">
        <v>130</v>
      </c>
    </row>
    <row r="419" spans="1:63" s="12" customFormat="1" ht="22.8" customHeight="1">
      <c r="A419" s="12"/>
      <c r="B419" s="203"/>
      <c r="C419" s="204"/>
      <c r="D419" s="205" t="s">
        <v>72</v>
      </c>
      <c r="E419" s="217" t="s">
        <v>164</v>
      </c>
      <c r="F419" s="217" t="s">
        <v>477</v>
      </c>
      <c r="G419" s="204"/>
      <c r="H419" s="204"/>
      <c r="I419" s="207"/>
      <c r="J419" s="218">
        <f>BK419</f>
        <v>0</v>
      </c>
      <c r="K419" s="204"/>
      <c r="L419" s="209"/>
      <c r="M419" s="210"/>
      <c r="N419" s="211"/>
      <c r="O419" s="211"/>
      <c r="P419" s="212">
        <f>SUM(P420:P430)</f>
        <v>0</v>
      </c>
      <c r="Q419" s="211"/>
      <c r="R419" s="212">
        <f>SUM(R420:R430)</f>
        <v>0.30440575999999997</v>
      </c>
      <c r="S419" s="211"/>
      <c r="T419" s="213">
        <f>SUM(T420:T430)</f>
        <v>0</v>
      </c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R419" s="214" t="s">
        <v>81</v>
      </c>
      <c r="AT419" s="215" t="s">
        <v>72</v>
      </c>
      <c r="AU419" s="215" t="s">
        <v>81</v>
      </c>
      <c r="AY419" s="214" t="s">
        <v>130</v>
      </c>
      <c r="BK419" s="216">
        <f>SUM(BK420:BK430)</f>
        <v>0</v>
      </c>
    </row>
    <row r="420" spans="1:65" s="2" customFormat="1" ht="21.75" customHeight="1">
      <c r="A420" s="38"/>
      <c r="B420" s="39"/>
      <c r="C420" s="219" t="s">
        <v>478</v>
      </c>
      <c r="D420" s="219" t="s">
        <v>132</v>
      </c>
      <c r="E420" s="220" t="s">
        <v>479</v>
      </c>
      <c r="F420" s="221" t="s">
        <v>480</v>
      </c>
      <c r="G420" s="222" t="s">
        <v>135</v>
      </c>
      <c r="H420" s="223">
        <v>20</v>
      </c>
      <c r="I420" s="224"/>
      <c r="J420" s="225">
        <f>ROUND(I420*H420,2)</f>
        <v>0</v>
      </c>
      <c r="K420" s="226"/>
      <c r="L420" s="44"/>
      <c r="M420" s="227" t="s">
        <v>1</v>
      </c>
      <c r="N420" s="228" t="s">
        <v>38</v>
      </c>
      <c r="O420" s="91"/>
      <c r="P420" s="229">
        <f>O420*H420</f>
        <v>0</v>
      </c>
      <c r="Q420" s="229">
        <v>0.008</v>
      </c>
      <c r="R420" s="229">
        <f>Q420*H420</f>
        <v>0.16</v>
      </c>
      <c r="S420" s="229">
        <v>0</v>
      </c>
      <c r="T420" s="230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31" t="s">
        <v>136</v>
      </c>
      <c r="AT420" s="231" t="s">
        <v>132</v>
      </c>
      <c r="AU420" s="231" t="s">
        <v>83</v>
      </c>
      <c r="AY420" s="17" t="s">
        <v>130</v>
      </c>
      <c r="BE420" s="232">
        <f>IF(N420="základní",J420,0)</f>
        <v>0</v>
      </c>
      <c r="BF420" s="232">
        <f>IF(N420="snížená",J420,0)</f>
        <v>0</v>
      </c>
      <c r="BG420" s="232">
        <f>IF(N420="zákl. přenesená",J420,0)</f>
        <v>0</v>
      </c>
      <c r="BH420" s="232">
        <f>IF(N420="sníž. přenesená",J420,0)</f>
        <v>0</v>
      </c>
      <c r="BI420" s="232">
        <f>IF(N420="nulová",J420,0)</f>
        <v>0</v>
      </c>
      <c r="BJ420" s="17" t="s">
        <v>81</v>
      </c>
      <c r="BK420" s="232">
        <f>ROUND(I420*H420,2)</f>
        <v>0</v>
      </c>
      <c r="BL420" s="17" t="s">
        <v>136</v>
      </c>
      <c r="BM420" s="231" t="s">
        <v>481</v>
      </c>
    </row>
    <row r="421" spans="1:51" s="13" customFormat="1" ht="12">
      <c r="A421" s="13"/>
      <c r="B421" s="233"/>
      <c r="C421" s="234"/>
      <c r="D421" s="235" t="s">
        <v>138</v>
      </c>
      <c r="E421" s="236" t="s">
        <v>1</v>
      </c>
      <c r="F421" s="237" t="s">
        <v>482</v>
      </c>
      <c r="G421" s="234"/>
      <c r="H421" s="238">
        <v>20</v>
      </c>
      <c r="I421" s="239"/>
      <c r="J421" s="234"/>
      <c r="K421" s="234"/>
      <c r="L421" s="240"/>
      <c r="M421" s="241"/>
      <c r="N421" s="242"/>
      <c r="O421" s="242"/>
      <c r="P421" s="242"/>
      <c r="Q421" s="242"/>
      <c r="R421" s="242"/>
      <c r="S421" s="242"/>
      <c r="T421" s="24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4" t="s">
        <v>138</v>
      </c>
      <c r="AU421" s="244" t="s">
        <v>83</v>
      </c>
      <c r="AV421" s="13" t="s">
        <v>83</v>
      </c>
      <c r="AW421" s="13" t="s">
        <v>29</v>
      </c>
      <c r="AX421" s="13" t="s">
        <v>73</v>
      </c>
      <c r="AY421" s="244" t="s">
        <v>130</v>
      </c>
    </row>
    <row r="422" spans="1:65" s="2" customFormat="1" ht="24.15" customHeight="1">
      <c r="A422" s="38"/>
      <c r="B422" s="39"/>
      <c r="C422" s="219" t="s">
        <v>483</v>
      </c>
      <c r="D422" s="219" t="s">
        <v>132</v>
      </c>
      <c r="E422" s="220" t="s">
        <v>484</v>
      </c>
      <c r="F422" s="221" t="s">
        <v>485</v>
      </c>
      <c r="G422" s="222" t="s">
        <v>360</v>
      </c>
      <c r="H422" s="223">
        <v>9</v>
      </c>
      <c r="I422" s="224"/>
      <c r="J422" s="225">
        <f>ROUND(I422*H422,2)</f>
        <v>0</v>
      </c>
      <c r="K422" s="226"/>
      <c r="L422" s="44"/>
      <c r="M422" s="227" t="s">
        <v>1</v>
      </c>
      <c r="N422" s="228" t="s">
        <v>38</v>
      </c>
      <c r="O422" s="91"/>
      <c r="P422" s="229">
        <f>O422*H422</f>
        <v>0</v>
      </c>
      <c r="Q422" s="229">
        <v>0</v>
      </c>
      <c r="R422" s="229">
        <f>Q422*H422</f>
        <v>0</v>
      </c>
      <c r="S422" s="229">
        <v>0</v>
      </c>
      <c r="T422" s="230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31" t="s">
        <v>136</v>
      </c>
      <c r="AT422" s="231" t="s">
        <v>132</v>
      </c>
      <c r="AU422" s="231" t="s">
        <v>83</v>
      </c>
      <c r="AY422" s="17" t="s">
        <v>130</v>
      </c>
      <c r="BE422" s="232">
        <f>IF(N422="základní",J422,0)</f>
        <v>0</v>
      </c>
      <c r="BF422" s="232">
        <f>IF(N422="snížená",J422,0)</f>
        <v>0</v>
      </c>
      <c r="BG422" s="232">
        <f>IF(N422="zákl. přenesená",J422,0)</f>
        <v>0</v>
      </c>
      <c r="BH422" s="232">
        <f>IF(N422="sníž. přenesená",J422,0)</f>
        <v>0</v>
      </c>
      <c r="BI422" s="232">
        <f>IF(N422="nulová",J422,0)</f>
        <v>0</v>
      </c>
      <c r="BJ422" s="17" t="s">
        <v>81</v>
      </c>
      <c r="BK422" s="232">
        <f>ROUND(I422*H422,2)</f>
        <v>0</v>
      </c>
      <c r="BL422" s="17" t="s">
        <v>136</v>
      </c>
      <c r="BM422" s="231" t="s">
        <v>486</v>
      </c>
    </row>
    <row r="423" spans="1:51" s="14" customFormat="1" ht="12">
      <c r="A423" s="14"/>
      <c r="B423" s="245"/>
      <c r="C423" s="246"/>
      <c r="D423" s="235" t="s">
        <v>138</v>
      </c>
      <c r="E423" s="247" t="s">
        <v>1</v>
      </c>
      <c r="F423" s="248" t="s">
        <v>487</v>
      </c>
      <c r="G423" s="246"/>
      <c r="H423" s="247" t="s">
        <v>1</v>
      </c>
      <c r="I423" s="249"/>
      <c r="J423" s="246"/>
      <c r="K423" s="246"/>
      <c r="L423" s="250"/>
      <c r="M423" s="251"/>
      <c r="N423" s="252"/>
      <c r="O423" s="252"/>
      <c r="P423" s="252"/>
      <c r="Q423" s="252"/>
      <c r="R423" s="252"/>
      <c r="S423" s="252"/>
      <c r="T423" s="253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54" t="s">
        <v>138</v>
      </c>
      <c r="AU423" s="254" t="s">
        <v>83</v>
      </c>
      <c r="AV423" s="14" t="s">
        <v>81</v>
      </c>
      <c r="AW423" s="14" t="s">
        <v>29</v>
      </c>
      <c r="AX423" s="14" t="s">
        <v>73</v>
      </c>
      <c r="AY423" s="254" t="s">
        <v>130</v>
      </c>
    </row>
    <row r="424" spans="1:51" s="13" customFormat="1" ht="12">
      <c r="A424" s="13"/>
      <c r="B424" s="233"/>
      <c r="C424" s="234"/>
      <c r="D424" s="235" t="s">
        <v>138</v>
      </c>
      <c r="E424" s="236" t="s">
        <v>1</v>
      </c>
      <c r="F424" s="237" t="s">
        <v>488</v>
      </c>
      <c r="G424" s="234"/>
      <c r="H424" s="238">
        <v>9</v>
      </c>
      <c r="I424" s="239"/>
      <c r="J424" s="234"/>
      <c r="K424" s="234"/>
      <c r="L424" s="240"/>
      <c r="M424" s="241"/>
      <c r="N424" s="242"/>
      <c r="O424" s="242"/>
      <c r="P424" s="242"/>
      <c r="Q424" s="242"/>
      <c r="R424" s="242"/>
      <c r="S424" s="242"/>
      <c r="T424" s="24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4" t="s">
        <v>138</v>
      </c>
      <c r="AU424" s="244" t="s">
        <v>83</v>
      </c>
      <c r="AV424" s="13" t="s">
        <v>83</v>
      </c>
      <c r="AW424" s="13" t="s">
        <v>29</v>
      </c>
      <c r="AX424" s="13" t="s">
        <v>81</v>
      </c>
      <c r="AY424" s="244" t="s">
        <v>130</v>
      </c>
    </row>
    <row r="425" spans="1:65" s="2" customFormat="1" ht="37.8" customHeight="1">
      <c r="A425" s="38"/>
      <c r="B425" s="39"/>
      <c r="C425" s="219" t="s">
        <v>489</v>
      </c>
      <c r="D425" s="219" t="s">
        <v>132</v>
      </c>
      <c r="E425" s="220" t="s">
        <v>490</v>
      </c>
      <c r="F425" s="221" t="s">
        <v>491</v>
      </c>
      <c r="G425" s="222" t="s">
        <v>195</v>
      </c>
      <c r="H425" s="223">
        <v>0.064</v>
      </c>
      <c r="I425" s="224"/>
      <c r="J425" s="225">
        <f>ROUND(I425*H425,2)</f>
        <v>0</v>
      </c>
      <c r="K425" s="226"/>
      <c r="L425" s="44"/>
      <c r="M425" s="227" t="s">
        <v>1</v>
      </c>
      <c r="N425" s="228" t="s">
        <v>38</v>
      </c>
      <c r="O425" s="91"/>
      <c r="P425" s="229">
        <f>O425*H425</f>
        <v>0</v>
      </c>
      <c r="Q425" s="229">
        <v>2.25634</v>
      </c>
      <c r="R425" s="229">
        <f>Q425*H425</f>
        <v>0.14440576</v>
      </c>
      <c r="S425" s="229">
        <v>0</v>
      </c>
      <c r="T425" s="230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31" t="s">
        <v>136</v>
      </c>
      <c r="AT425" s="231" t="s">
        <v>132</v>
      </c>
      <c r="AU425" s="231" t="s">
        <v>83</v>
      </c>
      <c r="AY425" s="17" t="s">
        <v>130</v>
      </c>
      <c r="BE425" s="232">
        <f>IF(N425="základní",J425,0)</f>
        <v>0</v>
      </c>
      <c r="BF425" s="232">
        <f>IF(N425="snížená",J425,0)</f>
        <v>0</v>
      </c>
      <c r="BG425" s="232">
        <f>IF(N425="zákl. přenesená",J425,0)</f>
        <v>0</v>
      </c>
      <c r="BH425" s="232">
        <f>IF(N425="sníž. přenesená",J425,0)</f>
        <v>0</v>
      </c>
      <c r="BI425" s="232">
        <f>IF(N425="nulová",J425,0)</f>
        <v>0</v>
      </c>
      <c r="BJ425" s="17" t="s">
        <v>81</v>
      </c>
      <c r="BK425" s="232">
        <f>ROUND(I425*H425,2)</f>
        <v>0</v>
      </c>
      <c r="BL425" s="17" t="s">
        <v>136</v>
      </c>
      <c r="BM425" s="231" t="s">
        <v>492</v>
      </c>
    </row>
    <row r="426" spans="1:51" s="14" customFormat="1" ht="12">
      <c r="A426" s="14"/>
      <c r="B426" s="245"/>
      <c r="C426" s="246"/>
      <c r="D426" s="235" t="s">
        <v>138</v>
      </c>
      <c r="E426" s="247" t="s">
        <v>1</v>
      </c>
      <c r="F426" s="248" t="s">
        <v>493</v>
      </c>
      <c r="G426" s="246"/>
      <c r="H426" s="247" t="s">
        <v>1</v>
      </c>
      <c r="I426" s="249"/>
      <c r="J426" s="246"/>
      <c r="K426" s="246"/>
      <c r="L426" s="250"/>
      <c r="M426" s="251"/>
      <c r="N426" s="252"/>
      <c r="O426" s="252"/>
      <c r="P426" s="252"/>
      <c r="Q426" s="252"/>
      <c r="R426" s="252"/>
      <c r="S426" s="252"/>
      <c r="T426" s="253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4" t="s">
        <v>138</v>
      </c>
      <c r="AU426" s="254" t="s">
        <v>83</v>
      </c>
      <c r="AV426" s="14" t="s">
        <v>81</v>
      </c>
      <c r="AW426" s="14" t="s">
        <v>29</v>
      </c>
      <c r="AX426" s="14" t="s">
        <v>73</v>
      </c>
      <c r="AY426" s="254" t="s">
        <v>130</v>
      </c>
    </row>
    <row r="427" spans="1:51" s="13" customFormat="1" ht="12">
      <c r="A427" s="13"/>
      <c r="B427" s="233"/>
      <c r="C427" s="234"/>
      <c r="D427" s="235" t="s">
        <v>138</v>
      </c>
      <c r="E427" s="236" t="s">
        <v>1</v>
      </c>
      <c r="F427" s="237" t="s">
        <v>494</v>
      </c>
      <c r="G427" s="234"/>
      <c r="H427" s="238">
        <v>0.032</v>
      </c>
      <c r="I427" s="239"/>
      <c r="J427" s="234"/>
      <c r="K427" s="234"/>
      <c r="L427" s="240"/>
      <c r="M427" s="241"/>
      <c r="N427" s="242"/>
      <c r="O427" s="242"/>
      <c r="P427" s="242"/>
      <c r="Q427" s="242"/>
      <c r="R427" s="242"/>
      <c r="S427" s="242"/>
      <c r="T427" s="24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4" t="s">
        <v>138</v>
      </c>
      <c r="AU427" s="244" t="s">
        <v>83</v>
      </c>
      <c r="AV427" s="13" t="s">
        <v>83</v>
      </c>
      <c r="AW427" s="13" t="s">
        <v>29</v>
      </c>
      <c r="AX427" s="13" t="s">
        <v>73</v>
      </c>
      <c r="AY427" s="244" t="s">
        <v>130</v>
      </c>
    </row>
    <row r="428" spans="1:51" s="13" customFormat="1" ht="12">
      <c r="A428" s="13"/>
      <c r="B428" s="233"/>
      <c r="C428" s="234"/>
      <c r="D428" s="235" t="s">
        <v>138</v>
      </c>
      <c r="E428" s="236" t="s">
        <v>1</v>
      </c>
      <c r="F428" s="237" t="s">
        <v>495</v>
      </c>
      <c r="G428" s="234"/>
      <c r="H428" s="238">
        <v>0.021</v>
      </c>
      <c r="I428" s="239"/>
      <c r="J428" s="234"/>
      <c r="K428" s="234"/>
      <c r="L428" s="240"/>
      <c r="M428" s="241"/>
      <c r="N428" s="242"/>
      <c r="O428" s="242"/>
      <c r="P428" s="242"/>
      <c r="Q428" s="242"/>
      <c r="R428" s="242"/>
      <c r="S428" s="242"/>
      <c r="T428" s="24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4" t="s">
        <v>138</v>
      </c>
      <c r="AU428" s="244" t="s">
        <v>83</v>
      </c>
      <c r="AV428" s="13" t="s">
        <v>83</v>
      </c>
      <c r="AW428" s="13" t="s">
        <v>29</v>
      </c>
      <c r="AX428" s="13" t="s">
        <v>73</v>
      </c>
      <c r="AY428" s="244" t="s">
        <v>130</v>
      </c>
    </row>
    <row r="429" spans="1:51" s="13" customFormat="1" ht="12">
      <c r="A429" s="13"/>
      <c r="B429" s="233"/>
      <c r="C429" s="234"/>
      <c r="D429" s="235" t="s">
        <v>138</v>
      </c>
      <c r="E429" s="236" t="s">
        <v>1</v>
      </c>
      <c r="F429" s="237" t="s">
        <v>496</v>
      </c>
      <c r="G429" s="234"/>
      <c r="H429" s="238">
        <v>0.011</v>
      </c>
      <c r="I429" s="239"/>
      <c r="J429" s="234"/>
      <c r="K429" s="234"/>
      <c r="L429" s="240"/>
      <c r="M429" s="241"/>
      <c r="N429" s="242"/>
      <c r="O429" s="242"/>
      <c r="P429" s="242"/>
      <c r="Q429" s="242"/>
      <c r="R429" s="242"/>
      <c r="S429" s="242"/>
      <c r="T429" s="24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4" t="s">
        <v>138</v>
      </c>
      <c r="AU429" s="244" t="s">
        <v>83</v>
      </c>
      <c r="AV429" s="13" t="s">
        <v>83</v>
      </c>
      <c r="AW429" s="13" t="s">
        <v>29</v>
      </c>
      <c r="AX429" s="13" t="s">
        <v>73</v>
      </c>
      <c r="AY429" s="244" t="s">
        <v>130</v>
      </c>
    </row>
    <row r="430" spans="1:51" s="15" customFormat="1" ht="12">
      <c r="A430" s="15"/>
      <c r="B430" s="255"/>
      <c r="C430" s="256"/>
      <c r="D430" s="235" t="s">
        <v>138</v>
      </c>
      <c r="E430" s="257" t="s">
        <v>1</v>
      </c>
      <c r="F430" s="258" t="s">
        <v>153</v>
      </c>
      <c r="G430" s="256"/>
      <c r="H430" s="259">
        <v>0.064</v>
      </c>
      <c r="I430" s="260"/>
      <c r="J430" s="256"/>
      <c r="K430" s="256"/>
      <c r="L430" s="261"/>
      <c r="M430" s="262"/>
      <c r="N430" s="263"/>
      <c r="O430" s="263"/>
      <c r="P430" s="263"/>
      <c r="Q430" s="263"/>
      <c r="R430" s="263"/>
      <c r="S430" s="263"/>
      <c r="T430" s="264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T430" s="265" t="s">
        <v>138</v>
      </c>
      <c r="AU430" s="265" t="s">
        <v>83</v>
      </c>
      <c r="AV430" s="15" t="s">
        <v>136</v>
      </c>
      <c r="AW430" s="15" t="s">
        <v>29</v>
      </c>
      <c r="AX430" s="15" t="s">
        <v>81</v>
      </c>
      <c r="AY430" s="265" t="s">
        <v>130</v>
      </c>
    </row>
    <row r="431" spans="1:63" s="12" customFormat="1" ht="22.8" customHeight="1">
      <c r="A431" s="12"/>
      <c r="B431" s="203"/>
      <c r="C431" s="204"/>
      <c r="D431" s="205" t="s">
        <v>72</v>
      </c>
      <c r="E431" s="217" t="s">
        <v>176</v>
      </c>
      <c r="F431" s="217" t="s">
        <v>497</v>
      </c>
      <c r="G431" s="204"/>
      <c r="H431" s="204"/>
      <c r="I431" s="207"/>
      <c r="J431" s="218">
        <f>BK431</f>
        <v>0</v>
      </c>
      <c r="K431" s="204"/>
      <c r="L431" s="209"/>
      <c r="M431" s="210"/>
      <c r="N431" s="211"/>
      <c r="O431" s="211"/>
      <c r="P431" s="212">
        <f>P432+P839+P956</f>
        <v>0</v>
      </c>
      <c r="Q431" s="211"/>
      <c r="R431" s="212">
        <f>R432+R839+R956</f>
        <v>37.86325642</v>
      </c>
      <c r="S431" s="211"/>
      <c r="T431" s="213">
        <f>T432+T839+T956</f>
        <v>0</v>
      </c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R431" s="214" t="s">
        <v>81</v>
      </c>
      <c r="AT431" s="215" t="s">
        <v>72</v>
      </c>
      <c r="AU431" s="215" t="s">
        <v>81</v>
      </c>
      <c r="AY431" s="214" t="s">
        <v>130</v>
      </c>
      <c r="BK431" s="216">
        <f>BK432+BK839+BK956</f>
        <v>0</v>
      </c>
    </row>
    <row r="432" spans="1:63" s="12" customFormat="1" ht="20.85" customHeight="1">
      <c r="A432" s="12"/>
      <c r="B432" s="203"/>
      <c r="C432" s="204"/>
      <c r="D432" s="205" t="s">
        <v>72</v>
      </c>
      <c r="E432" s="217" t="s">
        <v>498</v>
      </c>
      <c r="F432" s="217" t="s">
        <v>499</v>
      </c>
      <c r="G432" s="204"/>
      <c r="H432" s="204"/>
      <c r="I432" s="207"/>
      <c r="J432" s="218">
        <f>BK432</f>
        <v>0</v>
      </c>
      <c r="K432" s="204"/>
      <c r="L432" s="209"/>
      <c r="M432" s="210"/>
      <c r="N432" s="211"/>
      <c r="O432" s="211"/>
      <c r="P432" s="212">
        <f>SUM(P433:P838)</f>
        <v>0</v>
      </c>
      <c r="Q432" s="211"/>
      <c r="R432" s="212">
        <f>SUM(R433:R838)</f>
        <v>14.8810249</v>
      </c>
      <c r="S432" s="211"/>
      <c r="T432" s="213">
        <f>SUM(T433:T838)</f>
        <v>0</v>
      </c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R432" s="214" t="s">
        <v>81</v>
      </c>
      <c r="AT432" s="215" t="s">
        <v>72</v>
      </c>
      <c r="AU432" s="215" t="s">
        <v>83</v>
      </c>
      <c r="AY432" s="214" t="s">
        <v>130</v>
      </c>
      <c r="BK432" s="216">
        <f>SUM(BK433:BK838)</f>
        <v>0</v>
      </c>
    </row>
    <row r="433" spans="1:65" s="2" customFormat="1" ht="16.5" customHeight="1">
      <c r="A433" s="38"/>
      <c r="B433" s="39"/>
      <c r="C433" s="219" t="s">
        <v>500</v>
      </c>
      <c r="D433" s="219" t="s">
        <v>132</v>
      </c>
      <c r="E433" s="220" t="s">
        <v>501</v>
      </c>
      <c r="F433" s="221" t="s">
        <v>502</v>
      </c>
      <c r="G433" s="222" t="s">
        <v>503</v>
      </c>
      <c r="H433" s="223">
        <v>1</v>
      </c>
      <c r="I433" s="224"/>
      <c r="J433" s="225">
        <f>ROUND(I433*H433,2)</f>
        <v>0</v>
      </c>
      <c r="K433" s="226"/>
      <c r="L433" s="44"/>
      <c r="M433" s="227" t="s">
        <v>1</v>
      </c>
      <c r="N433" s="228" t="s">
        <v>38</v>
      </c>
      <c r="O433" s="91"/>
      <c r="P433" s="229">
        <f>O433*H433</f>
        <v>0</v>
      </c>
      <c r="Q433" s="229">
        <v>0</v>
      </c>
      <c r="R433" s="229">
        <f>Q433*H433</f>
        <v>0</v>
      </c>
      <c r="S433" s="229">
        <v>0</v>
      </c>
      <c r="T433" s="230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31" t="s">
        <v>136</v>
      </c>
      <c r="AT433" s="231" t="s">
        <v>132</v>
      </c>
      <c r="AU433" s="231" t="s">
        <v>145</v>
      </c>
      <c r="AY433" s="17" t="s">
        <v>130</v>
      </c>
      <c r="BE433" s="232">
        <f>IF(N433="základní",J433,0)</f>
        <v>0</v>
      </c>
      <c r="BF433" s="232">
        <f>IF(N433="snížená",J433,0)</f>
        <v>0</v>
      </c>
      <c r="BG433" s="232">
        <f>IF(N433="zákl. přenesená",J433,0)</f>
        <v>0</v>
      </c>
      <c r="BH433" s="232">
        <f>IF(N433="sníž. přenesená",J433,0)</f>
        <v>0</v>
      </c>
      <c r="BI433" s="232">
        <f>IF(N433="nulová",J433,0)</f>
        <v>0</v>
      </c>
      <c r="BJ433" s="17" t="s">
        <v>81</v>
      </c>
      <c r="BK433" s="232">
        <f>ROUND(I433*H433,2)</f>
        <v>0</v>
      </c>
      <c r="BL433" s="17" t="s">
        <v>136</v>
      </c>
      <c r="BM433" s="231" t="s">
        <v>504</v>
      </c>
    </row>
    <row r="434" spans="1:51" s="14" customFormat="1" ht="12">
      <c r="A434" s="14"/>
      <c r="B434" s="245"/>
      <c r="C434" s="246"/>
      <c r="D434" s="235" t="s">
        <v>138</v>
      </c>
      <c r="E434" s="247" t="s">
        <v>1</v>
      </c>
      <c r="F434" s="248" t="s">
        <v>505</v>
      </c>
      <c r="G434" s="246"/>
      <c r="H434" s="247" t="s">
        <v>1</v>
      </c>
      <c r="I434" s="249"/>
      <c r="J434" s="246"/>
      <c r="K434" s="246"/>
      <c r="L434" s="250"/>
      <c r="M434" s="251"/>
      <c r="N434" s="252"/>
      <c r="O434" s="252"/>
      <c r="P434" s="252"/>
      <c r="Q434" s="252"/>
      <c r="R434" s="252"/>
      <c r="S434" s="252"/>
      <c r="T434" s="253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4" t="s">
        <v>138</v>
      </c>
      <c r="AU434" s="254" t="s">
        <v>145</v>
      </c>
      <c r="AV434" s="14" t="s">
        <v>81</v>
      </c>
      <c r="AW434" s="14" t="s">
        <v>29</v>
      </c>
      <c r="AX434" s="14" t="s">
        <v>73</v>
      </c>
      <c r="AY434" s="254" t="s">
        <v>130</v>
      </c>
    </row>
    <row r="435" spans="1:51" s="14" customFormat="1" ht="12">
      <c r="A435" s="14"/>
      <c r="B435" s="245"/>
      <c r="C435" s="246"/>
      <c r="D435" s="235" t="s">
        <v>138</v>
      </c>
      <c r="E435" s="247" t="s">
        <v>1</v>
      </c>
      <c r="F435" s="248" t="s">
        <v>506</v>
      </c>
      <c r="G435" s="246"/>
      <c r="H435" s="247" t="s">
        <v>1</v>
      </c>
      <c r="I435" s="249"/>
      <c r="J435" s="246"/>
      <c r="K435" s="246"/>
      <c r="L435" s="250"/>
      <c r="M435" s="251"/>
      <c r="N435" s="252"/>
      <c r="O435" s="252"/>
      <c r="P435" s="252"/>
      <c r="Q435" s="252"/>
      <c r="R435" s="252"/>
      <c r="S435" s="252"/>
      <c r="T435" s="253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54" t="s">
        <v>138</v>
      </c>
      <c r="AU435" s="254" t="s">
        <v>145</v>
      </c>
      <c r="AV435" s="14" t="s">
        <v>81</v>
      </c>
      <c r="AW435" s="14" t="s">
        <v>29</v>
      </c>
      <c r="AX435" s="14" t="s">
        <v>73</v>
      </c>
      <c r="AY435" s="254" t="s">
        <v>130</v>
      </c>
    </row>
    <row r="436" spans="1:51" s="14" customFormat="1" ht="12">
      <c r="A436" s="14"/>
      <c r="B436" s="245"/>
      <c r="C436" s="246"/>
      <c r="D436" s="235" t="s">
        <v>138</v>
      </c>
      <c r="E436" s="247" t="s">
        <v>1</v>
      </c>
      <c r="F436" s="248" t="s">
        <v>507</v>
      </c>
      <c r="G436" s="246"/>
      <c r="H436" s="247" t="s">
        <v>1</v>
      </c>
      <c r="I436" s="249"/>
      <c r="J436" s="246"/>
      <c r="K436" s="246"/>
      <c r="L436" s="250"/>
      <c r="M436" s="251"/>
      <c r="N436" s="252"/>
      <c r="O436" s="252"/>
      <c r="P436" s="252"/>
      <c r="Q436" s="252"/>
      <c r="R436" s="252"/>
      <c r="S436" s="252"/>
      <c r="T436" s="253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54" t="s">
        <v>138</v>
      </c>
      <c r="AU436" s="254" t="s">
        <v>145</v>
      </c>
      <c r="AV436" s="14" t="s">
        <v>81</v>
      </c>
      <c r="AW436" s="14" t="s">
        <v>29</v>
      </c>
      <c r="AX436" s="14" t="s">
        <v>73</v>
      </c>
      <c r="AY436" s="254" t="s">
        <v>130</v>
      </c>
    </row>
    <row r="437" spans="1:51" s="14" customFormat="1" ht="12">
      <c r="A437" s="14"/>
      <c r="B437" s="245"/>
      <c r="C437" s="246"/>
      <c r="D437" s="235" t="s">
        <v>138</v>
      </c>
      <c r="E437" s="247" t="s">
        <v>1</v>
      </c>
      <c r="F437" s="248" t="s">
        <v>508</v>
      </c>
      <c r="G437" s="246"/>
      <c r="H437" s="247" t="s">
        <v>1</v>
      </c>
      <c r="I437" s="249"/>
      <c r="J437" s="246"/>
      <c r="K437" s="246"/>
      <c r="L437" s="250"/>
      <c r="M437" s="251"/>
      <c r="N437" s="252"/>
      <c r="O437" s="252"/>
      <c r="P437" s="252"/>
      <c r="Q437" s="252"/>
      <c r="R437" s="252"/>
      <c r="S437" s="252"/>
      <c r="T437" s="253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4" t="s">
        <v>138</v>
      </c>
      <c r="AU437" s="254" t="s">
        <v>145</v>
      </c>
      <c r="AV437" s="14" t="s">
        <v>81</v>
      </c>
      <c r="AW437" s="14" t="s">
        <v>29</v>
      </c>
      <c r="AX437" s="14" t="s">
        <v>73</v>
      </c>
      <c r="AY437" s="254" t="s">
        <v>130</v>
      </c>
    </row>
    <row r="438" spans="1:51" s="14" customFormat="1" ht="12">
      <c r="A438" s="14"/>
      <c r="B438" s="245"/>
      <c r="C438" s="246"/>
      <c r="D438" s="235" t="s">
        <v>138</v>
      </c>
      <c r="E438" s="247" t="s">
        <v>1</v>
      </c>
      <c r="F438" s="248" t="s">
        <v>509</v>
      </c>
      <c r="G438" s="246"/>
      <c r="H438" s="247" t="s">
        <v>1</v>
      </c>
      <c r="I438" s="249"/>
      <c r="J438" s="246"/>
      <c r="K438" s="246"/>
      <c r="L438" s="250"/>
      <c r="M438" s="251"/>
      <c r="N438" s="252"/>
      <c r="O438" s="252"/>
      <c r="P438" s="252"/>
      <c r="Q438" s="252"/>
      <c r="R438" s="252"/>
      <c r="S438" s="252"/>
      <c r="T438" s="253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4" t="s">
        <v>138</v>
      </c>
      <c r="AU438" s="254" t="s">
        <v>145</v>
      </c>
      <c r="AV438" s="14" t="s">
        <v>81</v>
      </c>
      <c r="AW438" s="14" t="s">
        <v>29</v>
      </c>
      <c r="AX438" s="14" t="s">
        <v>73</v>
      </c>
      <c r="AY438" s="254" t="s">
        <v>130</v>
      </c>
    </row>
    <row r="439" spans="1:51" s="14" customFormat="1" ht="12">
      <c r="A439" s="14"/>
      <c r="B439" s="245"/>
      <c r="C439" s="246"/>
      <c r="D439" s="235" t="s">
        <v>138</v>
      </c>
      <c r="E439" s="247" t="s">
        <v>1</v>
      </c>
      <c r="F439" s="248" t="s">
        <v>510</v>
      </c>
      <c r="G439" s="246"/>
      <c r="H439" s="247" t="s">
        <v>1</v>
      </c>
      <c r="I439" s="249"/>
      <c r="J439" s="246"/>
      <c r="K439" s="246"/>
      <c r="L439" s="250"/>
      <c r="M439" s="251"/>
      <c r="N439" s="252"/>
      <c r="O439" s="252"/>
      <c r="P439" s="252"/>
      <c r="Q439" s="252"/>
      <c r="R439" s="252"/>
      <c r="S439" s="252"/>
      <c r="T439" s="253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4" t="s">
        <v>138</v>
      </c>
      <c r="AU439" s="254" t="s">
        <v>145</v>
      </c>
      <c r="AV439" s="14" t="s">
        <v>81</v>
      </c>
      <c r="AW439" s="14" t="s">
        <v>29</v>
      </c>
      <c r="AX439" s="14" t="s">
        <v>73</v>
      </c>
      <c r="AY439" s="254" t="s">
        <v>130</v>
      </c>
    </row>
    <row r="440" spans="1:51" s="14" customFormat="1" ht="12">
      <c r="A440" s="14"/>
      <c r="B440" s="245"/>
      <c r="C440" s="246"/>
      <c r="D440" s="235" t="s">
        <v>138</v>
      </c>
      <c r="E440" s="247" t="s">
        <v>1</v>
      </c>
      <c r="F440" s="248" t="s">
        <v>511</v>
      </c>
      <c r="G440" s="246"/>
      <c r="H440" s="247" t="s">
        <v>1</v>
      </c>
      <c r="I440" s="249"/>
      <c r="J440" s="246"/>
      <c r="K440" s="246"/>
      <c r="L440" s="250"/>
      <c r="M440" s="251"/>
      <c r="N440" s="252"/>
      <c r="O440" s="252"/>
      <c r="P440" s="252"/>
      <c r="Q440" s="252"/>
      <c r="R440" s="252"/>
      <c r="S440" s="252"/>
      <c r="T440" s="253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54" t="s">
        <v>138</v>
      </c>
      <c r="AU440" s="254" t="s">
        <v>145</v>
      </c>
      <c r="AV440" s="14" t="s">
        <v>81</v>
      </c>
      <c r="AW440" s="14" t="s">
        <v>29</v>
      </c>
      <c r="AX440" s="14" t="s">
        <v>73</v>
      </c>
      <c r="AY440" s="254" t="s">
        <v>130</v>
      </c>
    </row>
    <row r="441" spans="1:51" s="14" customFormat="1" ht="12">
      <c r="A441" s="14"/>
      <c r="B441" s="245"/>
      <c r="C441" s="246"/>
      <c r="D441" s="235" t="s">
        <v>138</v>
      </c>
      <c r="E441" s="247" t="s">
        <v>1</v>
      </c>
      <c r="F441" s="248" t="s">
        <v>512</v>
      </c>
      <c r="G441" s="246"/>
      <c r="H441" s="247" t="s">
        <v>1</v>
      </c>
      <c r="I441" s="249"/>
      <c r="J441" s="246"/>
      <c r="K441" s="246"/>
      <c r="L441" s="250"/>
      <c r="M441" s="251"/>
      <c r="N441" s="252"/>
      <c r="O441" s="252"/>
      <c r="P441" s="252"/>
      <c r="Q441" s="252"/>
      <c r="R441" s="252"/>
      <c r="S441" s="252"/>
      <c r="T441" s="253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4" t="s">
        <v>138</v>
      </c>
      <c r="AU441" s="254" t="s">
        <v>145</v>
      </c>
      <c r="AV441" s="14" t="s">
        <v>81</v>
      </c>
      <c r="AW441" s="14" t="s">
        <v>29</v>
      </c>
      <c r="AX441" s="14" t="s">
        <v>73</v>
      </c>
      <c r="AY441" s="254" t="s">
        <v>130</v>
      </c>
    </row>
    <row r="442" spans="1:51" s="14" customFormat="1" ht="12">
      <c r="A442" s="14"/>
      <c r="B442" s="245"/>
      <c r="C442" s="246"/>
      <c r="D442" s="235" t="s">
        <v>138</v>
      </c>
      <c r="E442" s="247" t="s">
        <v>1</v>
      </c>
      <c r="F442" s="248" t="s">
        <v>513</v>
      </c>
      <c r="G442" s="246"/>
      <c r="H442" s="247" t="s">
        <v>1</v>
      </c>
      <c r="I442" s="249"/>
      <c r="J442" s="246"/>
      <c r="K442" s="246"/>
      <c r="L442" s="250"/>
      <c r="M442" s="251"/>
      <c r="N442" s="252"/>
      <c r="O442" s="252"/>
      <c r="P442" s="252"/>
      <c r="Q442" s="252"/>
      <c r="R442" s="252"/>
      <c r="S442" s="252"/>
      <c r="T442" s="253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54" t="s">
        <v>138</v>
      </c>
      <c r="AU442" s="254" t="s">
        <v>145</v>
      </c>
      <c r="AV442" s="14" t="s">
        <v>81</v>
      </c>
      <c r="AW442" s="14" t="s">
        <v>29</v>
      </c>
      <c r="AX442" s="14" t="s">
        <v>73</v>
      </c>
      <c r="AY442" s="254" t="s">
        <v>130</v>
      </c>
    </row>
    <row r="443" spans="1:51" s="14" customFormat="1" ht="12">
      <c r="A443" s="14"/>
      <c r="B443" s="245"/>
      <c r="C443" s="246"/>
      <c r="D443" s="235" t="s">
        <v>138</v>
      </c>
      <c r="E443" s="247" t="s">
        <v>1</v>
      </c>
      <c r="F443" s="248" t="s">
        <v>514</v>
      </c>
      <c r="G443" s="246"/>
      <c r="H443" s="247" t="s">
        <v>1</v>
      </c>
      <c r="I443" s="249"/>
      <c r="J443" s="246"/>
      <c r="K443" s="246"/>
      <c r="L443" s="250"/>
      <c r="M443" s="251"/>
      <c r="N443" s="252"/>
      <c r="O443" s="252"/>
      <c r="P443" s="252"/>
      <c r="Q443" s="252"/>
      <c r="R443" s="252"/>
      <c r="S443" s="252"/>
      <c r="T443" s="253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54" t="s">
        <v>138</v>
      </c>
      <c r="AU443" s="254" t="s">
        <v>145</v>
      </c>
      <c r="AV443" s="14" t="s">
        <v>81</v>
      </c>
      <c r="AW443" s="14" t="s">
        <v>29</v>
      </c>
      <c r="AX443" s="14" t="s">
        <v>73</v>
      </c>
      <c r="AY443" s="254" t="s">
        <v>130</v>
      </c>
    </row>
    <row r="444" spans="1:51" s="14" customFormat="1" ht="12">
      <c r="A444" s="14"/>
      <c r="B444" s="245"/>
      <c r="C444" s="246"/>
      <c r="D444" s="235" t="s">
        <v>138</v>
      </c>
      <c r="E444" s="247" t="s">
        <v>1</v>
      </c>
      <c r="F444" s="248" t="s">
        <v>515</v>
      </c>
      <c r="G444" s="246"/>
      <c r="H444" s="247" t="s">
        <v>1</v>
      </c>
      <c r="I444" s="249"/>
      <c r="J444" s="246"/>
      <c r="K444" s="246"/>
      <c r="L444" s="250"/>
      <c r="M444" s="251"/>
      <c r="N444" s="252"/>
      <c r="O444" s="252"/>
      <c r="P444" s="252"/>
      <c r="Q444" s="252"/>
      <c r="R444" s="252"/>
      <c r="S444" s="252"/>
      <c r="T444" s="253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54" t="s">
        <v>138</v>
      </c>
      <c r="AU444" s="254" t="s">
        <v>145</v>
      </c>
      <c r="AV444" s="14" t="s">
        <v>81</v>
      </c>
      <c r="AW444" s="14" t="s">
        <v>29</v>
      </c>
      <c r="AX444" s="14" t="s">
        <v>73</v>
      </c>
      <c r="AY444" s="254" t="s">
        <v>130</v>
      </c>
    </row>
    <row r="445" spans="1:51" s="14" customFormat="1" ht="12">
      <c r="A445" s="14"/>
      <c r="B445" s="245"/>
      <c r="C445" s="246"/>
      <c r="D445" s="235" t="s">
        <v>138</v>
      </c>
      <c r="E445" s="247" t="s">
        <v>1</v>
      </c>
      <c r="F445" s="248" t="s">
        <v>516</v>
      </c>
      <c r="G445" s="246"/>
      <c r="H445" s="247" t="s">
        <v>1</v>
      </c>
      <c r="I445" s="249"/>
      <c r="J445" s="246"/>
      <c r="K445" s="246"/>
      <c r="L445" s="250"/>
      <c r="M445" s="251"/>
      <c r="N445" s="252"/>
      <c r="O445" s="252"/>
      <c r="P445" s="252"/>
      <c r="Q445" s="252"/>
      <c r="R445" s="252"/>
      <c r="S445" s="252"/>
      <c r="T445" s="253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54" t="s">
        <v>138</v>
      </c>
      <c r="AU445" s="254" t="s">
        <v>145</v>
      </c>
      <c r="AV445" s="14" t="s">
        <v>81</v>
      </c>
      <c r="AW445" s="14" t="s">
        <v>29</v>
      </c>
      <c r="AX445" s="14" t="s">
        <v>73</v>
      </c>
      <c r="AY445" s="254" t="s">
        <v>130</v>
      </c>
    </row>
    <row r="446" spans="1:51" s="14" customFormat="1" ht="12">
      <c r="A446" s="14"/>
      <c r="B446" s="245"/>
      <c r="C446" s="246"/>
      <c r="D446" s="235" t="s">
        <v>138</v>
      </c>
      <c r="E446" s="247" t="s">
        <v>1</v>
      </c>
      <c r="F446" s="248" t="s">
        <v>517</v>
      </c>
      <c r="G446" s="246"/>
      <c r="H446" s="247" t="s">
        <v>1</v>
      </c>
      <c r="I446" s="249"/>
      <c r="J446" s="246"/>
      <c r="K446" s="246"/>
      <c r="L446" s="250"/>
      <c r="M446" s="251"/>
      <c r="N446" s="252"/>
      <c r="O446" s="252"/>
      <c r="P446" s="252"/>
      <c r="Q446" s="252"/>
      <c r="R446" s="252"/>
      <c r="S446" s="252"/>
      <c r="T446" s="253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54" t="s">
        <v>138</v>
      </c>
      <c r="AU446" s="254" t="s">
        <v>145</v>
      </c>
      <c r="AV446" s="14" t="s">
        <v>81</v>
      </c>
      <c r="AW446" s="14" t="s">
        <v>29</v>
      </c>
      <c r="AX446" s="14" t="s">
        <v>73</v>
      </c>
      <c r="AY446" s="254" t="s">
        <v>130</v>
      </c>
    </row>
    <row r="447" spans="1:51" s="14" customFormat="1" ht="12">
      <c r="A447" s="14"/>
      <c r="B447" s="245"/>
      <c r="C447" s="246"/>
      <c r="D447" s="235" t="s">
        <v>138</v>
      </c>
      <c r="E447" s="247" t="s">
        <v>1</v>
      </c>
      <c r="F447" s="248" t="s">
        <v>518</v>
      </c>
      <c r="G447" s="246"/>
      <c r="H447" s="247" t="s">
        <v>1</v>
      </c>
      <c r="I447" s="249"/>
      <c r="J447" s="246"/>
      <c r="K447" s="246"/>
      <c r="L447" s="250"/>
      <c r="M447" s="251"/>
      <c r="N447" s="252"/>
      <c r="O447" s="252"/>
      <c r="P447" s="252"/>
      <c r="Q447" s="252"/>
      <c r="R447" s="252"/>
      <c r="S447" s="252"/>
      <c r="T447" s="253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54" t="s">
        <v>138</v>
      </c>
      <c r="AU447" s="254" t="s">
        <v>145</v>
      </c>
      <c r="AV447" s="14" t="s">
        <v>81</v>
      </c>
      <c r="AW447" s="14" t="s">
        <v>29</v>
      </c>
      <c r="AX447" s="14" t="s">
        <v>73</v>
      </c>
      <c r="AY447" s="254" t="s">
        <v>130</v>
      </c>
    </row>
    <row r="448" spans="1:51" s="13" customFormat="1" ht="12">
      <c r="A448" s="13"/>
      <c r="B448" s="233"/>
      <c r="C448" s="234"/>
      <c r="D448" s="235" t="s">
        <v>138</v>
      </c>
      <c r="E448" s="236" t="s">
        <v>1</v>
      </c>
      <c r="F448" s="237" t="s">
        <v>519</v>
      </c>
      <c r="G448" s="234"/>
      <c r="H448" s="238">
        <v>0</v>
      </c>
      <c r="I448" s="239"/>
      <c r="J448" s="234"/>
      <c r="K448" s="234"/>
      <c r="L448" s="240"/>
      <c r="M448" s="241"/>
      <c r="N448" s="242"/>
      <c r="O448" s="242"/>
      <c r="P448" s="242"/>
      <c r="Q448" s="242"/>
      <c r="R448" s="242"/>
      <c r="S448" s="242"/>
      <c r="T448" s="24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4" t="s">
        <v>138</v>
      </c>
      <c r="AU448" s="244" t="s">
        <v>145</v>
      </c>
      <c r="AV448" s="13" t="s">
        <v>83</v>
      </c>
      <c r="AW448" s="13" t="s">
        <v>29</v>
      </c>
      <c r="AX448" s="13" t="s">
        <v>73</v>
      </c>
      <c r="AY448" s="244" t="s">
        <v>130</v>
      </c>
    </row>
    <row r="449" spans="1:51" s="14" customFormat="1" ht="12">
      <c r="A449" s="14"/>
      <c r="B449" s="245"/>
      <c r="C449" s="246"/>
      <c r="D449" s="235" t="s">
        <v>138</v>
      </c>
      <c r="E449" s="247" t="s">
        <v>1</v>
      </c>
      <c r="F449" s="248" t="s">
        <v>520</v>
      </c>
      <c r="G449" s="246"/>
      <c r="H449" s="247" t="s">
        <v>1</v>
      </c>
      <c r="I449" s="249"/>
      <c r="J449" s="246"/>
      <c r="K449" s="246"/>
      <c r="L449" s="250"/>
      <c r="M449" s="251"/>
      <c r="N449" s="252"/>
      <c r="O449" s="252"/>
      <c r="P449" s="252"/>
      <c r="Q449" s="252"/>
      <c r="R449" s="252"/>
      <c r="S449" s="252"/>
      <c r="T449" s="253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54" t="s">
        <v>138</v>
      </c>
      <c r="AU449" s="254" t="s">
        <v>145</v>
      </c>
      <c r="AV449" s="14" t="s">
        <v>81</v>
      </c>
      <c r="AW449" s="14" t="s">
        <v>29</v>
      </c>
      <c r="AX449" s="14" t="s">
        <v>73</v>
      </c>
      <c r="AY449" s="254" t="s">
        <v>130</v>
      </c>
    </row>
    <row r="450" spans="1:51" s="14" customFormat="1" ht="12">
      <c r="A450" s="14"/>
      <c r="B450" s="245"/>
      <c r="C450" s="246"/>
      <c r="D450" s="235" t="s">
        <v>138</v>
      </c>
      <c r="E450" s="247" t="s">
        <v>1</v>
      </c>
      <c r="F450" s="248" t="s">
        <v>521</v>
      </c>
      <c r="G450" s="246"/>
      <c r="H450" s="247" t="s">
        <v>1</v>
      </c>
      <c r="I450" s="249"/>
      <c r="J450" s="246"/>
      <c r="K450" s="246"/>
      <c r="L450" s="250"/>
      <c r="M450" s="251"/>
      <c r="N450" s="252"/>
      <c r="O450" s="252"/>
      <c r="P450" s="252"/>
      <c r="Q450" s="252"/>
      <c r="R450" s="252"/>
      <c r="S450" s="252"/>
      <c r="T450" s="253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54" t="s">
        <v>138</v>
      </c>
      <c r="AU450" s="254" t="s">
        <v>145</v>
      </c>
      <c r="AV450" s="14" t="s">
        <v>81</v>
      </c>
      <c r="AW450" s="14" t="s">
        <v>29</v>
      </c>
      <c r="AX450" s="14" t="s">
        <v>73</v>
      </c>
      <c r="AY450" s="254" t="s">
        <v>130</v>
      </c>
    </row>
    <row r="451" spans="1:51" s="14" customFormat="1" ht="12">
      <c r="A451" s="14"/>
      <c r="B451" s="245"/>
      <c r="C451" s="246"/>
      <c r="D451" s="235" t="s">
        <v>138</v>
      </c>
      <c r="E451" s="247" t="s">
        <v>1</v>
      </c>
      <c r="F451" s="248" t="s">
        <v>522</v>
      </c>
      <c r="G451" s="246"/>
      <c r="H451" s="247" t="s">
        <v>1</v>
      </c>
      <c r="I451" s="249"/>
      <c r="J451" s="246"/>
      <c r="K451" s="246"/>
      <c r="L451" s="250"/>
      <c r="M451" s="251"/>
      <c r="N451" s="252"/>
      <c r="O451" s="252"/>
      <c r="P451" s="252"/>
      <c r="Q451" s="252"/>
      <c r="R451" s="252"/>
      <c r="S451" s="252"/>
      <c r="T451" s="253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54" t="s">
        <v>138</v>
      </c>
      <c r="AU451" s="254" t="s">
        <v>145</v>
      </c>
      <c r="AV451" s="14" t="s">
        <v>81</v>
      </c>
      <c r="AW451" s="14" t="s">
        <v>29</v>
      </c>
      <c r="AX451" s="14" t="s">
        <v>73</v>
      </c>
      <c r="AY451" s="254" t="s">
        <v>130</v>
      </c>
    </row>
    <row r="452" spans="1:51" s="14" customFormat="1" ht="12">
      <c r="A452" s="14"/>
      <c r="B452" s="245"/>
      <c r="C452" s="246"/>
      <c r="D452" s="235" t="s">
        <v>138</v>
      </c>
      <c r="E452" s="247" t="s">
        <v>1</v>
      </c>
      <c r="F452" s="248" t="s">
        <v>523</v>
      </c>
      <c r="G452" s="246"/>
      <c r="H452" s="247" t="s">
        <v>1</v>
      </c>
      <c r="I452" s="249"/>
      <c r="J452" s="246"/>
      <c r="K452" s="246"/>
      <c r="L452" s="250"/>
      <c r="M452" s="251"/>
      <c r="N452" s="252"/>
      <c r="O452" s="252"/>
      <c r="P452" s="252"/>
      <c r="Q452" s="252"/>
      <c r="R452" s="252"/>
      <c r="S452" s="252"/>
      <c r="T452" s="253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4" t="s">
        <v>138</v>
      </c>
      <c r="AU452" s="254" t="s">
        <v>145</v>
      </c>
      <c r="AV452" s="14" t="s">
        <v>81</v>
      </c>
      <c r="AW452" s="14" t="s">
        <v>29</v>
      </c>
      <c r="AX452" s="14" t="s">
        <v>73</v>
      </c>
      <c r="AY452" s="254" t="s">
        <v>130</v>
      </c>
    </row>
    <row r="453" spans="1:51" s="14" customFormat="1" ht="12">
      <c r="A453" s="14"/>
      <c r="B453" s="245"/>
      <c r="C453" s="246"/>
      <c r="D453" s="235" t="s">
        <v>138</v>
      </c>
      <c r="E453" s="247" t="s">
        <v>1</v>
      </c>
      <c r="F453" s="248" t="s">
        <v>524</v>
      </c>
      <c r="G453" s="246"/>
      <c r="H453" s="247" t="s">
        <v>1</v>
      </c>
      <c r="I453" s="249"/>
      <c r="J453" s="246"/>
      <c r="K453" s="246"/>
      <c r="L453" s="250"/>
      <c r="M453" s="251"/>
      <c r="N453" s="252"/>
      <c r="O453" s="252"/>
      <c r="P453" s="252"/>
      <c r="Q453" s="252"/>
      <c r="R453" s="252"/>
      <c r="S453" s="252"/>
      <c r="T453" s="253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54" t="s">
        <v>138</v>
      </c>
      <c r="AU453" s="254" t="s">
        <v>145</v>
      </c>
      <c r="AV453" s="14" t="s">
        <v>81</v>
      </c>
      <c r="AW453" s="14" t="s">
        <v>29</v>
      </c>
      <c r="AX453" s="14" t="s">
        <v>73</v>
      </c>
      <c r="AY453" s="254" t="s">
        <v>130</v>
      </c>
    </row>
    <row r="454" spans="1:51" s="14" customFormat="1" ht="12">
      <c r="A454" s="14"/>
      <c r="B454" s="245"/>
      <c r="C454" s="246"/>
      <c r="D454" s="235" t="s">
        <v>138</v>
      </c>
      <c r="E454" s="247" t="s">
        <v>1</v>
      </c>
      <c r="F454" s="248" t="s">
        <v>525</v>
      </c>
      <c r="G454" s="246"/>
      <c r="H454" s="247" t="s">
        <v>1</v>
      </c>
      <c r="I454" s="249"/>
      <c r="J454" s="246"/>
      <c r="K454" s="246"/>
      <c r="L454" s="250"/>
      <c r="M454" s="251"/>
      <c r="N454" s="252"/>
      <c r="O454" s="252"/>
      <c r="P454" s="252"/>
      <c r="Q454" s="252"/>
      <c r="R454" s="252"/>
      <c r="S454" s="252"/>
      <c r="T454" s="253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4" t="s">
        <v>138</v>
      </c>
      <c r="AU454" s="254" t="s">
        <v>145</v>
      </c>
      <c r="AV454" s="14" t="s">
        <v>81</v>
      </c>
      <c r="AW454" s="14" t="s">
        <v>29</v>
      </c>
      <c r="AX454" s="14" t="s">
        <v>73</v>
      </c>
      <c r="AY454" s="254" t="s">
        <v>130</v>
      </c>
    </row>
    <row r="455" spans="1:51" s="14" customFormat="1" ht="12">
      <c r="A455" s="14"/>
      <c r="B455" s="245"/>
      <c r="C455" s="246"/>
      <c r="D455" s="235" t="s">
        <v>138</v>
      </c>
      <c r="E455" s="247" t="s">
        <v>1</v>
      </c>
      <c r="F455" s="248" t="s">
        <v>526</v>
      </c>
      <c r="G455" s="246"/>
      <c r="H455" s="247" t="s">
        <v>1</v>
      </c>
      <c r="I455" s="249"/>
      <c r="J455" s="246"/>
      <c r="K455" s="246"/>
      <c r="L455" s="250"/>
      <c r="M455" s="251"/>
      <c r="N455" s="252"/>
      <c r="O455" s="252"/>
      <c r="P455" s="252"/>
      <c r="Q455" s="252"/>
      <c r="R455" s="252"/>
      <c r="S455" s="252"/>
      <c r="T455" s="253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54" t="s">
        <v>138</v>
      </c>
      <c r="AU455" s="254" t="s">
        <v>145</v>
      </c>
      <c r="AV455" s="14" t="s">
        <v>81</v>
      </c>
      <c r="AW455" s="14" t="s">
        <v>29</v>
      </c>
      <c r="AX455" s="14" t="s">
        <v>73</v>
      </c>
      <c r="AY455" s="254" t="s">
        <v>130</v>
      </c>
    </row>
    <row r="456" spans="1:51" s="13" customFormat="1" ht="12">
      <c r="A456" s="13"/>
      <c r="B456" s="233"/>
      <c r="C456" s="234"/>
      <c r="D456" s="235" t="s">
        <v>138</v>
      </c>
      <c r="E456" s="236" t="s">
        <v>1</v>
      </c>
      <c r="F456" s="237" t="s">
        <v>519</v>
      </c>
      <c r="G456" s="234"/>
      <c r="H456" s="238">
        <v>0</v>
      </c>
      <c r="I456" s="239"/>
      <c r="J456" s="234"/>
      <c r="K456" s="234"/>
      <c r="L456" s="240"/>
      <c r="M456" s="241"/>
      <c r="N456" s="242"/>
      <c r="O456" s="242"/>
      <c r="P456" s="242"/>
      <c r="Q456" s="242"/>
      <c r="R456" s="242"/>
      <c r="S456" s="242"/>
      <c r="T456" s="24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4" t="s">
        <v>138</v>
      </c>
      <c r="AU456" s="244" t="s">
        <v>145</v>
      </c>
      <c r="AV456" s="13" t="s">
        <v>83</v>
      </c>
      <c r="AW456" s="13" t="s">
        <v>29</v>
      </c>
      <c r="AX456" s="13" t="s">
        <v>73</v>
      </c>
      <c r="AY456" s="244" t="s">
        <v>130</v>
      </c>
    </row>
    <row r="457" spans="1:51" s="14" customFormat="1" ht="12">
      <c r="A457" s="14"/>
      <c r="B457" s="245"/>
      <c r="C457" s="246"/>
      <c r="D457" s="235" t="s">
        <v>138</v>
      </c>
      <c r="E457" s="247" t="s">
        <v>1</v>
      </c>
      <c r="F457" s="248" t="s">
        <v>527</v>
      </c>
      <c r="G457" s="246"/>
      <c r="H457" s="247" t="s">
        <v>1</v>
      </c>
      <c r="I457" s="249"/>
      <c r="J457" s="246"/>
      <c r="K457" s="246"/>
      <c r="L457" s="250"/>
      <c r="M457" s="251"/>
      <c r="N457" s="252"/>
      <c r="O457" s="252"/>
      <c r="P457" s="252"/>
      <c r="Q457" s="252"/>
      <c r="R457" s="252"/>
      <c r="S457" s="252"/>
      <c r="T457" s="253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54" t="s">
        <v>138</v>
      </c>
      <c r="AU457" s="254" t="s">
        <v>145</v>
      </c>
      <c r="AV457" s="14" t="s">
        <v>81</v>
      </c>
      <c r="AW457" s="14" t="s">
        <v>29</v>
      </c>
      <c r="AX457" s="14" t="s">
        <v>73</v>
      </c>
      <c r="AY457" s="254" t="s">
        <v>130</v>
      </c>
    </row>
    <row r="458" spans="1:51" s="14" customFormat="1" ht="12">
      <c r="A458" s="14"/>
      <c r="B458" s="245"/>
      <c r="C458" s="246"/>
      <c r="D458" s="235" t="s">
        <v>138</v>
      </c>
      <c r="E458" s="247" t="s">
        <v>1</v>
      </c>
      <c r="F458" s="248" t="s">
        <v>528</v>
      </c>
      <c r="G458" s="246"/>
      <c r="H458" s="247" t="s">
        <v>1</v>
      </c>
      <c r="I458" s="249"/>
      <c r="J458" s="246"/>
      <c r="K458" s="246"/>
      <c r="L458" s="250"/>
      <c r="M458" s="251"/>
      <c r="N458" s="252"/>
      <c r="O458" s="252"/>
      <c r="P458" s="252"/>
      <c r="Q458" s="252"/>
      <c r="R458" s="252"/>
      <c r="S458" s="252"/>
      <c r="T458" s="253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54" t="s">
        <v>138</v>
      </c>
      <c r="AU458" s="254" t="s">
        <v>145</v>
      </c>
      <c r="AV458" s="14" t="s">
        <v>81</v>
      </c>
      <c r="AW458" s="14" t="s">
        <v>29</v>
      </c>
      <c r="AX458" s="14" t="s">
        <v>73</v>
      </c>
      <c r="AY458" s="254" t="s">
        <v>130</v>
      </c>
    </row>
    <row r="459" spans="1:51" s="14" customFormat="1" ht="12">
      <c r="A459" s="14"/>
      <c r="B459" s="245"/>
      <c r="C459" s="246"/>
      <c r="D459" s="235" t="s">
        <v>138</v>
      </c>
      <c r="E459" s="247" t="s">
        <v>1</v>
      </c>
      <c r="F459" s="248" t="s">
        <v>529</v>
      </c>
      <c r="G459" s="246"/>
      <c r="H459" s="247" t="s">
        <v>1</v>
      </c>
      <c r="I459" s="249"/>
      <c r="J459" s="246"/>
      <c r="K459" s="246"/>
      <c r="L459" s="250"/>
      <c r="M459" s="251"/>
      <c r="N459" s="252"/>
      <c r="O459" s="252"/>
      <c r="P459" s="252"/>
      <c r="Q459" s="252"/>
      <c r="R459" s="252"/>
      <c r="S459" s="252"/>
      <c r="T459" s="253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54" t="s">
        <v>138</v>
      </c>
      <c r="AU459" s="254" t="s">
        <v>145</v>
      </c>
      <c r="AV459" s="14" t="s">
        <v>81</v>
      </c>
      <c r="AW459" s="14" t="s">
        <v>29</v>
      </c>
      <c r="AX459" s="14" t="s">
        <v>73</v>
      </c>
      <c r="AY459" s="254" t="s">
        <v>130</v>
      </c>
    </row>
    <row r="460" spans="1:51" s="13" customFormat="1" ht="12">
      <c r="A460" s="13"/>
      <c r="B460" s="233"/>
      <c r="C460" s="234"/>
      <c r="D460" s="235" t="s">
        <v>138</v>
      </c>
      <c r="E460" s="236" t="s">
        <v>1</v>
      </c>
      <c r="F460" s="237" t="s">
        <v>519</v>
      </c>
      <c r="G460" s="234"/>
      <c r="H460" s="238">
        <v>0</v>
      </c>
      <c r="I460" s="239"/>
      <c r="J460" s="234"/>
      <c r="K460" s="234"/>
      <c r="L460" s="240"/>
      <c r="M460" s="241"/>
      <c r="N460" s="242"/>
      <c r="O460" s="242"/>
      <c r="P460" s="242"/>
      <c r="Q460" s="242"/>
      <c r="R460" s="242"/>
      <c r="S460" s="242"/>
      <c r="T460" s="24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4" t="s">
        <v>138</v>
      </c>
      <c r="AU460" s="244" t="s">
        <v>145</v>
      </c>
      <c r="AV460" s="13" t="s">
        <v>83</v>
      </c>
      <c r="AW460" s="13" t="s">
        <v>29</v>
      </c>
      <c r="AX460" s="13" t="s">
        <v>73</v>
      </c>
      <c r="AY460" s="244" t="s">
        <v>130</v>
      </c>
    </row>
    <row r="461" spans="1:51" s="14" customFormat="1" ht="12">
      <c r="A461" s="14"/>
      <c r="B461" s="245"/>
      <c r="C461" s="246"/>
      <c r="D461" s="235" t="s">
        <v>138</v>
      </c>
      <c r="E461" s="247" t="s">
        <v>1</v>
      </c>
      <c r="F461" s="248" t="s">
        <v>530</v>
      </c>
      <c r="G461" s="246"/>
      <c r="H461" s="247" t="s">
        <v>1</v>
      </c>
      <c r="I461" s="249"/>
      <c r="J461" s="246"/>
      <c r="K461" s="246"/>
      <c r="L461" s="250"/>
      <c r="M461" s="251"/>
      <c r="N461" s="252"/>
      <c r="O461" s="252"/>
      <c r="P461" s="252"/>
      <c r="Q461" s="252"/>
      <c r="R461" s="252"/>
      <c r="S461" s="252"/>
      <c r="T461" s="253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54" t="s">
        <v>138</v>
      </c>
      <c r="AU461" s="254" t="s">
        <v>145</v>
      </c>
      <c r="AV461" s="14" t="s">
        <v>81</v>
      </c>
      <c r="AW461" s="14" t="s">
        <v>29</v>
      </c>
      <c r="AX461" s="14" t="s">
        <v>73</v>
      </c>
      <c r="AY461" s="254" t="s">
        <v>130</v>
      </c>
    </row>
    <row r="462" spans="1:51" s="13" customFormat="1" ht="12">
      <c r="A462" s="13"/>
      <c r="B462" s="233"/>
      <c r="C462" s="234"/>
      <c r="D462" s="235" t="s">
        <v>138</v>
      </c>
      <c r="E462" s="236" t="s">
        <v>1</v>
      </c>
      <c r="F462" s="237" t="s">
        <v>519</v>
      </c>
      <c r="G462" s="234"/>
      <c r="H462" s="238">
        <v>0</v>
      </c>
      <c r="I462" s="239"/>
      <c r="J462" s="234"/>
      <c r="K462" s="234"/>
      <c r="L462" s="240"/>
      <c r="M462" s="241"/>
      <c r="N462" s="242"/>
      <c r="O462" s="242"/>
      <c r="P462" s="242"/>
      <c r="Q462" s="242"/>
      <c r="R462" s="242"/>
      <c r="S462" s="242"/>
      <c r="T462" s="24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4" t="s">
        <v>138</v>
      </c>
      <c r="AU462" s="244" t="s">
        <v>145</v>
      </c>
      <c r="AV462" s="13" t="s">
        <v>83</v>
      </c>
      <c r="AW462" s="13" t="s">
        <v>29</v>
      </c>
      <c r="AX462" s="13" t="s">
        <v>73</v>
      </c>
      <c r="AY462" s="244" t="s">
        <v>130</v>
      </c>
    </row>
    <row r="463" spans="1:51" s="13" customFormat="1" ht="12">
      <c r="A463" s="13"/>
      <c r="B463" s="233"/>
      <c r="C463" s="234"/>
      <c r="D463" s="235" t="s">
        <v>138</v>
      </c>
      <c r="E463" s="236" t="s">
        <v>1</v>
      </c>
      <c r="F463" s="237" t="s">
        <v>531</v>
      </c>
      <c r="G463" s="234"/>
      <c r="H463" s="238">
        <v>1</v>
      </c>
      <c r="I463" s="239"/>
      <c r="J463" s="234"/>
      <c r="K463" s="234"/>
      <c r="L463" s="240"/>
      <c r="M463" s="241"/>
      <c r="N463" s="242"/>
      <c r="O463" s="242"/>
      <c r="P463" s="242"/>
      <c r="Q463" s="242"/>
      <c r="R463" s="242"/>
      <c r="S463" s="242"/>
      <c r="T463" s="24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4" t="s">
        <v>138</v>
      </c>
      <c r="AU463" s="244" t="s">
        <v>145</v>
      </c>
      <c r="AV463" s="13" t="s">
        <v>83</v>
      </c>
      <c r="AW463" s="13" t="s">
        <v>29</v>
      </c>
      <c r="AX463" s="13" t="s">
        <v>81</v>
      </c>
      <c r="AY463" s="244" t="s">
        <v>130</v>
      </c>
    </row>
    <row r="464" spans="1:65" s="2" customFormat="1" ht="16.5" customHeight="1">
      <c r="A464" s="38"/>
      <c r="B464" s="39"/>
      <c r="C464" s="219" t="s">
        <v>532</v>
      </c>
      <c r="D464" s="219" t="s">
        <v>132</v>
      </c>
      <c r="E464" s="220" t="s">
        <v>533</v>
      </c>
      <c r="F464" s="221" t="s">
        <v>534</v>
      </c>
      <c r="G464" s="222" t="s">
        <v>503</v>
      </c>
      <c r="H464" s="223">
        <v>1</v>
      </c>
      <c r="I464" s="224"/>
      <c r="J464" s="225">
        <f>ROUND(I464*H464,2)</f>
        <v>0</v>
      </c>
      <c r="K464" s="226"/>
      <c r="L464" s="44"/>
      <c r="M464" s="227" t="s">
        <v>1</v>
      </c>
      <c r="N464" s="228" t="s">
        <v>38</v>
      </c>
      <c r="O464" s="91"/>
      <c r="P464" s="229">
        <f>O464*H464</f>
        <v>0</v>
      </c>
      <c r="Q464" s="229">
        <v>0</v>
      </c>
      <c r="R464" s="229">
        <f>Q464*H464</f>
        <v>0</v>
      </c>
      <c r="S464" s="229">
        <v>0</v>
      </c>
      <c r="T464" s="230">
        <f>S464*H464</f>
        <v>0</v>
      </c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R464" s="231" t="s">
        <v>136</v>
      </c>
      <c r="AT464" s="231" t="s">
        <v>132</v>
      </c>
      <c r="AU464" s="231" t="s">
        <v>145</v>
      </c>
      <c r="AY464" s="17" t="s">
        <v>130</v>
      </c>
      <c r="BE464" s="232">
        <f>IF(N464="základní",J464,0)</f>
        <v>0</v>
      </c>
      <c r="BF464" s="232">
        <f>IF(N464="snížená",J464,0)</f>
        <v>0</v>
      </c>
      <c r="BG464" s="232">
        <f>IF(N464="zákl. přenesená",J464,0)</f>
        <v>0</v>
      </c>
      <c r="BH464" s="232">
        <f>IF(N464="sníž. přenesená",J464,0)</f>
        <v>0</v>
      </c>
      <c r="BI464" s="232">
        <f>IF(N464="nulová",J464,0)</f>
        <v>0</v>
      </c>
      <c r="BJ464" s="17" t="s">
        <v>81</v>
      </c>
      <c r="BK464" s="232">
        <f>ROUND(I464*H464,2)</f>
        <v>0</v>
      </c>
      <c r="BL464" s="17" t="s">
        <v>136</v>
      </c>
      <c r="BM464" s="231" t="s">
        <v>535</v>
      </c>
    </row>
    <row r="465" spans="1:51" s="14" customFormat="1" ht="12">
      <c r="A465" s="14"/>
      <c r="B465" s="245"/>
      <c r="C465" s="246"/>
      <c r="D465" s="235" t="s">
        <v>138</v>
      </c>
      <c r="E465" s="247" t="s">
        <v>1</v>
      </c>
      <c r="F465" s="248" t="s">
        <v>505</v>
      </c>
      <c r="G465" s="246"/>
      <c r="H465" s="247" t="s">
        <v>1</v>
      </c>
      <c r="I465" s="249"/>
      <c r="J465" s="246"/>
      <c r="K465" s="246"/>
      <c r="L465" s="250"/>
      <c r="M465" s="251"/>
      <c r="N465" s="252"/>
      <c r="O465" s="252"/>
      <c r="P465" s="252"/>
      <c r="Q465" s="252"/>
      <c r="R465" s="252"/>
      <c r="S465" s="252"/>
      <c r="T465" s="253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54" t="s">
        <v>138</v>
      </c>
      <c r="AU465" s="254" t="s">
        <v>145</v>
      </c>
      <c r="AV465" s="14" t="s">
        <v>81</v>
      </c>
      <c r="AW465" s="14" t="s">
        <v>29</v>
      </c>
      <c r="AX465" s="14" t="s">
        <v>73</v>
      </c>
      <c r="AY465" s="254" t="s">
        <v>130</v>
      </c>
    </row>
    <row r="466" spans="1:51" s="14" customFormat="1" ht="12">
      <c r="A466" s="14"/>
      <c r="B466" s="245"/>
      <c r="C466" s="246"/>
      <c r="D466" s="235" t="s">
        <v>138</v>
      </c>
      <c r="E466" s="247" t="s">
        <v>1</v>
      </c>
      <c r="F466" s="248" t="s">
        <v>506</v>
      </c>
      <c r="G466" s="246"/>
      <c r="H466" s="247" t="s">
        <v>1</v>
      </c>
      <c r="I466" s="249"/>
      <c r="J466" s="246"/>
      <c r="K466" s="246"/>
      <c r="L466" s="250"/>
      <c r="M466" s="251"/>
      <c r="N466" s="252"/>
      <c r="O466" s="252"/>
      <c r="P466" s="252"/>
      <c r="Q466" s="252"/>
      <c r="R466" s="252"/>
      <c r="S466" s="252"/>
      <c r="T466" s="253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54" t="s">
        <v>138</v>
      </c>
      <c r="AU466" s="254" t="s">
        <v>145</v>
      </c>
      <c r="AV466" s="14" t="s">
        <v>81</v>
      </c>
      <c r="AW466" s="14" t="s">
        <v>29</v>
      </c>
      <c r="AX466" s="14" t="s">
        <v>73</v>
      </c>
      <c r="AY466" s="254" t="s">
        <v>130</v>
      </c>
    </row>
    <row r="467" spans="1:51" s="14" customFormat="1" ht="12">
      <c r="A467" s="14"/>
      <c r="B467" s="245"/>
      <c r="C467" s="246"/>
      <c r="D467" s="235" t="s">
        <v>138</v>
      </c>
      <c r="E467" s="247" t="s">
        <v>1</v>
      </c>
      <c r="F467" s="248" t="s">
        <v>507</v>
      </c>
      <c r="G467" s="246"/>
      <c r="H467" s="247" t="s">
        <v>1</v>
      </c>
      <c r="I467" s="249"/>
      <c r="J467" s="246"/>
      <c r="K467" s="246"/>
      <c r="L467" s="250"/>
      <c r="M467" s="251"/>
      <c r="N467" s="252"/>
      <c r="O467" s="252"/>
      <c r="P467" s="252"/>
      <c r="Q467" s="252"/>
      <c r="R467" s="252"/>
      <c r="S467" s="252"/>
      <c r="T467" s="253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54" t="s">
        <v>138</v>
      </c>
      <c r="AU467" s="254" t="s">
        <v>145</v>
      </c>
      <c r="AV467" s="14" t="s">
        <v>81</v>
      </c>
      <c r="AW467" s="14" t="s">
        <v>29</v>
      </c>
      <c r="AX467" s="14" t="s">
        <v>73</v>
      </c>
      <c r="AY467" s="254" t="s">
        <v>130</v>
      </c>
    </row>
    <row r="468" spans="1:51" s="14" customFormat="1" ht="12">
      <c r="A468" s="14"/>
      <c r="B468" s="245"/>
      <c r="C468" s="246"/>
      <c r="D468" s="235" t="s">
        <v>138</v>
      </c>
      <c r="E468" s="247" t="s">
        <v>1</v>
      </c>
      <c r="F468" s="248" t="s">
        <v>508</v>
      </c>
      <c r="G468" s="246"/>
      <c r="H468" s="247" t="s">
        <v>1</v>
      </c>
      <c r="I468" s="249"/>
      <c r="J468" s="246"/>
      <c r="K468" s="246"/>
      <c r="L468" s="250"/>
      <c r="M468" s="251"/>
      <c r="N468" s="252"/>
      <c r="O468" s="252"/>
      <c r="P468" s="252"/>
      <c r="Q468" s="252"/>
      <c r="R468" s="252"/>
      <c r="S468" s="252"/>
      <c r="T468" s="253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54" t="s">
        <v>138</v>
      </c>
      <c r="AU468" s="254" t="s">
        <v>145</v>
      </c>
      <c r="AV468" s="14" t="s">
        <v>81</v>
      </c>
      <c r="AW468" s="14" t="s">
        <v>29</v>
      </c>
      <c r="AX468" s="14" t="s">
        <v>73</v>
      </c>
      <c r="AY468" s="254" t="s">
        <v>130</v>
      </c>
    </row>
    <row r="469" spans="1:51" s="14" customFormat="1" ht="12">
      <c r="A469" s="14"/>
      <c r="B469" s="245"/>
      <c r="C469" s="246"/>
      <c r="D469" s="235" t="s">
        <v>138</v>
      </c>
      <c r="E469" s="247" t="s">
        <v>1</v>
      </c>
      <c r="F469" s="248" t="s">
        <v>509</v>
      </c>
      <c r="G469" s="246"/>
      <c r="H469" s="247" t="s">
        <v>1</v>
      </c>
      <c r="I469" s="249"/>
      <c r="J469" s="246"/>
      <c r="K469" s="246"/>
      <c r="L469" s="250"/>
      <c r="M469" s="251"/>
      <c r="N469" s="252"/>
      <c r="O469" s="252"/>
      <c r="P469" s="252"/>
      <c r="Q469" s="252"/>
      <c r="R469" s="252"/>
      <c r="S469" s="252"/>
      <c r="T469" s="253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54" t="s">
        <v>138</v>
      </c>
      <c r="AU469" s="254" t="s">
        <v>145</v>
      </c>
      <c r="AV469" s="14" t="s">
        <v>81</v>
      </c>
      <c r="AW469" s="14" t="s">
        <v>29</v>
      </c>
      <c r="AX469" s="14" t="s">
        <v>73</v>
      </c>
      <c r="AY469" s="254" t="s">
        <v>130</v>
      </c>
    </row>
    <row r="470" spans="1:51" s="14" customFormat="1" ht="12">
      <c r="A470" s="14"/>
      <c r="B470" s="245"/>
      <c r="C470" s="246"/>
      <c r="D470" s="235" t="s">
        <v>138</v>
      </c>
      <c r="E470" s="247" t="s">
        <v>1</v>
      </c>
      <c r="F470" s="248" t="s">
        <v>510</v>
      </c>
      <c r="G470" s="246"/>
      <c r="H470" s="247" t="s">
        <v>1</v>
      </c>
      <c r="I470" s="249"/>
      <c r="J470" s="246"/>
      <c r="K470" s="246"/>
      <c r="L470" s="250"/>
      <c r="M470" s="251"/>
      <c r="N470" s="252"/>
      <c r="O470" s="252"/>
      <c r="P470" s="252"/>
      <c r="Q470" s="252"/>
      <c r="R470" s="252"/>
      <c r="S470" s="252"/>
      <c r="T470" s="253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54" t="s">
        <v>138</v>
      </c>
      <c r="AU470" s="254" t="s">
        <v>145</v>
      </c>
      <c r="AV470" s="14" t="s">
        <v>81</v>
      </c>
      <c r="AW470" s="14" t="s">
        <v>29</v>
      </c>
      <c r="AX470" s="14" t="s">
        <v>73</v>
      </c>
      <c r="AY470" s="254" t="s">
        <v>130</v>
      </c>
    </row>
    <row r="471" spans="1:51" s="14" customFormat="1" ht="12">
      <c r="A471" s="14"/>
      <c r="B471" s="245"/>
      <c r="C471" s="246"/>
      <c r="D471" s="235" t="s">
        <v>138</v>
      </c>
      <c r="E471" s="247" t="s">
        <v>1</v>
      </c>
      <c r="F471" s="248" t="s">
        <v>511</v>
      </c>
      <c r="G471" s="246"/>
      <c r="H471" s="247" t="s">
        <v>1</v>
      </c>
      <c r="I471" s="249"/>
      <c r="J471" s="246"/>
      <c r="K471" s="246"/>
      <c r="L471" s="250"/>
      <c r="M471" s="251"/>
      <c r="N471" s="252"/>
      <c r="O471" s="252"/>
      <c r="P471" s="252"/>
      <c r="Q471" s="252"/>
      <c r="R471" s="252"/>
      <c r="S471" s="252"/>
      <c r="T471" s="253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54" t="s">
        <v>138</v>
      </c>
      <c r="AU471" s="254" t="s">
        <v>145</v>
      </c>
      <c r="AV471" s="14" t="s">
        <v>81</v>
      </c>
      <c r="AW471" s="14" t="s">
        <v>29</v>
      </c>
      <c r="AX471" s="14" t="s">
        <v>73</v>
      </c>
      <c r="AY471" s="254" t="s">
        <v>130</v>
      </c>
    </row>
    <row r="472" spans="1:51" s="14" customFormat="1" ht="12">
      <c r="A472" s="14"/>
      <c r="B472" s="245"/>
      <c r="C472" s="246"/>
      <c r="D472" s="235" t="s">
        <v>138</v>
      </c>
      <c r="E472" s="247" t="s">
        <v>1</v>
      </c>
      <c r="F472" s="248" t="s">
        <v>512</v>
      </c>
      <c r="G472" s="246"/>
      <c r="H472" s="247" t="s">
        <v>1</v>
      </c>
      <c r="I472" s="249"/>
      <c r="J472" s="246"/>
      <c r="K472" s="246"/>
      <c r="L472" s="250"/>
      <c r="M472" s="251"/>
      <c r="N472" s="252"/>
      <c r="O472" s="252"/>
      <c r="P472" s="252"/>
      <c r="Q472" s="252"/>
      <c r="R472" s="252"/>
      <c r="S472" s="252"/>
      <c r="T472" s="253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54" t="s">
        <v>138</v>
      </c>
      <c r="AU472" s="254" t="s">
        <v>145</v>
      </c>
      <c r="AV472" s="14" t="s">
        <v>81</v>
      </c>
      <c r="AW472" s="14" t="s">
        <v>29</v>
      </c>
      <c r="AX472" s="14" t="s">
        <v>73</v>
      </c>
      <c r="AY472" s="254" t="s">
        <v>130</v>
      </c>
    </row>
    <row r="473" spans="1:51" s="14" customFormat="1" ht="12">
      <c r="A473" s="14"/>
      <c r="B473" s="245"/>
      <c r="C473" s="246"/>
      <c r="D473" s="235" t="s">
        <v>138</v>
      </c>
      <c r="E473" s="247" t="s">
        <v>1</v>
      </c>
      <c r="F473" s="248" t="s">
        <v>513</v>
      </c>
      <c r="G473" s="246"/>
      <c r="H473" s="247" t="s">
        <v>1</v>
      </c>
      <c r="I473" s="249"/>
      <c r="J473" s="246"/>
      <c r="K473" s="246"/>
      <c r="L473" s="250"/>
      <c r="M473" s="251"/>
      <c r="N473" s="252"/>
      <c r="O473" s="252"/>
      <c r="P473" s="252"/>
      <c r="Q473" s="252"/>
      <c r="R473" s="252"/>
      <c r="S473" s="252"/>
      <c r="T473" s="253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54" t="s">
        <v>138</v>
      </c>
      <c r="AU473" s="254" t="s">
        <v>145</v>
      </c>
      <c r="AV473" s="14" t="s">
        <v>81</v>
      </c>
      <c r="AW473" s="14" t="s">
        <v>29</v>
      </c>
      <c r="AX473" s="14" t="s">
        <v>73</v>
      </c>
      <c r="AY473" s="254" t="s">
        <v>130</v>
      </c>
    </row>
    <row r="474" spans="1:51" s="14" customFormat="1" ht="12">
      <c r="A474" s="14"/>
      <c r="B474" s="245"/>
      <c r="C474" s="246"/>
      <c r="D474" s="235" t="s">
        <v>138</v>
      </c>
      <c r="E474" s="247" t="s">
        <v>1</v>
      </c>
      <c r="F474" s="248" t="s">
        <v>514</v>
      </c>
      <c r="G474" s="246"/>
      <c r="H474" s="247" t="s">
        <v>1</v>
      </c>
      <c r="I474" s="249"/>
      <c r="J474" s="246"/>
      <c r="K474" s="246"/>
      <c r="L474" s="250"/>
      <c r="M474" s="251"/>
      <c r="N474" s="252"/>
      <c r="O474" s="252"/>
      <c r="P474" s="252"/>
      <c r="Q474" s="252"/>
      <c r="R474" s="252"/>
      <c r="S474" s="252"/>
      <c r="T474" s="253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54" t="s">
        <v>138</v>
      </c>
      <c r="AU474" s="254" t="s">
        <v>145</v>
      </c>
      <c r="AV474" s="14" t="s">
        <v>81</v>
      </c>
      <c r="AW474" s="14" t="s">
        <v>29</v>
      </c>
      <c r="AX474" s="14" t="s">
        <v>73</v>
      </c>
      <c r="AY474" s="254" t="s">
        <v>130</v>
      </c>
    </row>
    <row r="475" spans="1:51" s="14" customFormat="1" ht="12">
      <c r="A475" s="14"/>
      <c r="B475" s="245"/>
      <c r="C475" s="246"/>
      <c r="D475" s="235" t="s">
        <v>138</v>
      </c>
      <c r="E475" s="247" t="s">
        <v>1</v>
      </c>
      <c r="F475" s="248" t="s">
        <v>515</v>
      </c>
      <c r="G475" s="246"/>
      <c r="H475" s="247" t="s">
        <v>1</v>
      </c>
      <c r="I475" s="249"/>
      <c r="J475" s="246"/>
      <c r="K475" s="246"/>
      <c r="L475" s="250"/>
      <c r="M475" s="251"/>
      <c r="N475" s="252"/>
      <c r="O475" s="252"/>
      <c r="P475" s="252"/>
      <c r="Q475" s="252"/>
      <c r="R475" s="252"/>
      <c r="S475" s="252"/>
      <c r="T475" s="253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54" t="s">
        <v>138</v>
      </c>
      <c r="AU475" s="254" t="s">
        <v>145</v>
      </c>
      <c r="AV475" s="14" t="s">
        <v>81</v>
      </c>
      <c r="AW475" s="14" t="s">
        <v>29</v>
      </c>
      <c r="AX475" s="14" t="s">
        <v>73</v>
      </c>
      <c r="AY475" s="254" t="s">
        <v>130</v>
      </c>
    </row>
    <row r="476" spans="1:51" s="14" customFormat="1" ht="12">
      <c r="A476" s="14"/>
      <c r="B476" s="245"/>
      <c r="C476" s="246"/>
      <c r="D476" s="235" t="s">
        <v>138</v>
      </c>
      <c r="E476" s="247" t="s">
        <v>1</v>
      </c>
      <c r="F476" s="248" t="s">
        <v>516</v>
      </c>
      <c r="G476" s="246"/>
      <c r="H476" s="247" t="s">
        <v>1</v>
      </c>
      <c r="I476" s="249"/>
      <c r="J476" s="246"/>
      <c r="K476" s="246"/>
      <c r="L476" s="250"/>
      <c r="M476" s="251"/>
      <c r="N476" s="252"/>
      <c r="O476" s="252"/>
      <c r="P476" s="252"/>
      <c r="Q476" s="252"/>
      <c r="R476" s="252"/>
      <c r="S476" s="252"/>
      <c r="T476" s="253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54" t="s">
        <v>138</v>
      </c>
      <c r="AU476" s="254" t="s">
        <v>145</v>
      </c>
      <c r="AV476" s="14" t="s">
        <v>81</v>
      </c>
      <c r="AW476" s="14" t="s">
        <v>29</v>
      </c>
      <c r="AX476" s="14" t="s">
        <v>73</v>
      </c>
      <c r="AY476" s="254" t="s">
        <v>130</v>
      </c>
    </row>
    <row r="477" spans="1:51" s="14" customFormat="1" ht="12">
      <c r="A477" s="14"/>
      <c r="B477" s="245"/>
      <c r="C477" s="246"/>
      <c r="D477" s="235" t="s">
        <v>138</v>
      </c>
      <c r="E477" s="247" t="s">
        <v>1</v>
      </c>
      <c r="F477" s="248" t="s">
        <v>517</v>
      </c>
      <c r="G477" s="246"/>
      <c r="H477" s="247" t="s">
        <v>1</v>
      </c>
      <c r="I477" s="249"/>
      <c r="J477" s="246"/>
      <c r="K477" s="246"/>
      <c r="L477" s="250"/>
      <c r="M477" s="251"/>
      <c r="N477" s="252"/>
      <c r="O477" s="252"/>
      <c r="P477" s="252"/>
      <c r="Q477" s="252"/>
      <c r="R477" s="252"/>
      <c r="S477" s="252"/>
      <c r="T477" s="253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54" t="s">
        <v>138</v>
      </c>
      <c r="AU477" s="254" t="s">
        <v>145</v>
      </c>
      <c r="AV477" s="14" t="s">
        <v>81</v>
      </c>
      <c r="AW477" s="14" t="s">
        <v>29</v>
      </c>
      <c r="AX477" s="14" t="s">
        <v>73</v>
      </c>
      <c r="AY477" s="254" t="s">
        <v>130</v>
      </c>
    </row>
    <row r="478" spans="1:51" s="14" customFormat="1" ht="12">
      <c r="A478" s="14"/>
      <c r="B478" s="245"/>
      <c r="C478" s="246"/>
      <c r="D478" s="235" t="s">
        <v>138</v>
      </c>
      <c r="E478" s="247" t="s">
        <v>1</v>
      </c>
      <c r="F478" s="248" t="s">
        <v>518</v>
      </c>
      <c r="G478" s="246"/>
      <c r="H478" s="247" t="s">
        <v>1</v>
      </c>
      <c r="I478" s="249"/>
      <c r="J478" s="246"/>
      <c r="K478" s="246"/>
      <c r="L478" s="250"/>
      <c r="M478" s="251"/>
      <c r="N478" s="252"/>
      <c r="O478" s="252"/>
      <c r="P478" s="252"/>
      <c r="Q478" s="252"/>
      <c r="R478" s="252"/>
      <c r="S478" s="252"/>
      <c r="T478" s="253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54" t="s">
        <v>138</v>
      </c>
      <c r="AU478" s="254" t="s">
        <v>145</v>
      </c>
      <c r="AV478" s="14" t="s">
        <v>81</v>
      </c>
      <c r="AW478" s="14" t="s">
        <v>29</v>
      </c>
      <c r="AX478" s="14" t="s">
        <v>73</v>
      </c>
      <c r="AY478" s="254" t="s">
        <v>130</v>
      </c>
    </row>
    <row r="479" spans="1:51" s="13" customFormat="1" ht="12">
      <c r="A479" s="13"/>
      <c r="B479" s="233"/>
      <c r="C479" s="234"/>
      <c r="D479" s="235" t="s">
        <v>138</v>
      </c>
      <c r="E479" s="236" t="s">
        <v>1</v>
      </c>
      <c r="F479" s="237" t="s">
        <v>519</v>
      </c>
      <c r="G479" s="234"/>
      <c r="H479" s="238">
        <v>0</v>
      </c>
      <c r="I479" s="239"/>
      <c r="J479" s="234"/>
      <c r="K479" s="234"/>
      <c r="L479" s="240"/>
      <c r="M479" s="241"/>
      <c r="N479" s="242"/>
      <c r="O479" s="242"/>
      <c r="P479" s="242"/>
      <c r="Q479" s="242"/>
      <c r="R479" s="242"/>
      <c r="S479" s="242"/>
      <c r="T479" s="24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4" t="s">
        <v>138</v>
      </c>
      <c r="AU479" s="244" t="s">
        <v>145</v>
      </c>
      <c r="AV479" s="13" t="s">
        <v>83</v>
      </c>
      <c r="AW479" s="13" t="s">
        <v>29</v>
      </c>
      <c r="AX479" s="13" t="s">
        <v>73</v>
      </c>
      <c r="AY479" s="244" t="s">
        <v>130</v>
      </c>
    </row>
    <row r="480" spans="1:51" s="14" customFormat="1" ht="12">
      <c r="A480" s="14"/>
      <c r="B480" s="245"/>
      <c r="C480" s="246"/>
      <c r="D480" s="235" t="s">
        <v>138</v>
      </c>
      <c r="E480" s="247" t="s">
        <v>1</v>
      </c>
      <c r="F480" s="248" t="s">
        <v>520</v>
      </c>
      <c r="G480" s="246"/>
      <c r="H480" s="247" t="s">
        <v>1</v>
      </c>
      <c r="I480" s="249"/>
      <c r="J480" s="246"/>
      <c r="K480" s="246"/>
      <c r="L480" s="250"/>
      <c r="M480" s="251"/>
      <c r="N480" s="252"/>
      <c r="O480" s="252"/>
      <c r="P480" s="252"/>
      <c r="Q480" s="252"/>
      <c r="R480" s="252"/>
      <c r="S480" s="252"/>
      <c r="T480" s="253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54" t="s">
        <v>138</v>
      </c>
      <c r="AU480" s="254" t="s">
        <v>145</v>
      </c>
      <c r="AV480" s="14" t="s">
        <v>81</v>
      </c>
      <c r="AW480" s="14" t="s">
        <v>29</v>
      </c>
      <c r="AX480" s="14" t="s">
        <v>73</v>
      </c>
      <c r="AY480" s="254" t="s">
        <v>130</v>
      </c>
    </row>
    <row r="481" spans="1:51" s="14" customFormat="1" ht="12">
      <c r="A481" s="14"/>
      <c r="B481" s="245"/>
      <c r="C481" s="246"/>
      <c r="D481" s="235" t="s">
        <v>138</v>
      </c>
      <c r="E481" s="247" t="s">
        <v>1</v>
      </c>
      <c r="F481" s="248" t="s">
        <v>521</v>
      </c>
      <c r="G481" s="246"/>
      <c r="H481" s="247" t="s">
        <v>1</v>
      </c>
      <c r="I481" s="249"/>
      <c r="J481" s="246"/>
      <c r="K481" s="246"/>
      <c r="L481" s="250"/>
      <c r="M481" s="251"/>
      <c r="N481" s="252"/>
      <c r="O481" s="252"/>
      <c r="P481" s="252"/>
      <c r="Q481" s="252"/>
      <c r="R481" s="252"/>
      <c r="S481" s="252"/>
      <c r="T481" s="253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54" t="s">
        <v>138</v>
      </c>
      <c r="AU481" s="254" t="s">
        <v>145</v>
      </c>
      <c r="AV481" s="14" t="s">
        <v>81</v>
      </c>
      <c r="AW481" s="14" t="s">
        <v>29</v>
      </c>
      <c r="AX481" s="14" t="s">
        <v>73</v>
      </c>
      <c r="AY481" s="254" t="s">
        <v>130</v>
      </c>
    </row>
    <row r="482" spans="1:51" s="14" customFormat="1" ht="12">
      <c r="A482" s="14"/>
      <c r="B482" s="245"/>
      <c r="C482" s="246"/>
      <c r="D482" s="235" t="s">
        <v>138</v>
      </c>
      <c r="E482" s="247" t="s">
        <v>1</v>
      </c>
      <c r="F482" s="248" t="s">
        <v>522</v>
      </c>
      <c r="G482" s="246"/>
      <c r="H482" s="247" t="s">
        <v>1</v>
      </c>
      <c r="I482" s="249"/>
      <c r="J482" s="246"/>
      <c r="K482" s="246"/>
      <c r="L482" s="250"/>
      <c r="M482" s="251"/>
      <c r="N482" s="252"/>
      <c r="O482" s="252"/>
      <c r="P482" s="252"/>
      <c r="Q482" s="252"/>
      <c r="R482" s="252"/>
      <c r="S482" s="252"/>
      <c r="T482" s="253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54" t="s">
        <v>138</v>
      </c>
      <c r="AU482" s="254" t="s">
        <v>145</v>
      </c>
      <c r="AV482" s="14" t="s">
        <v>81</v>
      </c>
      <c r="AW482" s="14" t="s">
        <v>29</v>
      </c>
      <c r="AX482" s="14" t="s">
        <v>73</v>
      </c>
      <c r="AY482" s="254" t="s">
        <v>130</v>
      </c>
    </row>
    <row r="483" spans="1:51" s="14" customFormat="1" ht="12">
      <c r="A483" s="14"/>
      <c r="B483" s="245"/>
      <c r="C483" s="246"/>
      <c r="D483" s="235" t="s">
        <v>138</v>
      </c>
      <c r="E483" s="247" t="s">
        <v>1</v>
      </c>
      <c r="F483" s="248" t="s">
        <v>523</v>
      </c>
      <c r="G483" s="246"/>
      <c r="H483" s="247" t="s">
        <v>1</v>
      </c>
      <c r="I483" s="249"/>
      <c r="J483" s="246"/>
      <c r="K483" s="246"/>
      <c r="L483" s="250"/>
      <c r="M483" s="251"/>
      <c r="N483" s="252"/>
      <c r="O483" s="252"/>
      <c r="P483" s="252"/>
      <c r="Q483" s="252"/>
      <c r="R483" s="252"/>
      <c r="S483" s="252"/>
      <c r="T483" s="253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54" t="s">
        <v>138</v>
      </c>
      <c r="AU483" s="254" t="s">
        <v>145</v>
      </c>
      <c r="AV483" s="14" t="s">
        <v>81</v>
      </c>
      <c r="AW483" s="14" t="s">
        <v>29</v>
      </c>
      <c r="AX483" s="14" t="s">
        <v>73</v>
      </c>
      <c r="AY483" s="254" t="s">
        <v>130</v>
      </c>
    </row>
    <row r="484" spans="1:51" s="14" customFormat="1" ht="12">
      <c r="A484" s="14"/>
      <c r="B484" s="245"/>
      <c r="C484" s="246"/>
      <c r="D484" s="235" t="s">
        <v>138</v>
      </c>
      <c r="E484" s="247" t="s">
        <v>1</v>
      </c>
      <c r="F484" s="248" t="s">
        <v>524</v>
      </c>
      <c r="G484" s="246"/>
      <c r="H484" s="247" t="s">
        <v>1</v>
      </c>
      <c r="I484" s="249"/>
      <c r="J484" s="246"/>
      <c r="K484" s="246"/>
      <c r="L484" s="250"/>
      <c r="M484" s="251"/>
      <c r="N484" s="252"/>
      <c r="O484" s="252"/>
      <c r="P484" s="252"/>
      <c r="Q484" s="252"/>
      <c r="R484" s="252"/>
      <c r="S484" s="252"/>
      <c r="T484" s="253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54" t="s">
        <v>138</v>
      </c>
      <c r="AU484" s="254" t="s">
        <v>145</v>
      </c>
      <c r="AV484" s="14" t="s">
        <v>81</v>
      </c>
      <c r="AW484" s="14" t="s">
        <v>29</v>
      </c>
      <c r="AX484" s="14" t="s">
        <v>73</v>
      </c>
      <c r="AY484" s="254" t="s">
        <v>130</v>
      </c>
    </row>
    <row r="485" spans="1:51" s="14" customFormat="1" ht="12">
      <c r="A485" s="14"/>
      <c r="B485" s="245"/>
      <c r="C485" s="246"/>
      <c r="D485" s="235" t="s">
        <v>138</v>
      </c>
      <c r="E485" s="247" t="s">
        <v>1</v>
      </c>
      <c r="F485" s="248" t="s">
        <v>525</v>
      </c>
      <c r="G485" s="246"/>
      <c r="H485" s="247" t="s">
        <v>1</v>
      </c>
      <c r="I485" s="249"/>
      <c r="J485" s="246"/>
      <c r="K485" s="246"/>
      <c r="L485" s="250"/>
      <c r="M485" s="251"/>
      <c r="N485" s="252"/>
      <c r="O485" s="252"/>
      <c r="P485" s="252"/>
      <c r="Q485" s="252"/>
      <c r="R485" s="252"/>
      <c r="S485" s="252"/>
      <c r="T485" s="253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54" t="s">
        <v>138</v>
      </c>
      <c r="AU485" s="254" t="s">
        <v>145</v>
      </c>
      <c r="AV485" s="14" t="s">
        <v>81</v>
      </c>
      <c r="AW485" s="14" t="s">
        <v>29</v>
      </c>
      <c r="AX485" s="14" t="s">
        <v>73</v>
      </c>
      <c r="AY485" s="254" t="s">
        <v>130</v>
      </c>
    </row>
    <row r="486" spans="1:51" s="14" customFormat="1" ht="12">
      <c r="A486" s="14"/>
      <c r="B486" s="245"/>
      <c r="C486" s="246"/>
      <c r="D486" s="235" t="s">
        <v>138</v>
      </c>
      <c r="E486" s="247" t="s">
        <v>1</v>
      </c>
      <c r="F486" s="248" t="s">
        <v>526</v>
      </c>
      <c r="G486" s="246"/>
      <c r="H486" s="247" t="s">
        <v>1</v>
      </c>
      <c r="I486" s="249"/>
      <c r="J486" s="246"/>
      <c r="K486" s="246"/>
      <c r="L486" s="250"/>
      <c r="M486" s="251"/>
      <c r="N486" s="252"/>
      <c r="O486" s="252"/>
      <c r="P486" s="252"/>
      <c r="Q486" s="252"/>
      <c r="R486" s="252"/>
      <c r="S486" s="252"/>
      <c r="T486" s="253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54" t="s">
        <v>138</v>
      </c>
      <c r="AU486" s="254" t="s">
        <v>145</v>
      </c>
      <c r="AV486" s="14" t="s">
        <v>81</v>
      </c>
      <c r="AW486" s="14" t="s">
        <v>29</v>
      </c>
      <c r="AX486" s="14" t="s">
        <v>73</v>
      </c>
      <c r="AY486" s="254" t="s">
        <v>130</v>
      </c>
    </row>
    <row r="487" spans="1:51" s="13" customFormat="1" ht="12">
      <c r="A487" s="13"/>
      <c r="B487" s="233"/>
      <c r="C487" s="234"/>
      <c r="D487" s="235" t="s">
        <v>138</v>
      </c>
      <c r="E487" s="236" t="s">
        <v>1</v>
      </c>
      <c r="F487" s="237" t="s">
        <v>519</v>
      </c>
      <c r="G487" s="234"/>
      <c r="H487" s="238">
        <v>0</v>
      </c>
      <c r="I487" s="239"/>
      <c r="J487" s="234"/>
      <c r="K487" s="234"/>
      <c r="L487" s="240"/>
      <c r="M487" s="241"/>
      <c r="N487" s="242"/>
      <c r="O487" s="242"/>
      <c r="P487" s="242"/>
      <c r="Q487" s="242"/>
      <c r="R487" s="242"/>
      <c r="S487" s="242"/>
      <c r="T487" s="24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4" t="s">
        <v>138</v>
      </c>
      <c r="AU487" s="244" t="s">
        <v>145</v>
      </c>
      <c r="AV487" s="13" t="s">
        <v>83</v>
      </c>
      <c r="AW487" s="13" t="s">
        <v>29</v>
      </c>
      <c r="AX487" s="13" t="s">
        <v>73</v>
      </c>
      <c r="AY487" s="244" t="s">
        <v>130</v>
      </c>
    </row>
    <row r="488" spans="1:51" s="14" customFormat="1" ht="12">
      <c r="A488" s="14"/>
      <c r="B488" s="245"/>
      <c r="C488" s="246"/>
      <c r="D488" s="235" t="s">
        <v>138</v>
      </c>
      <c r="E488" s="247" t="s">
        <v>1</v>
      </c>
      <c r="F488" s="248" t="s">
        <v>527</v>
      </c>
      <c r="G488" s="246"/>
      <c r="H488" s="247" t="s">
        <v>1</v>
      </c>
      <c r="I488" s="249"/>
      <c r="J488" s="246"/>
      <c r="K488" s="246"/>
      <c r="L488" s="250"/>
      <c r="M488" s="251"/>
      <c r="N488" s="252"/>
      <c r="O488" s="252"/>
      <c r="P488" s="252"/>
      <c r="Q488" s="252"/>
      <c r="R488" s="252"/>
      <c r="S488" s="252"/>
      <c r="T488" s="253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54" t="s">
        <v>138</v>
      </c>
      <c r="AU488" s="254" t="s">
        <v>145</v>
      </c>
      <c r="AV488" s="14" t="s">
        <v>81</v>
      </c>
      <c r="AW488" s="14" t="s">
        <v>29</v>
      </c>
      <c r="AX488" s="14" t="s">
        <v>73</v>
      </c>
      <c r="AY488" s="254" t="s">
        <v>130</v>
      </c>
    </row>
    <row r="489" spans="1:51" s="14" customFormat="1" ht="12">
      <c r="A489" s="14"/>
      <c r="B489" s="245"/>
      <c r="C489" s="246"/>
      <c r="D489" s="235" t="s">
        <v>138</v>
      </c>
      <c r="E489" s="247" t="s">
        <v>1</v>
      </c>
      <c r="F489" s="248" t="s">
        <v>528</v>
      </c>
      <c r="G489" s="246"/>
      <c r="H489" s="247" t="s">
        <v>1</v>
      </c>
      <c r="I489" s="249"/>
      <c r="J489" s="246"/>
      <c r="K489" s="246"/>
      <c r="L489" s="250"/>
      <c r="M489" s="251"/>
      <c r="N489" s="252"/>
      <c r="O489" s="252"/>
      <c r="P489" s="252"/>
      <c r="Q489" s="252"/>
      <c r="R489" s="252"/>
      <c r="S489" s="252"/>
      <c r="T489" s="253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54" t="s">
        <v>138</v>
      </c>
      <c r="AU489" s="254" t="s">
        <v>145</v>
      </c>
      <c r="AV489" s="14" t="s">
        <v>81</v>
      </c>
      <c r="AW489" s="14" t="s">
        <v>29</v>
      </c>
      <c r="AX489" s="14" t="s">
        <v>73</v>
      </c>
      <c r="AY489" s="254" t="s">
        <v>130</v>
      </c>
    </row>
    <row r="490" spans="1:51" s="14" customFormat="1" ht="12">
      <c r="A490" s="14"/>
      <c r="B490" s="245"/>
      <c r="C490" s="246"/>
      <c r="D490" s="235" t="s">
        <v>138</v>
      </c>
      <c r="E490" s="247" t="s">
        <v>1</v>
      </c>
      <c r="F490" s="248" t="s">
        <v>529</v>
      </c>
      <c r="G490" s="246"/>
      <c r="H490" s="247" t="s">
        <v>1</v>
      </c>
      <c r="I490" s="249"/>
      <c r="J490" s="246"/>
      <c r="K490" s="246"/>
      <c r="L490" s="250"/>
      <c r="M490" s="251"/>
      <c r="N490" s="252"/>
      <c r="O490" s="252"/>
      <c r="P490" s="252"/>
      <c r="Q490" s="252"/>
      <c r="R490" s="252"/>
      <c r="S490" s="252"/>
      <c r="T490" s="253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54" t="s">
        <v>138</v>
      </c>
      <c r="AU490" s="254" t="s">
        <v>145</v>
      </c>
      <c r="AV490" s="14" t="s">
        <v>81</v>
      </c>
      <c r="AW490" s="14" t="s">
        <v>29</v>
      </c>
      <c r="AX490" s="14" t="s">
        <v>73</v>
      </c>
      <c r="AY490" s="254" t="s">
        <v>130</v>
      </c>
    </row>
    <row r="491" spans="1:51" s="13" customFormat="1" ht="12">
      <c r="A491" s="13"/>
      <c r="B491" s="233"/>
      <c r="C491" s="234"/>
      <c r="D491" s="235" t="s">
        <v>138</v>
      </c>
      <c r="E491" s="236" t="s">
        <v>1</v>
      </c>
      <c r="F491" s="237" t="s">
        <v>519</v>
      </c>
      <c r="G491" s="234"/>
      <c r="H491" s="238">
        <v>0</v>
      </c>
      <c r="I491" s="239"/>
      <c r="J491" s="234"/>
      <c r="K491" s="234"/>
      <c r="L491" s="240"/>
      <c r="M491" s="241"/>
      <c r="N491" s="242"/>
      <c r="O491" s="242"/>
      <c r="P491" s="242"/>
      <c r="Q491" s="242"/>
      <c r="R491" s="242"/>
      <c r="S491" s="242"/>
      <c r="T491" s="24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4" t="s">
        <v>138</v>
      </c>
      <c r="AU491" s="244" t="s">
        <v>145</v>
      </c>
      <c r="AV491" s="13" t="s">
        <v>83</v>
      </c>
      <c r="AW491" s="13" t="s">
        <v>29</v>
      </c>
      <c r="AX491" s="13" t="s">
        <v>73</v>
      </c>
      <c r="AY491" s="244" t="s">
        <v>130</v>
      </c>
    </row>
    <row r="492" spans="1:51" s="14" customFormat="1" ht="12">
      <c r="A492" s="14"/>
      <c r="B492" s="245"/>
      <c r="C492" s="246"/>
      <c r="D492" s="235" t="s">
        <v>138</v>
      </c>
      <c r="E492" s="247" t="s">
        <v>1</v>
      </c>
      <c r="F492" s="248" t="s">
        <v>536</v>
      </c>
      <c r="G492" s="246"/>
      <c r="H492" s="247" t="s">
        <v>1</v>
      </c>
      <c r="I492" s="249"/>
      <c r="J492" s="246"/>
      <c r="K492" s="246"/>
      <c r="L492" s="250"/>
      <c r="M492" s="251"/>
      <c r="N492" s="252"/>
      <c r="O492" s="252"/>
      <c r="P492" s="252"/>
      <c r="Q492" s="252"/>
      <c r="R492" s="252"/>
      <c r="S492" s="252"/>
      <c r="T492" s="253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54" t="s">
        <v>138</v>
      </c>
      <c r="AU492" s="254" t="s">
        <v>145</v>
      </c>
      <c r="AV492" s="14" t="s">
        <v>81</v>
      </c>
      <c r="AW492" s="14" t="s">
        <v>29</v>
      </c>
      <c r="AX492" s="14" t="s">
        <v>73</v>
      </c>
      <c r="AY492" s="254" t="s">
        <v>130</v>
      </c>
    </row>
    <row r="493" spans="1:51" s="13" customFormat="1" ht="12">
      <c r="A493" s="13"/>
      <c r="B493" s="233"/>
      <c r="C493" s="234"/>
      <c r="D493" s="235" t="s">
        <v>138</v>
      </c>
      <c r="E493" s="236" t="s">
        <v>1</v>
      </c>
      <c r="F493" s="237" t="s">
        <v>519</v>
      </c>
      <c r="G493" s="234"/>
      <c r="H493" s="238">
        <v>0</v>
      </c>
      <c r="I493" s="239"/>
      <c r="J493" s="234"/>
      <c r="K493" s="234"/>
      <c r="L493" s="240"/>
      <c r="M493" s="241"/>
      <c r="N493" s="242"/>
      <c r="O493" s="242"/>
      <c r="P493" s="242"/>
      <c r="Q493" s="242"/>
      <c r="R493" s="242"/>
      <c r="S493" s="242"/>
      <c r="T493" s="24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4" t="s">
        <v>138</v>
      </c>
      <c r="AU493" s="244" t="s">
        <v>145</v>
      </c>
      <c r="AV493" s="13" t="s">
        <v>83</v>
      </c>
      <c r="AW493" s="13" t="s">
        <v>29</v>
      </c>
      <c r="AX493" s="13" t="s">
        <v>73</v>
      </c>
      <c r="AY493" s="244" t="s">
        <v>130</v>
      </c>
    </row>
    <row r="494" spans="1:51" s="13" customFormat="1" ht="12">
      <c r="A494" s="13"/>
      <c r="B494" s="233"/>
      <c r="C494" s="234"/>
      <c r="D494" s="235" t="s">
        <v>138</v>
      </c>
      <c r="E494" s="236" t="s">
        <v>1</v>
      </c>
      <c r="F494" s="237" t="s">
        <v>531</v>
      </c>
      <c r="G494" s="234"/>
      <c r="H494" s="238">
        <v>1</v>
      </c>
      <c r="I494" s="239"/>
      <c r="J494" s="234"/>
      <c r="K494" s="234"/>
      <c r="L494" s="240"/>
      <c r="M494" s="241"/>
      <c r="N494" s="242"/>
      <c r="O494" s="242"/>
      <c r="P494" s="242"/>
      <c r="Q494" s="242"/>
      <c r="R494" s="242"/>
      <c r="S494" s="242"/>
      <c r="T494" s="24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4" t="s">
        <v>138</v>
      </c>
      <c r="AU494" s="244" t="s">
        <v>145</v>
      </c>
      <c r="AV494" s="13" t="s">
        <v>83</v>
      </c>
      <c r="AW494" s="13" t="s">
        <v>29</v>
      </c>
      <c r="AX494" s="13" t="s">
        <v>81</v>
      </c>
      <c r="AY494" s="244" t="s">
        <v>130</v>
      </c>
    </row>
    <row r="495" spans="1:65" s="2" customFormat="1" ht="16.5" customHeight="1">
      <c r="A495" s="38"/>
      <c r="B495" s="39"/>
      <c r="C495" s="219" t="s">
        <v>537</v>
      </c>
      <c r="D495" s="219" t="s">
        <v>132</v>
      </c>
      <c r="E495" s="220" t="s">
        <v>538</v>
      </c>
      <c r="F495" s="221" t="s">
        <v>539</v>
      </c>
      <c r="G495" s="222" t="s">
        <v>1</v>
      </c>
      <c r="H495" s="223">
        <v>0</v>
      </c>
      <c r="I495" s="224"/>
      <c r="J495" s="225">
        <f>ROUND(I495*H495,2)</f>
        <v>0</v>
      </c>
      <c r="K495" s="226"/>
      <c r="L495" s="44"/>
      <c r="M495" s="227" t="s">
        <v>1</v>
      </c>
      <c r="N495" s="228" t="s">
        <v>38</v>
      </c>
      <c r="O495" s="91"/>
      <c r="P495" s="229">
        <f>O495*H495</f>
        <v>0</v>
      </c>
      <c r="Q495" s="229">
        <v>0</v>
      </c>
      <c r="R495" s="229">
        <f>Q495*H495</f>
        <v>0</v>
      </c>
      <c r="S495" s="229">
        <v>0</v>
      </c>
      <c r="T495" s="230">
        <f>S495*H495</f>
        <v>0</v>
      </c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R495" s="231" t="s">
        <v>136</v>
      </c>
      <c r="AT495" s="231" t="s">
        <v>132</v>
      </c>
      <c r="AU495" s="231" t="s">
        <v>145</v>
      </c>
      <c r="AY495" s="17" t="s">
        <v>130</v>
      </c>
      <c r="BE495" s="232">
        <f>IF(N495="základní",J495,0)</f>
        <v>0</v>
      </c>
      <c r="BF495" s="232">
        <f>IF(N495="snížená",J495,0)</f>
        <v>0</v>
      </c>
      <c r="BG495" s="232">
        <f>IF(N495="zákl. přenesená",J495,0)</f>
        <v>0</v>
      </c>
      <c r="BH495" s="232">
        <f>IF(N495="sníž. přenesená",J495,0)</f>
        <v>0</v>
      </c>
      <c r="BI495" s="232">
        <f>IF(N495="nulová",J495,0)</f>
        <v>0</v>
      </c>
      <c r="BJ495" s="17" t="s">
        <v>81</v>
      </c>
      <c r="BK495" s="232">
        <f>ROUND(I495*H495,2)</f>
        <v>0</v>
      </c>
      <c r="BL495" s="17" t="s">
        <v>136</v>
      </c>
      <c r="BM495" s="231" t="s">
        <v>540</v>
      </c>
    </row>
    <row r="496" spans="1:51" s="14" customFormat="1" ht="12">
      <c r="A496" s="14"/>
      <c r="B496" s="245"/>
      <c r="C496" s="246"/>
      <c r="D496" s="235" t="s">
        <v>138</v>
      </c>
      <c r="E496" s="247" t="s">
        <v>1</v>
      </c>
      <c r="F496" s="248" t="s">
        <v>541</v>
      </c>
      <c r="G496" s="246"/>
      <c r="H496" s="247" t="s">
        <v>1</v>
      </c>
      <c r="I496" s="249"/>
      <c r="J496" s="246"/>
      <c r="K496" s="246"/>
      <c r="L496" s="250"/>
      <c r="M496" s="251"/>
      <c r="N496" s="252"/>
      <c r="O496" s="252"/>
      <c r="P496" s="252"/>
      <c r="Q496" s="252"/>
      <c r="R496" s="252"/>
      <c r="S496" s="252"/>
      <c r="T496" s="253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54" t="s">
        <v>138</v>
      </c>
      <c r="AU496" s="254" t="s">
        <v>145</v>
      </c>
      <c r="AV496" s="14" t="s">
        <v>81</v>
      </c>
      <c r="AW496" s="14" t="s">
        <v>29</v>
      </c>
      <c r="AX496" s="14" t="s">
        <v>73</v>
      </c>
      <c r="AY496" s="254" t="s">
        <v>130</v>
      </c>
    </row>
    <row r="497" spans="1:51" s="14" customFormat="1" ht="12">
      <c r="A497" s="14"/>
      <c r="B497" s="245"/>
      <c r="C497" s="246"/>
      <c r="D497" s="235" t="s">
        <v>138</v>
      </c>
      <c r="E497" s="247" t="s">
        <v>1</v>
      </c>
      <c r="F497" s="248" t="s">
        <v>542</v>
      </c>
      <c r="G497" s="246"/>
      <c r="H497" s="247" t="s">
        <v>1</v>
      </c>
      <c r="I497" s="249"/>
      <c r="J497" s="246"/>
      <c r="K497" s="246"/>
      <c r="L497" s="250"/>
      <c r="M497" s="251"/>
      <c r="N497" s="252"/>
      <c r="O497" s="252"/>
      <c r="P497" s="252"/>
      <c r="Q497" s="252"/>
      <c r="R497" s="252"/>
      <c r="S497" s="252"/>
      <c r="T497" s="253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54" t="s">
        <v>138</v>
      </c>
      <c r="AU497" s="254" t="s">
        <v>145</v>
      </c>
      <c r="AV497" s="14" t="s">
        <v>81</v>
      </c>
      <c r="AW497" s="14" t="s">
        <v>29</v>
      </c>
      <c r="AX497" s="14" t="s">
        <v>73</v>
      </c>
      <c r="AY497" s="254" t="s">
        <v>130</v>
      </c>
    </row>
    <row r="498" spans="1:51" s="13" customFormat="1" ht="12">
      <c r="A498" s="13"/>
      <c r="B498" s="233"/>
      <c r="C498" s="234"/>
      <c r="D498" s="235" t="s">
        <v>138</v>
      </c>
      <c r="E498" s="236" t="s">
        <v>1</v>
      </c>
      <c r="F498" s="237" t="s">
        <v>519</v>
      </c>
      <c r="G498" s="234"/>
      <c r="H498" s="238">
        <v>0</v>
      </c>
      <c r="I498" s="239"/>
      <c r="J498" s="234"/>
      <c r="K498" s="234"/>
      <c r="L498" s="240"/>
      <c r="M498" s="241"/>
      <c r="N498" s="242"/>
      <c r="O498" s="242"/>
      <c r="P498" s="242"/>
      <c r="Q498" s="242"/>
      <c r="R498" s="242"/>
      <c r="S498" s="242"/>
      <c r="T498" s="24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4" t="s">
        <v>138</v>
      </c>
      <c r="AU498" s="244" t="s">
        <v>145</v>
      </c>
      <c r="AV498" s="13" t="s">
        <v>83</v>
      </c>
      <c r="AW498" s="13" t="s">
        <v>29</v>
      </c>
      <c r="AX498" s="13" t="s">
        <v>73</v>
      </c>
      <c r="AY498" s="244" t="s">
        <v>130</v>
      </c>
    </row>
    <row r="499" spans="1:51" s="13" customFormat="1" ht="12">
      <c r="A499" s="13"/>
      <c r="B499" s="233"/>
      <c r="C499" s="234"/>
      <c r="D499" s="235" t="s">
        <v>138</v>
      </c>
      <c r="E499" s="236" t="s">
        <v>1</v>
      </c>
      <c r="F499" s="237" t="s">
        <v>519</v>
      </c>
      <c r="G499" s="234"/>
      <c r="H499" s="238">
        <v>0</v>
      </c>
      <c r="I499" s="239"/>
      <c r="J499" s="234"/>
      <c r="K499" s="234"/>
      <c r="L499" s="240"/>
      <c r="M499" s="241"/>
      <c r="N499" s="242"/>
      <c r="O499" s="242"/>
      <c r="P499" s="242"/>
      <c r="Q499" s="242"/>
      <c r="R499" s="242"/>
      <c r="S499" s="242"/>
      <c r="T499" s="24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4" t="s">
        <v>138</v>
      </c>
      <c r="AU499" s="244" t="s">
        <v>145</v>
      </c>
      <c r="AV499" s="13" t="s">
        <v>83</v>
      </c>
      <c r="AW499" s="13" t="s">
        <v>29</v>
      </c>
      <c r="AX499" s="13" t="s">
        <v>73</v>
      </c>
      <c r="AY499" s="244" t="s">
        <v>130</v>
      </c>
    </row>
    <row r="500" spans="1:51" s="14" customFormat="1" ht="12">
      <c r="A500" s="14"/>
      <c r="B500" s="245"/>
      <c r="C500" s="246"/>
      <c r="D500" s="235" t="s">
        <v>138</v>
      </c>
      <c r="E500" s="247" t="s">
        <v>1</v>
      </c>
      <c r="F500" s="248" t="s">
        <v>543</v>
      </c>
      <c r="G500" s="246"/>
      <c r="H500" s="247" t="s">
        <v>1</v>
      </c>
      <c r="I500" s="249"/>
      <c r="J500" s="246"/>
      <c r="K500" s="246"/>
      <c r="L500" s="250"/>
      <c r="M500" s="251"/>
      <c r="N500" s="252"/>
      <c r="O500" s="252"/>
      <c r="P500" s="252"/>
      <c r="Q500" s="252"/>
      <c r="R500" s="252"/>
      <c r="S500" s="252"/>
      <c r="T500" s="253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54" t="s">
        <v>138</v>
      </c>
      <c r="AU500" s="254" t="s">
        <v>145</v>
      </c>
      <c r="AV500" s="14" t="s">
        <v>81</v>
      </c>
      <c r="AW500" s="14" t="s">
        <v>29</v>
      </c>
      <c r="AX500" s="14" t="s">
        <v>73</v>
      </c>
      <c r="AY500" s="254" t="s">
        <v>130</v>
      </c>
    </row>
    <row r="501" spans="1:51" s="14" customFormat="1" ht="12">
      <c r="A501" s="14"/>
      <c r="B501" s="245"/>
      <c r="C501" s="246"/>
      <c r="D501" s="235" t="s">
        <v>138</v>
      </c>
      <c r="E501" s="247" t="s">
        <v>1</v>
      </c>
      <c r="F501" s="248" t="s">
        <v>544</v>
      </c>
      <c r="G501" s="246"/>
      <c r="H501" s="247" t="s">
        <v>1</v>
      </c>
      <c r="I501" s="249"/>
      <c r="J501" s="246"/>
      <c r="K501" s="246"/>
      <c r="L501" s="250"/>
      <c r="M501" s="251"/>
      <c r="N501" s="252"/>
      <c r="O501" s="252"/>
      <c r="P501" s="252"/>
      <c r="Q501" s="252"/>
      <c r="R501" s="252"/>
      <c r="S501" s="252"/>
      <c r="T501" s="253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54" t="s">
        <v>138</v>
      </c>
      <c r="AU501" s="254" t="s">
        <v>145</v>
      </c>
      <c r="AV501" s="14" t="s">
        <v>81</v>
      </c>
      <c r="AW501" s="14" t="s">
        <v>29</v>
      </c>
      <c r="AX501" s="14" t="s">
        <v>73</v>
      </c>
      <c r="AY501" s="254" t="s">
        <v>130</v>
      </c>
    </row>
    <row r="502" spans="1:51" s="14" customFormat="1" ht="12">
      <c r="A502" s="14"/>
      <c r="B502" s="245"/>
      <c r="C502" s="246"/>
      <c r="D502" s="235" t="s">
        <v>138</v>
      </c>
      <c r="E502" s="247" t="s">
        <v>1</v>
      </c>
      <c r="F502" s="248" t="s">
        <v>545</v>
      </c>
      <c r="G502" s="246"/>
      <c r="H502" s="247" t="s">
        <v>1</v>
      </c>
      <c r="I502" s="249"/>
      <c r="J502" s="246"/>
      <c r="K502" s="246"/>
      <c r="L502" s="250"/>
      <c r="M502" s="251"/>
      <c r="N502" s="252"/>
      <c r="O502" s="252"/>
      <c r="P502" s="252"/>
      <c r="Q502" s="252"/>
      <c r="R502" s="252"/>
      <c r="S502" s="252"/>
      <c r="T502" s="253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54" t="s">
        <v>138</v>
      </c>
      <c r="AU502" s="254" t="s">
        <v>145</v>
      </c>
      <c r="AV502" s="14" t="s">
        <v>81</v>
      </c>
      <c r="AW502" s="14" t="s">
        <v>29</v>
      </c>
      <c r="AX502" s="14" t="s">
        <v>73</v>
      </c>
      <c r="AY502" s="254" t="s">
        <v>130</v>
      </c>
    </row>
    <row r="503" spans="1:51" s="14" customFormat="1" ht="12">
      <c r="A503" s="14"/>
      <c r="B503" s="245"/>
      <c r="C503" s="246"/>
      <c r="D503" s="235" t="s">
        <v>138</v>
      </c>
      <c r="E503" s="247" t="s">
        <v>1</v>
      </c>
      <c r="F503" s="248" t="s">
        <v>546</v>
      </c>
      <c r="G503" s="246"/>
      <c r="H503" s="247" t="s">
        <v>1</v>
      </c>
      <c r="I503" s="249"/>
      <c r="J503" s="246"/>
      <c r="K503" s="246"/>
      <c r="L503" s="250"/>
      <c r="M503" s="251"/>
      <c r="N503" s="252"/>
      <c r="O503" s="252"/>
      <c r="P503" s="252"/>
      <c r="Q503" s="252"/>
      <c r="R503" s="252"/>
      <c r="S503" s="252"/>
      <c r="T503" s="253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54" t="s">
        <v>138</v>
      </c>
      <c r="AU503" s="254" t="s">
        <v>145</v>
      </c>
      <c r="AV503" s="14" t="s">
        <v>81</v>
      </c>
      <c r="AW503" s="14" t="s">
        <v>29</v>
      </c>
      <c r="AX503" s="14" t="s">
        <v>73</v>
      </c>
      <c r="AY503" s="254" t="s">
        <v>130</v>
      </c>
    </row>
    <row r="504" spans="1:51" s="14" customFormat="1" ht="12">
      <c r="A504" s="14"/>
      <c r="B504" s="245"/>
      <c r="C504" s="246"/>
      <c r="D504" s="235" t="s">
        <v>138</v>
      </c>
      <c r="E504" s="247" t="s">
        <v>1</v>
      </c>
      <c r="F504" s="248" t="s">
        <v>547</v>
      </c>
      <c r="G504" s="246"/>
      <c r="H504" s="247" t="s">
        <v>1</v>
      </c>
      <c r="I504" s="249"/>
      <c r="J504" s="246"/>
      <c r="K504" s="246"/>
      <c r="L504" s="250"/>
      <c r="M504" s="251"/>
      <c r="N504" s="252"/>
      <c r="O504" s="252"/>
      <c r="P504" s="252"/>
      <c r="Q504" s="252"/>
      <c r="R504" s="252"/>
      <c r="S504" s="252"/>
      <c r="T504" s="253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54" t="s">
        <v>138</v>
      </c>
      <c r="AU504" s="254" t="s">
        <v>145</v>
      </c>
      <c r="AV504" s="14" t="s">
        <v>81</v>
      </c>
      <c r="AW504" s="14" t="s">
        <v>29</v>
      </c>
      <c r="AX504" s="14" t="s">
        <v>73</v>
      </c>
      <c r="AY504" s="254" t="s">
        <v>130</v>
      </c>
    </row>
    <row r="505" spans="1:51" s="14" customFormat="1" ht="12">
      <c r="A505" s="14"/>
      <c r="B505" s="245"/>
      <c r="C505" s="246"/>
      <c r="D505" s="235" t="s">
        <v>138</v>
      </c>
      <c r="E505" s="247" t="s">
        <v>1</v>
      </c>
      <c r="F505" s="248" t="s">
        <v>548</v>
      </c>
      <c r="G505" s="246"/>
      <c r="H505" s="247" t="s">
        <v>1</v>
      </c>
      <c r="I505" s="249"/>
      <c r="J505" s="246"/>
      <c r="K505" s="246"/>
      <c r="L505" s="250"/>
      <c r="M505" s="251"/>
      <c r="N505" s="252"/>
      <c r="O505" s="252"/>
      <c r="P505" s="252"/>
      <c r="Q505" s="252"/>
      <c r="R505" s="252"/>
      <c r="S505" s="252"/>
      <c r="T505" s="253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54" t="s">
        <v>138</v>
      </c>
      <c r="AU505" s="254" t="s">
        <v>145</v>
      </c>
      <c r="AV505" s="14" t="s">
        <v>81</v>
      </c>
      <c r="AW505" s="14" t="s">
        <v>29</v>
      </c>
      <c r="AX505" s="14" t="s">
        <v>73</v>
      </c>
      <c r="AY505" s="254" t="s">
        <v>130</v>
      </c>
    </row>
    <row r="506" spans="1:51" s="14" customFormat="1" ht="12">
      <c r="A506" s="14"/>
      <c r="B506" s="245"/>
      <c r="C506" s="246"/>
      <c r="D506" s="235" t="s">
        <v>138</v>
      </c>
      <c r="E506" s="247" t="s">
        <v>1</v>
      </c>
      <c r="F506" s="248" t="s">
        <v>549</v>
      </c>
      <c r="G506" s="246"/>
      <c r="H506" s="247" t="s">
        <v>1</v>
      </c>
      <c r="I506" s="249"/>
      <c r="J506" s="246"/>
      <c r="K506" s="246"/>
      <c r="L506" s="250"/>
      <c r="M506" s="251"/>
      <c r="N506" s="252"/>
      <c r="O506" s="252"/>
      <c r="P506" s="252"/>
      <c r="Q506" s="252"/>
      <c r="R506" s="252"/>
      <c r="S506" s="252"/>
      <c r="T506" s="253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54" t="s">
        <v>138</v>
      </c>
      <c r="AU506" s="254" t="s">
        <v>145</v>
      </c>
      <c r="AV506" s="14" t="s">
        <v>81</v>
      </c>
      <c r="AW506" s="14" t="s">
        <v>29</v>
      </c>
      <c r="AX506" s="14" t="s">
        <v>73</v>
      </c>
      <c r="AY506" s="254" t="s">
        <v>130</v>
      </c>
    </row>
    <row r="507" spans="1:51" s="14" customFormat="1" ht="12">
      <c r="A507" s="14"/>
      <c r="B507" s="245"/>
      <c r="C507" s="246"/>
      <c r="D507" s="235" t="s">
        <v>138</v>
      </c>
      <c r="E507" s="247" t="s">
        <v>1</v>
      </c>
      <c r="F507" s="248" t="s">
        <v>550</v>
      </c>
      <c r="G507" s="246"/>
      <c r="H507" s="247" t="s">
        <v>1</v>
      </c>
      <c r="I507" s="249"/>
      <c r="J507" s="246"/>
      <c r="K507" s="246"/>
      <c r="L507" s="250"/>
      <c r="M507" s="251"/>
      <c r="N507" s="252"/>
      <c r="O507" s="252"/>
      <c r="P507" s="252"/>
      <c r="Q507" s="252"/>
      <c r="R507" s="252"/>
      <c r="S507" s="252"/>
      <c r="T507" s="253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54" t="s">
        <v>138</v>
      </c>
      <c r="AU507" s="254" t="s">
        <v>145</v>
      </c>
      <c r="AV507" s="14" t="s">
        <v>81</v>
      </c>
      <c r="AW507" s="14" t="s">
        <v>29</v>
      </c>
      <c r="AX507" s="14" t="s">
        <v>73</v>
      </c>
      <c r="AY507" s="254" t="s">
        <v>130</v>
      </c>
    </row>
    <row r="508" spans="1:51" s="14" customFormat="1" ht="12">
      <c r="A508" s="14"/>
      <c r="B508" s="245"/>
      <c r="C508" s="246"/>
      <c r="D508" s="235" t="s">
        <v>138</v>
      </c>
      <c r="E508" s="247" t="s">
        <v>1</v>
      </c>
      <c r="F508" s="248" t="s">
        <v>551</v>
      </c>
      <c r="G508" s="246"/>
      <c r="H508" s="247" t="s">
        <v>1</v>
      </c>
      <c r="I508" s="249"/>
      <c r="J508" s="246"/>
      <c r="K508" s="246"/>
      <c r="L508" s="250"/>
      <c r="M508" s="251"/>
      <c r="N508" s="252"/>
      <c r="O508" s="252"/>
      <c r="P508" s="252"/>
      <c r="Q508" s="252"/>
      <c r="R508" s="252"/>
      <c r="S508" s="252"/>
      <c r="T508" s="253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54" t="s">
        <v>138</v>
      </c>
      <c r="AU508" s="254" t="s">
        <v>145</v>
      </c>
      <c r="AV508" s="14" t="s">
        <v>81</v>
      </c>
      <c r="AW508" s="14" t="s">
        <v>29</v>
      </c>
      <c r="AX508" s="14" t="s">
        <v>73</v>
      </c>
      <c r="AY508" s="254" t="s">
        <v>130</v>
      </c>
    </row>
    <row r="509" spans="1:51" s="14" customFormat="1" ht="12">
      <c r="A509" s="14"/>
      <c r="B509" s="245"/>
      <c r="C509" s="246"/>
      <c r="D509" s="235" t="s">
        <v>138</v>
      </c>
      <c r="E509" s="247" t="s">
        <v>1</v>
      </c>
      <c r="F509" s="248" t="s">
        <v>552</v>
      </c>
      <c r="G509" s="246"/>
      <c r="H509" s="247" t="s">
        <v>1</v>
      </c>
      <c r="I509" s="249"/>
      <c r="J509" s="246"/>
      <c r="K509" s="246"/>
      <c r="L509" s="250"/>
      <c r="M509" s="251"/>
      <c r="N509" s="252"/>
      <c r="O509" s="252"/>
      <c r="P509" s="252"/>
      <c r="Q509" s="252"/>
      <c r="R509" s="252"/>
      <c r="S509" s="252"/>
      <c r="T509" s="253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54" t="s">
        <v>138</v>
      </c>
      <c r="AU509" s="254" t="s">
        <v>145</v>
      </c>
      <c r="AV509" s="14" t="s">
        <v>81</v>
      </c>
      <c r="AW509" s="14" t="s">
        <v>29</v>
      </c>
      <c r="AX509" s="14" t="s">
        <v>73</v>
      </c>
      <c r="AY509" s="254" t="s">
        <v>130</v>
      </c>
    </row>
    <row r="510" spans="1:51" s="14" customFormat="1" ht="12">
      <c r="A510" s="14"/>
      <c r="B510" s="245"/>
      <c r="C510" s="246"/>
      <c r="D510" s="235" t="s">
        <v>138</v>
      </c>
      <c r="E510" s="247" t="s">
        <v>1</v>
      </c>
      <c r="F510" s="248" t="s">
        <v>553</v>
      </c>
      <c r="G510" s="246"/>
      <c r="H510" s="247" t="s">
        <v>1</v>
      </c>
      <c r="I510" s="249"/>
      <c r="J510" s="246"/>
      <c r="K510" s="246"/>
      <c r="L510" s="250"/>
      <c r="M510" s="251"/>
      <c r="N510" s="252"/>
      <c r="O510" s="252"/>
      <c r="P510" s="252"/>
      <c r="Q510" s="252"/>
      <c r="R510" s="252"/>
      <c r="S510" s="252"/>
      <c r="T510" s="253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54" t="s">
        <v>138</v>
      </c>
      <c r="AU510" s="254" t="s">
        <v>145</v>
      </c>
      <c r="AV510" s="14" t="s">
        <v>81</v>
      </c>
      <c r="AW510" s="14" t="s">
        <v>29</v>
      </c>
      <c r="AX510" s="14" t="s">
        <v>73</v>
      </c>
      <c r="AY510" s="254" t="s">
        <v>130</v>
      </c>
    </row>
    <row r="511" spans="1:51" s="13" customFormat="1" ht="12">
      <c r="A511" s="13"/>
      <c r="B511" s="233"/>
      <c r="C511" s="234"/>
      <c r="D511" s="235" t="s">
        <v>138</v>
      </c>
      <c r="E511" s="236" t="s">
        <v>1</v>
      </c>
      <c r="F511" s="237" t="s">
        <v>554</v>
      </c>
      <c r="G511" s="234"/>
      <c r="H511" s="238">
        <v>0</v>
      </c>
      <c r="I511" s="239"/>
      <c r="J511" s="234"/>
      <c r="K511" s="234"/>
      <c r="L511" s="240"/>
      <c r="M511" s="241"/>
      <c r="N511" s="242"/>
      <c r="O511" s="242"/>
      <c r="P511" s="242"/>
      <c r="Q511" s="242"/>
      <c r="R511" s="242"/>
      <c r="S511" s="242"/>
      <c r="T511" s="24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4" t="s">
        <v>138</v>
      </c>
      <c r="AU511" s="244" t="s">
        <v>145</v>
      </c>
      <c r="AV511" s="13" t="s">
        <v>83</v>
      </c>
      <c r="AW511" s="13" t="s">
        <v>29</v>
      </c>
      <c r="AX511" s="13" t="s">
        <v>81</v>
      </c>
      <c r="AY511" s="244" t="s">
        <v>130</v>
      </c>
    </row>
    <row r="512" spans="1:65" s="2" customFormat="1" ht="33" customHeight="1">
      <c r="A512" s="38"/>
      <c r="B512" s="39"/>
      <c r="C512" s="219" t="s">
        <v>555</v>
      </c>
      <c r="D512" s="219" t="s">
        <v>132</v>
      </c>
      <c r="E512" s="220" t="s">
        <v>556</v>
      </c>
      <c r="F512" s="221" t="s">
        <v>557</v>
      </c>
      <c r="G512" s="222" t="s">
        <v>179</v>
      </c>
      <c r="H512" s="223">
        <v>17.2</v>
      </c>
      <c r="I512" s="224"/>
      <c r="J512" s="225">
        <f>ROUND(I512*H512,2)</f>
        <v>0</v>
      </c>
      <c r="K512" s="226"/>
      <c r="L512" s="44"/>
      <c r="M512" s="227" t="s">
        <v>1</v>
      </c>
      <c r="N512" s="228" t="s">
        <v>38</v>
      </c>
      <c r="O512" s="91"/>
      <c r="P512" s="229">
        <f>O512*H512</f>
        <v>0</v>
      </c>
      <c r="Q512" s="229">
        <v>0</v>
      </c>
      <c r="R512" s="229">
        <f>Q512*H512</f>
        <v>0</v>
      </c>
      <c r="S512" s="229">
        <v>0</v>
      </c>
      <c r="T512" s="230">
        <f>S512*H512</f>
        <v>0</v>
      </c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R512" s="231" t="s">
        <v>136</v>
      </c>
      <c r="AT512" s="231" t="s">
        <v>132</v>
      </c>
      <c r="AU512" s="231" t="s">
        <v>145</v>
      </c>
      <c r="AY512" s="17" t="s">
        <v>130</v>
      </c>
      <c r="BE512" s="232">
        <f>IF(N512="základní",J512,0)</f>
        <v>0</v>
      </c>
      <c r="BF512" s="232">
        <f>IF(N512="snížená",J512,0)</f>
        <v>0</v>
      </c>
      <c r="BG512" s="232">
        <f>IF(N512="zákl. přenesená",J512,0)</f>
        <v>0</v>
      </c>
      <c r="BH512" s="232">
        <f>IF(N512="sníž. přenesená",J512,0)</f>
        <v>0</v>
      </c>
      <c r="BI512" s="232">
        <f>IF(N512="nulová",J512,0)</f>
        <v>0</v>
      </c>
      <c r="BJ512" s="17" t="s">
        <v>81</v>
      </c>
      <c r="BK512" s="232">
        <f>ROUND(I512*H512,2)</f>
        <v>0</v>
      </c>
      <c r="BL512" s="17" t="s">
        <v>136</v>
      </c>
      <c r="BM512" s="231" t="s">
        <v>558</v>
      </c>
    </row>
    <row r="513" spans="1:51" s="13" customFormat="1" ht="12">
      <c r="A513" s="13"/>
      <c r="B513" s="233"/>
      <c r="C513" s="234"/>
      <c r="D513" s="235" t="s">
        <v>138</v>
      </c>
      <c r="E513" s="236" t="s">
        <v>1</v>
      </c>
      <c r="F513" s="237" t="s">
        <v>559</v>
      </c>
      <c r="G513" s="234"/>
      <c r="H513" s="238">
        <v>4</v>
      </c>
      <c r="I513" s="239"/>
      <c r="J513" s="234"/>
      <c r="K513" s="234"/>
      <c r="L513" s="240"/>
      <c r="M513" s="241"/>
      <c r="N513" s="242"/>
      <c r="O513" s="242"/>
      <c r="P513" s="242"/>
      <c r="Q513" s="242"/>
      <c r="R513" s="242"/>
      <c r="S513" s="242"/>
      <c r="T513" s="24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4" t="s">
        <v>138</v>
      </c>
      <c r="AU513" s="244" t="s">
        <v>145</v>
      </c>
      <c r="AV513" s="13" t="s">
        <v>83</v>
      </c>
      <c r="AW513" s="13" t="s">
        <v>29</v>
      </c>
      <c r="AX513" s="13" t="s">
        <v>73</v>
      </c>
      <c r="AY513" s="244" t="s">
        <v>130</v>
      </c>
    </row>
    <row r="514" spans="1:51" s="13" customFormat="1" ht="12">
      <c r="A514" s="13"/>
      <c r="B514" s="233"/>
      <c r="C514" s="234"/>
      <c r="D514" s="235" t="s">
        <v>138</v>
      </c>
      <c r="E514" s="236" t="s">
        <v>1</v>
      </c>
      <c r="F514" s="237" t="s">
        <v>560</v>
      </c>
      <c r="G514" s="234"/>
      <c r="H514" s="238">
        <v>13.2</v>
      </c>
      <c r="I514" s="239"/>
      <c r="J514" s="234"/>
      <c r="K514" s="234"/>
      <c r="L514" s="240"/>
      <c r="M514" s="241"/>
      <c r="N514" s="242"/>
      <c r="O514" s="242"/>
      <c r="P514" s="242"/>
      <c r="Q514" s="242"/>
      <c r="R514" s="242"/>
      <c r="S514" s="242"/>
      <c r="T514" s="24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44" t="s">
        <v>138</v>
      </c>
      <c r="AU514" s="244" t="s">
        <v>145</v>
      </c>
      <c r="AV514" s="13" t="s">
        <v>83</v>
      </c>
      <c r="AW514" s="13" t="s">
        <v>29</v>
      </c>
      <c r="AX514" s="13" t="s">
        <v>73</v>
      </c>
      <c r="AY514" s="244" t="s">
        <v>130</v>
      </c>
    </row>
    <row r="515" spans="1:51" s="15" customFormat="1" ht="12">
      <c r="A515" s="15"/>
      <c r="B515" s="255"/>
      <c r="C515" s="256"/>
      <c r="D515" s="235" t="s">
        <v>138</v>
      </c>
      <c r="E515" s="257" t="s">
        <v>1</v>
      </c>
      <c r="F515" s="258" t="s">
        <v>153</v>
      </c>
      <c r="G515" s="256"/>
      <c r="H515" s="259">
        <v>17.2</v>
      </c>
      <c r="I515" s="260"/>
      <c r="J515" s="256"/>
      <c r="K515" s="256"/>
      <c r="L515" s="261"/>
      <c r="M515" s="262"/>
      <c r="N515" s="263"/>
      <c r="O515" s="263"/>
      <c r="P515" s="263"/>
      <c r="Q515" s="263"/>
      <c r="R515" s="263"/>
      <c r="S515" s="263"/>
      <c r="T515" s="264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T515" s="265" t="s">
        <v>138</v>
      </c>
      <c r="AU515" s="265" t="s">
        <v>145</v>
      </c>
      <c r="AV515" s="15" t="s">
        <v>136</v>
      </c>
      <c r="AW515" s="15" t="s">
        <v>29</v>
      </c>
      <c r="AX515" s="15" t="s">
        <v>81</v>
      </c>
      <c r="AY515" s="265" t="s">
        <v>130</v>
      </c>
    </row>
    <row r="516" spans="1:65" s="2" customFormat="1" ht="44.25" customHeight="1">
      <c r="A516" s="38"/>
      <c r="B516" s="39"/>
      <c r="C516" s="266" t="s">
        <v>561</v>
      </c>
      <c r="D516" s="266" t="s">
        <v>313</v>
      </c>
      <c r="E516" s="267" t="s">
        <v>562</v>
      </c>
      <c r="F516" s="268" t="s">
        <v>563</v>
      </c>
      <c r="G516" s="269" t="s">
        <v>179</v>
      </c>
      <c r="H516" s="270">
        <v>17.372</v>
      </c>
      <c r="I516" s="271"/>
      <c r="J516" s="272">
        <f>ROUND(I516*H516,2)</f>
        <v>0</v>
      </c>
      <c r="K516" s="273"/>
      <c r="L516" s="274"/>
      <c r="M516" s="275" t="s">
        <v>1</v>
      </c>
      <c r="N516" s="276" t="s">
        <v>38</v>
      </c>
      <c r="O516" s="91"/>
      <c r="P516" s="229">
        <f>O516*H516</f>
        <v>0</v>
      </c>
      <c r="Q516" s="229">
        <v>0.0177</v>
      </c>
      <c r="R516" s="229">
        <f>Q516*H516</f>
        <v>0.3074844</v>
      </c>
      <c r="S516" s="229">
        <v>0</v>
      </c>
      <c r="T516" s="230">
        <f>S516*H516</f>
        <v>0</v>
      </c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R516" s="231" t="s">
        <v>176</v>
      </c>
      <c r="AT516" s="231" t="s">
        <v>313</v>
      </c>
      <c r="AU516" s="231" t="s">
        <v>145</v>
      </c>
      <c r="AY516" s="17" t="s">
        <v>130</v>
      </c>
      <c r="BE516" s="232">
        <f>IF(N516="základní",J516,0)</f>
        <v>0</v>
      </c>
      <c r="BF516" s="232">
        <f>IF(N516="snížená",J516,0)</f>
        <v>0</v>
      </c>
      <c r="BG516" s="232">
        <f>IF(N516="zákl. přenesená",J516,0)</f>
        <v>0</v>
      </c>
      <c r="BH516" s="232">
        <f>IF(N516="sníž. přenesená",J516,0)</f>
        <v>0</v>
      </c>
      <c r="BI516" s="232">
        <f>IF(N516="nulová",J516,0)</f>
        <v>0</v>
      </c>
      <c r="BJ516" s="17" t="s">
        <v>81</v>
      </c>
      <c r="BK516" s="232">
        <f>ROUND(I516*H516,2)</f>
        <v>0</v>
      </c>
      <c r="BL516" s="17" t="s">
        <v>136</v>
      </c>
      <c r="BM516" s="231" t="s">
        <v>564</v>
      </c>
    </row>
    <row r="517" spans="1:51" s="13" customFormat="1" ht="12">
      <c r="A517" s="13"/>
      <c r="B517" s="233"/>
      <c r="C517" s="234"/>
      <c r="D517" s="235" t="s">
        <v>138</v>
      </c>
      <c r="E517" s="236" t="s">
        <v>1</v>
      </c>
      <c r="F517" s="237" t="s">
        <v>565</v>
      </c>
      <c r="G517" s="234"/>
      <c r="H517" s="238">
        <v>4.04</v>
      </c>
      <c r="I517" s="239"/>
      <c r="J517" s="234"/>
      <c r="K517" s="234"/>
      <c r="L517" s="240"/>
      <c r="M517" s="241"/>
      <c r="N517" s="242"/>
      <c r="O517" s="242"/>
      <c r="P517" s="242"/>
      <c r="Q517" s="242"/>
      <c r="R517" s="242"/>
      <c r="S517" s="242"/>
      <c r="T517" s="24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44" t="s">
        <v>138</v>
      </c>
      <c r="AU517" s="244" t="s">
        <v>145</v>
      </c>
      <c r="AV517" s="13" t="s">
        <v>83</v>
      </c>
      <c r="AW517" s="13" t="s">
        <v>29</v>
      </c>
      <c r="AX517" s="13" t="s">
        <v>73</v>
      </c>
      <c r="AY517" s="244" t="s">
        <v>130</v>
      </c>
    </row>
    <row r="518" spans="1:51" s="13" customFormat="1" ht="12">
      <c r="A518" s="13"/>
      <c r="B518" s="233"/>
      <c r="C518" s="234"/>
      <c r="D518" s="235" t="s">
        <v>138</v>
      </c>
      <c r="E518" s="236" t="s">
        <v>1</v>
      </c>
      <c r="F518" s="237" t="s">
        <v>566</v>
      </c>
      <c r="G518" s="234"/>
      <c r="H518" s="238">
        <v>13.332</v>
      </c>
      <c r="I518" s="239"/>
      <c r="J518" s="234"/>
      <c r="K518" s="234"/>
      <c r="L518" s="240"/>
      <c r="M518" s="241"/>
      <c r="N518" s="242"/>
      <c r="O518" s="242"/>
      <c r="P518" s="242"/>
      <c r="Q518" s="242"/>
      <c r="R518" s="242"/>
      <c r="S518" s="242"/>
      <c r="T518" s="24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4" t="s">
        <v>138</v>
      </c>
      <c r="AU518" s="244" t="s">
        <v>145</v>
      </c>
      <c r="AV518" s="13" t="s">
        <v>83</v>
      </c>
      <c r="AW518" s="13" t="s">
        <v>29</v>
      </c>
      <c r="AX518" s="13" t="s">
        <v>73</v>
      </c>
      <c r="AY518" s="244" t="s">
        <v>130</v>
      </c>
    </row>
    <row r="519" spans="1:51" s="15" customFormat="1" ht="12">
      <c r="A519" s="15"/>
      <c r="B519" s="255"/>
      <c r="C519" s="256"/>
      <c r="D519" s="235" t="s">
        <v>138</v>
      </c>
      <c r="E519" s="257" t="s">
        <v>1</v>
      </c>
      <c r="F519" s="258" t="s">
        <v>153</v>
      </c>
      <c r="G519" s="256"/>
      <c r="H519" s="259">
        <v>17.372</v>
      </c>
      <c r="I519" s="260"/>
      <c r="J519" s="256"/>
      <c r="K519" s="256"/>
      <c r="L519" s="261"/>
      <c r="M519" s="262"/>
      <c r="N519" s="263"/>
      <c r="O519" s="263"/>
      <c r="P519" s="263"/>
      <c r="Q519" s="263"/>
      <c r="R519" s="263"/>
      <c r="S519" s="263"/>
      <c r="T519" s="264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T519" s="265" t="s">
        <v>138</v>
      </c>
      <c r="AU519" s="265" t="s">
        <v>145</v>
      </c>
      <c r="AV519" s="15" t="s">
        <v>136</v>
      </c>
      <c r="AW519" s="15" t="s">
        <v>29</v>
      </c>
      <c r="AX519" s="15" t="s">
        <v>81</v>
      </c>
      <c r="AY519" s="265" t="s">
        <v>130</v>
      </c>
    </row>
    <row r="520" spans="1:65" s="2" customFormat="1" ht="24.15" customHeight="1">
      <c r="A520" s="38"/>
      <c r="B520" s="39"/>
      <c r="C520" s="266" t="s">
        <v>567</v>
      </c>
      <c r="D520" s="266" t="s">
        <v>313</v>
      </c>
      <c r="E520" s="267" t="s">
        <v>568</v>
      </c>
      <c r="F520" s="268" t="s">
        <v>569</v>
      </c>
      <c r="G520" s="269" t="s">
        <v>360</v>
      </c>
      <c r="H520" s="270">
        <v>9.09</v>
      </c>
      <c r="I520" s="271"/>
      <c r="J520" s="272">
        <f>ROUND(I520*H520,2)</f>
        <v>0</v>
      </c>
      <c r="K520" s="273"/>
      <c r="L520" s="274"/>
      <c r="M520" s="275" t="s">
        <v>1</v>
      </c>
      <c r="N520" s="276" t="s">
        <v>38</v>
      </c>
      <c r="O520" s="91"/>
      <c r="P520" s="229">
        <f>O520*H520</f>
        <v>0</v>
      </c>
      <c r="Q520" s="229">
        <v>0</v>
      </c>
      <c r="R520" s="229">
        <f>Q520*H520</f>
        <v>0</v>
      </c>
      <c r="S520" s="229">
        <v>0</v>
      </c>
      <c r="T520" s="230">
        <f>S520*H520</f>
        <v>0</v>
      </c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R520" s="231" t="s">
        <v>176</v>
      </c>
      <c r="AT520" s="231" t="s">
        <v>313</v>
      </c>
      <c r="AU520" s="231" t="s">
        <v>145</v>
      </c>
      <c r="AY520" s="17" t="s">
        <v>130</v>
      </c>
      <c r="BE520" s="232">
        <f>IF(N520="základní",J520,0)</f>
        <v>0</v>
      </c>
      <c r="BF520" s="232">
        <f>IF(N520="snížená",J520,0)</f>
        <v>0</v>
      </c>
      <c r="BG520" s="232">
        <f>IF(N520="zákl. přenesená",J520,0)</f>
        <v>0</v>
      </c>
      <c r="BH520" s="232">
        <f>IF(N520="sníž. přenesená",J520,0)</f>
        <v>0</v>
      </c>
      <c r="BI520" s="232">
        <f>IF(N520="nulová",J520,0)</f>
        <v>0</v>
      </c>
      <c r="BJ520" s="17" t="s">
        <v>81</v>
      </c>
      <c r="BK520" s="232">
        <f>ROUND(I520*H520,2)</f>
        <v>0</v>
      </c>
      <c r="BL520" s="17" t="s">
        <v>136</v>
      </c>
      <c r="BM520" s="231" t="s">
        <v>570</v>
      </c>
    </row>
    <row r="521" spans="1:51" s="13" customFormat="1" ht="12">
      <c r="A521" s="13"/>
      <c r="B521" s="233"/>
      <c r="C521" s="234"/>
      <c r="D521" s="235" t="s">
        <v>138</v>
      </c>
      <c r="E521" s="236" t="s">
        <v>1</v>
      </c>
      <c r="F521" s="237" t="s">
        <v>571</v>
      </c>
      <c r="G521" s="234"/>
      <c r="H521" s="238">
        <v>9.09</v>
      </c>
      <c r="I521" s="239"/>
      <c r="J521" s="234"/>
      <c r="K521" s="234"/>
      <c r="L521" s="240"/>
      <c r="M521" s="241"/>
      <c r="N521" s="242"/>
      <c r="O521" s="242"/>
      <c r="P521" s="242"/>
      <c r="Q521" s="242"/>
      <c r="R521" s="242"/>
      <c r="S521" s="242"/>
      <c r="T521" s="24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4" t="s">
        <v>138</v>
      </c>
      <c r="AU521" s="244" t="s">
        <v>145</v>
      </c>
      <c r="AV521" s="13" t="s">
        <v>83</v>
      </c>
      <c r="AW521" s="13" t="s">
        <v>29</v>
      </c>
      <c r="AX521" s="13" t="s">
        <v>81</v>
      </c>
      <c r="AY521" s="244" t="s">
        <v>130</v>
      </c>
    </row>
    <row r="522" spans="1:65" s="2" customFormat="1" ht="33" customHeight="1">
      <c r="A522" s="38"/>
      <c r="B522" s="39"/>
      <c r="C522" s="219" t="s">
        <v>572</v>
      </c>
      <c r="D522" s="219" t="s">
        <v>132</v>
      </c>
      <c r="E522" s="220" t="s">
        <v>573</v>
      </c>
      <c r="F522" s="221" t="s">
        <v>574</v>
      </c>
      <c r="G522" s="222" t="s">
        <v>179</v>
      </c>
      <c r="H522" s="223">
        <v>36.8</v>
      </c>
      <c r="I522" s="224"/>
      <c r="J522" s="225">
        <f>ROUND(I522*H522,2)</f>
        <v>0</v>
      </c>
      <c r="K522" s="226"/>
      <c r="L522" s="44"/>
      <c r="M522" s="227" t="s">
        <v>1</v>
      </c>
      <c r="N522" s="228" t="s">
        <v>38</v>
      </c>
      <c r="O522" s="91"/>
      <c r="P522" s="229">
        <f>O522*H522</f>
        <v>0</v>
      </c>
      <c r="Q522" s="229">
        <v>0</v>
      </c>
      <c r="R522" s="229">
        <f>Q522*H522</f>
        <v>0</v>
      </c>
      <c r="S522" s="229">
        <v>0</v>
      </c>
      <c r="T522" s="230">
        <f>S522*H522</f>
        <v>0</v>
      </c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R522" s="231" t="s">
        <v>136</v>
      </c>
      <c r="AT522" s="231" t="s">
        <v>132</v>
      </c>
      <c r="AU522" s="231" t="s">
        <v>145</v>
      </c>
      <c r="AY522" s="17" t="s">
        <v>130</v>
      </c>
      <c r="BE522" s="232">
        <f>IF(N522="základní",J522,0)</f>
        <v>0</v>
      </c>
      <c r="BF522" s="232">
        <f>IF(N522="snížená",J522,0)</f>
        <v>0</v>
      </c>
      <c r="BG522" s="232">
        <f>IF(N522="zákl. přenesená",J522,0)</f>
        <v>0</v>
      </c>
      <c r="BH522" s="232">
        <f>IF(N522="sníž. přenesená",J522,0)</f>
        <v>0</v>
      </c>
      <c r="BI522" s="232">
        <f>IF(N522="nulová",J522,0)</f>
        <v>0</v>
      </c>
      <c r="BJ522" s="17" t="s">
        <v>81</v>
      </c>
      <c r="BK522" s="232">
        <f>ROUND(I522*H522,2)</f>
        <v>0</v>
      </c>
      <c r="BL522" s="17" t="s">
        <v>136</v>
      </c>
      <c r="BM522" s="231" t="s">
        <v>575</v>
      </c>
    </row>
    <row r="523" spans="1:51" s="13" customFormat="1" ht="12">
      <c r="A523" s="13"/>
      <c r="B523" s="233"/>
      <c r="C523" s="234"/>
      <c r="D523" s="235" t="s">
        <v>138</v>
      </c>
      <c r="E523" s="236" t="s">
        <v>1</v>
      </c>
      <c r="F523" s="237" t="s">
        <v>559</v>
      </c>
      <c r="G523" s="234"/>
      <c r="H523" s="238">
        <v>4</v>
      </c>
      <c r="I523" s="239"/>
      <c r="J523" s="234"/>
      <c r="K523" s="234"/>
      <c r="L523" s="240"/>
      <c r="M523" s="241"/>
      <c r="N523" s="242"/>
      <c r="O523" s="242"/>
      <c r="P523" s="242"/>
      <c r="Q523" s="242"/>
      <c r="R523" s="242"/>
      <c r="S523" s="242"/>
      <c r="T523" s="24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44" t="s">
        <v>138</v>
      </c>
      <c r="AU523" s="244" t="s">
        <v>145</v>
      </c>
      <c r="AV523" s="13" t="s">
        <v>83</v>
      </c>
      <c r="AW523" s="13" t="s">
        <v>29</v>
      </c>
      <c r="AX523" s="13" t="s">
        <v>73</v>
      </c>
      <c r="AY523" s="244" t="s">
        <v>130</v>
      </c>
    </row>
    <row r="524" spans="1:51" s="13" customFormat="1" ht="12">
      <c r="A524" s="13"/>
      <c r="B524" s="233"/>
      <c r="C524" s="234"/>
      <c r="D524" s="235" t="s">
        <v>138</v>
      </c>
      <c r="E524" s="236" t="s">
        <v>1</v>
      </c>
      <c r="F524" s="237" t="s">
        <v>576</v>
      </c>
      <c r="G524" s="234"/>
      <c r="H524" s="238">
        <v>32.8</v>
      </c>
      <c r="I524" s="239"/>
      <c r="J524" s="234"/>
      <c r="K524" s="234"/>
      <c r="L524" s="240"/>
      <c r="M524" s="241"/>
      <c r="N524" s="242"/>
      <c r="O524" s="242"/>
      <c r="P524" s="242"/>
      <c r="Q524" s="242"/>
      <c r="R524" s="242"/>
      <c r="S524" s="242"/>
      <c r="T524" s="24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44" t="s">
        <v>138</v>
      </c>
      <c r="AU524" s="244" t="s">
        <v>145</v>
      </c>
      <c r="AV524" s="13" t="s">
        <v>83</v>
      </c>
      <c r="AW524" s="13" t="s">
        <v>29</v>
      </c>
      <c r="AX524" s="13" t="s">
        <v>73</v>
      </c>
      <c r="AY524" s="244" t="s">
        <v>130</v>
      </c>
    </row>
    <row r="525" spans="1:51" s="15" customFormat="1" ht="12">
      <c r="A525" s="15"/>
      <c r="B525" s="255"/>
      <c r="C525" s="256"/>
      <c r="D525" s="235" t="s">
        <v>138</v>
      </c>
      <c r="E525" s="257" t="s">
        <v>1</v>
      </c>
      <c r="F525" s="258" t="s">
        <v>153</v>
      </c>
      <c r="G525" s="256"/>
      <c r="H525" s="259">
        <v>36.8</v>
      </c>
      <c r="I525" s="260"/>
      <c r="J525" s="256"/>
      <c r="K525" s="256"/>
      <c r="L525" s="261"/>
      <c r="M525" s="262"/>
      <c r="N525" s="263"/>
      <c r="O525" s="263"/>
      <c r="P525" s="263"/>
      <c r="Q525" s="263"/>
      <c r="R525" s="263"/>
      <c r="S525" s="263"/>
      <c r="T525" s="264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T525" s="265" t="s">
        <v>138</v>
      </c>
      <c r="AU525" s="265" t="s">
        <v>145</v>
      </c>
      <c r="AV525" s="15" t="s">
        <v>136</v>
      </c>
      <c r="AW525" s="15" t="s">
        <v>29</v>
      </c>
      <c r="AX525" s="15" t="s">
        <v>81</v>
      </c>
      <c r="AY525" s="265" t="s">
        <v>130</v>
      </c>
    </row>
    <row r="526" spans="1:65" s="2" customFormat="1" ht="44.25" customHeight="1">
      <c r="A526" s="38"/>
      <c r="B526" s="39"/>
      <c r="C526" s="266" t="s">
        <v>577</v>
      </c>
      <c r="D526" s="266" t="s">
        <v>313</v>
      </c>
      <c r="E526" s="267" t="s">
        <v>578</v>
      </c>
      <c r="F526" s="268" t="s">
        <v>579</v>
      </c>
      <c r="G526" s="269" t="s">
        <v>179</v>
      </c>
      <c r="H526" s="270">
        <v>37.168</v>
      </c>
      <c r="I526" s="271"/>
      <c r="J526" s="272">
        <f>ROUND(I526*H526,2)</f>
        <v>0</v>
      </c>
      <c r="K526" s="273"/>
      <c r="L526" s="274"/>
      <c r="M526" s="275" t="s">
        <v>1</v>
      </c>
      <c r="N526" s="276" t="s">
        <v>38</v>
      </c>
      <c r="O526" s="91"/>
      <c r="P526" s="229">
        <f>O526*H526</f>
        <v>0</v>
      </c>
      <c r="Q526" s="229">
        <v>0</v>
      </c>
      <c r="R526" s="229">
        <f>Q526*H526</f>
        <v>0</v>
      </c>
      <c r="S526" s="229">
        <v>0</v>
      </c>
      <c r="T526" s="230">
        <f>S526*H526</f>
        <v>0</v>
      </c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R526" s="231" t="s">
        <v>176</v>
      </c>
      <c r="AT526" s="231" t="s">
        <v>313</v>
      </c>
      <c r="AU526" s="231" t="s">
        <v>145</v>
      </c>
      <c r="AY526" s="17" t="s">
        <v>130</v>
      </c>
      <c r="BE526" s="232">
        <f>IF(N526="základní",J526,0)</f>
        <v>0</v>
      </c>
      <c r="BF526" s="232">
        <f>IF(N526="snížená",J526,0)</f>
        <v>0</v>
      </c>
      <c r="BG526" s="232">
        <f>IF(N526="zákl. přenesená",J526,0)</f>
        <v>0</v>
      </c>
      <c r="BH526" s="232">
        <f>IF(N526="sníž. přenesená",J526,0)</f>
        <v>0</v>
      </c>
      <c r="BI526" s="232">
        <f>IF(N526="nulová",J526,0)</f>
        <v>0</v>
      </c>
      <c r="BJ526" s="17" t="s">
        <v>81</v>
      </c>
      <c r="BK526" s="232">
        <f>ROUND(I526*H526,2)</f>
        <v>0</v>
      </c>
      <c r="BL526" s="17" t="s">
        <v>136</v>
      </c>
      <c r="BM526" s="231" t="s">
        <v>580</v>
      </c>
    </row>
    <row r="527" spans="1:51" s="13" customFormat="1" ht="12">
      <c r="A527" s="13"/>
      <c r="B527" s="233"/>
      <c r="C527" s="234"/>
      <c r="D527" s="235" t="s">
        <v>138</v>
      </c>
      <c r="E527" s="236" t="s">
        <v>1</v>
      </c>
      <c r="F527" s="237" t="s">
        <v>565</v>
      </c>
      <c r="G527" s="234"/>
      <c r="H527" s="238">
        <v>4.04</v>
      </c>
      <c r="I527" s="239"/>
      <c r="J527" s="234"/>
      <c r="K527" s="234"/>
      <c r="L527" s="240"/>
      <c r="M527" s="241"/>
      <c r="N527" s="242"/>
      <c r="O527" s="242"/>
      <c r="P527" s="242"/>
      <c r="Q527" s="242"/>
      <c r="R527" s="242"/>
      <c r="S527" s="242"/>
      <c r="T527" s="24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4" t="s">
        <v>138</v>
      </c>
      <c r="AU527" s="244" t="s">
        <v>145</v>
      </c>
      <c r="AV527" s="13" t="s">
        <v>83</v>
      </c>
      <c r="AW527" s="13" t="s">
        <v>29</v>
      </c>
      <c r="AX527" s="13" t="s">
        <v>73</v>
      </c>
      <c r="AY527" s="244" t="s">
        <v>130</v>
      </c>
    </row>
    <row r="528" spans="1:51" s="13" customFormat="1" ht="12">
      <c r="A528" s="13"/>
      <c r="B528" s="233"/>
      <c r="C528" s="234"/>
      <c r="D528" s="235" t="s">
        <v>138</v>
      </c>
      <c r="E528" s="236" t="s">
        <v>1</v>
      </c>
      <c r="F528" s="237" t="s">
        <v>581</v>
      </c>
      <c r="G528" s="234"/>
      <c r="H528" s="238">
        <v>33.128</v>
      </c>
      <c r="I528" s="239"/>
      <c r="J528" s="234"/>
      <c r="K528" s="234"/>
      <c r="L528" s="240"/>
      <c r="M528" s="241"/>
      <c r="N528" s="242"/>
      <c r="O528" s="242"/>
      <c r="P528" s="242"/>
      <c r="Q528" s="242"/>
      <c r="R528" s="242"/>
      <c r="S528" s="242"/>
      <c r="T528" s="24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4" t="s">
        <v>138</v>
      </c>
      <c r="AU528" s="244" t="s">
        <v>145</v>
      </c>
      <c r="AV528" s="13" t="s">
        <v>83</v>
      </c>
      <c r="AW528" s="13" t="s">
        <v>29</v>
      </c>
      <c r="AX528" s="13" t="s">
        <v>73</v>
      </c>
      <c r="AY528" s="244" t="s">
        <v>130</v>
      </c>
    </row>
    <row r="529" spans="1:51" s="15" customFormat="1" ht="12">
      <c r="A529" s="15"/>
      <c r="B529" s="255"/>
      <c r="C529" s="256"/>
      <c r="D529" s="235" t="s">
        <v>138</v>
      </c>
      <c r="E529" s="257" t="s">
        <v>1</v>
      </c>
      <c r="F529" s="258" t="s">
        <v>153</v>
      </c>
      <c r="G529" s="256"/>
      <c r="H529" s="259">
        <v>37.168</v>
      </c>
      <c r="I529" s="260"/>
      <c r="J529" s="256"/>
      <c r="K529" s="256"/>
      <c r="L529" s="261"/>
      <c r="M529" s="262"/>
      <c r="N529" s="263"/>
      <c r="O529" s="263"/>
      <c r="P529" s="263"/>
      <c r="Q529" s="263"/>
      <c r="R529" s="263"/>
      <c r="S529" s="263"/>
      <c r="T529" s="264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T529" s="265" t="s">
        <v>138</v>
      </c>
      <c r="AU529" s="265" t="s">
        <v>145</v>
      </c>
      <c r="AV529" s="15" t="s">
        <v>136</v>
      </c>
      <c r="AW529" s="15" t="s">
        <v>29</v>
      </c>
      <c r="AX529" s="15" t="s">
        <v>81</v>
      </c>
      <c r="AY529" s="265" t="s">
        <v>130</v>
      </c>
    </row>
    <row r="530" spans="1:65" s="2" customFormat="1" ht="24.15" customHeight="1">
      <c r="A530" s="38"/>
      <c r="B530" s="39"/>
      <c r="C530" s="266" t="s">
        <v>582</v>
      </c>
      <c r="D530" s="266" t="s">
        <v>313</v>
      </c>
      <c r="E530" s="267" t="s">
        <v>583</v>
      </c>
      <c r="F530" s="268" t="s">
        <v>584</v>
      </c>
      <c r="G530" s="269" t="s">
        <v>360</v>
      </c>
      <c r="H530" s="270">
        <v>19.19</v>
      </c>
      <c r="I530" s="271"/>
      <c r="J530" s="272">
        <f>ROUND(I530*H530,2)</f>
        <v>0</v>
      </c>
      <c r="K530" s="273"/>
      <c r="L530" s="274"/>
      <c r="M530" s="275" t="s">
        <v>1</v>
      </c>
      <c r="N530" s="276" t="s">
        <v>38</v>
      </c>
      <c r="O530" s="91"/>
      <c r="P530" s="229">
        <f>O530*H530</f>
        <v>0</v>
      </c>
      <c r="Q530" s="229">
        <v>0</v>
      </c>
      <c r="R530" s="229">
        <f>Q530*H530</f>
        <v>0</v>
      </c>
      <c r="S530" s="229">
        <v>0</v>
      </c>
      <c r="T530" s="230">
        <f>S530*H530</f>
        <v>0</v>
      </c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R530" s="231" t="s">
        <v>176</v>
      </c>
      <c r="AT530" s="231" t="s">
        <v>313</v>
      </c>
      <c r="AU530" s="231" t="s">
        <v>145</v>
      </c>
      <c r="AY530" s="17" t="s">
        <v>130</v>
      </c>
      <c r="BE530" s="232">
        <f>IF(N530="základní",J530,0)</f>
        <v>0</v>
      </c>
      <c r="BF530" s="232">
        <f>IF(N530="snížená",J530,0)</f>
        <v>0</v>
      </c>
      <c r="BG530" s="232">
        <f>IF(N530="zákl. přenesená",J530,0)</f>
        <v>0</v>
      </c>
      <c r="BH530" s="232">
        <f>IF(N530="sníž. přenesená",J530,0)</f>
        <v>0</v>
      </c>
      <c r="BI530" s="232">
        <f>IF(N530="nulová",J530,0)</f>
        <v>0</v>
      </c>
      <c r="BJ530" s="17" t="s">
        <v>81</v>
      </c>
      <c r="BK530" s="232">
        <f>ROUND(I530*H530,2)</f>
        <v>0</v>
      </c>
      <c r="BL530" s="17" t="s">
        <v>136</v>
      </c>
      <c r="BM530" s="231" t="s">
        <v>585</v>
      </c>
    </row>
    <row r="531" spans="1:51" s="13" customFormat="1" ht="12">
      <c r="A531" s="13"/>
      <c r="B531" s="233"/>
      <c r="C531" s="234"/>
      <c r="D531" s="235" t="s">
        <v>138</v>
      </c>
      <c r="E531" s="236" t="s">
        <v>1</v>
      </c>
      <c r="F531" s="237" t="s">
        <v>586</v>
      </c>
      <c r="G531" s="234"/>
      <c r="H531" s="238">
        <v>19.19</v>
      </c>
      <c r="I531" s="239"/>
      <c r="J531" s="234"/>
      <c r="K531" s="234"/>
      <c r="L531" s="240"/>
      <c r="M531" s="241"/>
      <c r="N531" s="242"/>
      <c r="O531" s="242"/>
      <c r="P531" s="242"/>
      <c r="Q531" s="242"/>
      <c r="R531" s="242"/>
      <c r="S531" s="242"/>
      <c r="T531" s="24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44" t="s">
        <v>138</v>
      </c>
      <c r="AU531" s="244" t="s">
        <v>145</v>
      </c>
      <c r="AV531" s="13" t="s">
        <v>83</v>
      </c>
      <c r="AW531" s="13" t="s">
        <v>29</v>
      </c>
      <c r="AX531" s="13" t="s">
        <v>81</v>
      </c>
      <c r="AY531" s="244" t="s">
        <v>130</v>
      </c>
    </row>
    <row r="532" spans="1:65" s="2" customFormat="1" ht="33" customHeight="1">
      <c r="A532" s="38"/>
      <c r="B532" s="39"/>
      <c r="C532" s="219" t="s">
        <v>587</v>
      </c>
      <c r="D532" s="219" t="s">
        <v>132</v>
      </c>
      <c r="E532" s="220" t="s">
        <v>588</v>
      </c>
      <c r="F532" s="221" t="s">
        <v>589</v>
      </c>
      <c r="G532" s="222" t="s">
        <v>179</v>
      </c>
      <c r="H532" s="223">
        <v>4</v>
      </c>
      <c r="I532" s="224"/>
      <c r="J532" s="225">
        <f>ROUND(I532*H532,2)</f>
        <v>0</v>
      </c>
      <c r="K532" s="226"/>
      <c r="L532" s="44"/>
      <c r="M532" s="227" t="s">
        <v>1</v>
      </c>
      <c r="N532" s="228" t="s">
        <v>38</v>
      </c>
      <c r="O532" s="91"/>
      <c r="P532" s="229">
        <f>O532*H532</f>
        <v>0</v>
      </c>
      <c r="Q532" s="229">
        <v>0</v>
      </c>
      <c r="R532" s="229">
        <f>Q532*H532</f>
        <v>0</v>
      </c>
      <c r="S532" s="229">
        <v>0</v>
      </c>
      <c r="T532" s="230">
        <f>S532*H532</f>
        <v>0</v>
      </c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R532" s="231" t="s">
        <v>136</v>
      </c>
      <c r="AT532" s="231" t="s">
        <v>132</v>
      </c>
      <c r="AU532" s="231" t="s">
        <v>145</v>
      </c>
      <c r="AY532" s="17" t="s">
        <v>130</v>
      </c>
      <c r="BE532" s="232">
        <f>IF(N532="základní",J532,0)</f>
        <v>0</v>
      </c>
      <c r="BF532" s="232">
        <f>IF(N532="snížená",J532,0)</f>
        <v>0</v>
      </c>
      <c r="BG532" s="232">
        <f>IF(N532="zákl. přenesená",J532,0)</f>
        <v>0</v>
      </c>
      <c r="BH532" s="232">
        <f>IF(N532="sníž. přenesená",J532,0)</f>
        <v>0</v>
      </c>
      <c r="BI532" s="232">
        <f>IF(N532="nulová",J532,0)</f>
        <v>0</v>
      </c>
      <c r="BJ532" s="17" t="s">
        <v>81</v>
      </c>
      <c r="BK532" s="232">
        <f>ROUND(I532*H532,2)</f>
        <v>0</v>
      </c>
      <c r="BL532" s="17" t="s">
        <v>136</v>
      </c>
      <c r="BM532" s="231" t="s">
        <v>590</v>
      </c>
    </row>
    <row r="533" spans="1:51" s="13" customFormat="1" ht="12">
      <c r="A533" s="13"/>
      <c r="B533" s="233"/>
      <c r="C533" s="234"/>
      <c r="D533" s="235" t="s">
        <v>138</v>
      </c>
      <c r="E533" s="236" t="s">
        <v>1</v>
      </c>
      <c r="F533" s="237" t="s">
        <v>559</v>
      </c>
      <c r="G533" s="234"/>
      <c r="H533" s="238">
        <v>4</v>
      </c>
      <c r="I533" s="239"/>
      <c r="J533" s="234"/>
      <c r="K533" s="234"/>
      <c r="L533" s="240"/>
      <c r="M533" s="241"/>
      <c r="N533" s="242"/>
      <c r="O533" s="242"/>
      <c r="P533" s="242"/>
      <c r="Q533" s="242"/>
      <c r="R533" s="242"/>
      <c r="S533" s="242"/>
      <c r="T533" s="24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44" t="s">
        <v>138</v>
      </c>
      <c r="AU533" s="244" t="s">
        <v>145</v>
      </c>
      <c r="AV533" s="13" t="s">
        <v>83</v>
      </c>
      <c r="AW533" s="13" t="s">
        <v>29</v>
      </c>
      <c r="AX533" s="13" t="s">
        <v>81</v>
      </c>
      <c r="AY533" s="244" t="s">
        <v>130</v>
      </c>
    </row>
    <row r="534" spans="1:65" s="2" customFormat="1" ht="44.25" customHeight="1">
      <c r="A534" s="38"/>
      <c r="B534" s="39"/>
      <c r="C534" s="266" t="s">
        <v>591</v>
      </c>
      <c r="D534" s="266" t="s">
        <v>313</v>
      </c>
      <c r="E534" s="267" t="s">
        <v>592</v>
      </c>
      <c r="F534" s="268" t="s">
        <v>593</v>
      </c>
      <c r="G534" s="269" t="s">
        <v>179</v>
      </c>
      <c r="H534" s="270">
        <v>4.04</v>
      </c>
      <c r="I534" s="271"/>
      <c r="J534" s="272">
        <f>ROUND(I534*H534,2)</f>
        <v>0</v>
      </c>
      <c r="K534" s="273"/>
      <c r="L534" s="274"/>
      <c r="M534" s="275" t="s">
        <v>1</v>
      </c>
      <c r="N534" s="276" t="s">
        <v>38</v>
      </c>
      <c r="O534" s="91"/>
      <c r="P534" s="229">
        <f>O534*H534</f>
        <v>0</v>
      </c>
      <c r="Q534" s="229">
        <v>0.0335</v>
      </c>
      <c r="R534" s="229">
        <f>Q534*H534</f>
        <v>0.13534000000000002</v>
      </c>
      <c r="S534" s="229">
        <v>0</v>
      </c>
      <c r="T534" s="230">
        <f>S534*H534</f>
        <v>0</v>
      </c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R534" s="231" t="s">
        <v>176</v>
      </c>
      <c r="AT534" s="231" t="s">
        <v>313</v>
      </c>
      <c r="AU534" s="231" t="s">
        <v>145</v>
      </c>
      <c r="AY534" s="17" t="s">
        <v>130</v>
      </c>
      <c r="BE534" s="232">
        <f>IF(N534="základní",J534,0)</f>
        <v>0</v>
      </c>
      <c r="BF534" s="232">
        <f>IF(N534="snížená",J534,0)</f>
        <v>0</v>
      </c>
      <c r="BG534" s="232">
        <f>IF(N534="zákl. přenesená",J534,0)</f>
        <v>0</v>
      </c>
      <c r="BH534" s="232">
        <f>IF(N534="sníž. přenesená",J534,0)</f>
        <v>0</v>
      </c>
      <c r="BI534" s="232">
        <f>IF(N534="nulová",J534,0)</f>
        <v>0</v>
      </c>
      <c r="BJ534" s="17" t="s">
        <v>81</v>
      </c>
      <c r="BK534" s="232">
        <f>ROUND(I534*H534,2)</f>
        <v>0</v>
      </c>
      <c r="BL534" s="17" t="s">
        <v>136</v>
      </c>
      <c r="BM534" s="231" t="s">
        <v>594</v>
      </c>
    </row>
    <row r="535" spans="1:51" s="13" customFormat="1" ht="12">
      <c r="A535" s="13"/>
      <c r="B535" s="233"/>
      <c r="C535" s="234"/>
      <c r="D535" s="235" t="s">
        <v>138</v>
      </c>
      <c r="E535" s="236" t="s">
        <v>1</v>
      </c>
      <c r="F535" s="237" t="s">
        <v>595</v>
      </c>
      <c r="G535" s="234"/>
      <c r="H535" s="238">
        <v>4.04</v>
      </c>
      <c r="I535" s="239"/>
      <c r="J535" s="234"/>
      <c r="K535" s="234"/>
      <c r="L535" s="240"/>
      <c r="M535" s="241"/>
      <c r="N535" s="242"/>
      <c r="O535" s="242"/>
      <c r="P535" s="242"/>
      <c r="Q535" s="242"/>
      <c r="R535" s="242"/>
      <c r="S535" s="242"/>
      <c r="T535" s="24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44" t="s">
        <v>138</v>
      </c>
      <c r="AU535" s="244" t="s">
        <v>145</v>
      </c>
      <c r="AV535" s="13" t="s">
        <v>83</v>
      </c>
      <c r="AW535" s="13" t="s">
        <v>29</v>
      </c>
      <c r="AX535" s="13" t="s">
        <v>81</v>
      </c>
      <c r="AY535" s="244" t="s">
        <v>130</v>
      </c>
    </row>
    <row r="536" spans="1:65" s="2" customFormat="1" ht="24.15" customHeight="1">
      <c r="A536" s="38"/>
      <c r="B536" s="39"/>
      <c r="C536" s="266" t="s">
        <v>596</v>
      </c>
      <c r="D536" s="266" t="s">
        <v>313</v>
      </c>
      <c r="E536" s="267" t="s">
        <v>597</v>
      </c>
      <c r="F536" s="268" t="s">
        <v>598</v>
      </c>
      <c r="G536" s="269" t="s">
        <v>360</v>
      </c>
      <c r="H536" s="270">
        <v>4.04</v>
      </c>
      <c r="I536" s="271"/>
      <c r="J536" s="272">
        <f>ROUND(I536*H536,2)</f>
        <v>0</v>
      </c>
      <c r="K536" s="273"/>
      <c r="L536" s="274"/>
      <c r="M536" s="275" t="s">
        <v>1</v>
      </c>
      <c r="N536" s="276" t="s">
        <v>38</v>
      </c>
      <c r="O536" s="91"/>
      <c r="P536" s="229">
        <f>O536*H536</f>
        <v>0</v>
      </c>
      <c r="Q536" s="229">
        <v>0</v>
      </c>
      <c r="R536" s="229">
        <f>Q536*H536</f>
        <v>0</v>
      </c>
      <c r="S536" s="229">
        <v>0</v>
      </c>
      <c r="T536" s="230">
        <f>S536*H536</f>
        <v>0</v>
      </c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R536" s="231" t="s">
        <v>176</v>
      </c>
      <c r="AT536" s="231" t="s">
        <v>313</v>
      </c>
      <c r="AU536" s="231" t="s">
        <v>145</v>
      </c>
      <c r="AY536" s="17" t="s">
        <v>130</v>
      </c>
      <c r="BE536" s="232">
        <f>IF(N536="základní",J536,0)</f>
        <v>0</v>
      </c>
      <c r="BF536" s="232">
        <f>IF(N536="snížená",J536,0)</f>
        <v>0</v>
      </c>
      <c r="BG536" s="232">
        <f>IF(N536="zákl. přenesená",J536,0)</f>
        <v>0</v>
      </c>
      <c r="BH536" s="232">
        <f>IF(N536="sníž. přenesená",J536,0)</f>
        <v>0</v>
      </c>
      <c r="BI536" s="232">
        <f>IF(N536="nulová",J536,0)</f>
        <v>0</v>
      </c>
      <c r="BJ536" s="17" t="s">
        <v>81</v>
      </c>
      <c r="BK536" s="232">
        <f>ROUND(I536*H536,2)</f>
        <v>0</v>
      </c>
      <c r="BL536" s="17" t="s">
        <v>136</v>
      </c>
      <c r="BM536" s="231" t="s">
        <v>599</v>
      </c>
    </row>
    <row r="537" spans="1:51" s="13" customFormat="1" ht="12">
      <c r="A537" s="13"/>
      <c r="B537" s="233"/>
      <c r="C537" s="234"/>
      <c r="D537" s="235" t="s">
        <v>138</v>
      </c>
      <c r="E537" s="236" t="s">
        <v>1</v>
      </c>
      <c r="F537" s="237" t="s">
        <v>600</v>
      </c>
      <c r="G537" s="234"/>
      <c r="H537" s="238">
        <v>4.04</v>
      </c>
      <c r="I537" s="239"/>
      <c r="J537" s="234"/>
      <c r="K537" s="234"/>
      <c r="L537" s="240"/>
      <c r="M537" s="241"/>
      <c r="N537" s="242"/>
      <c r="O537" s="242"/>
      <c r="P537" s="242"/>
      <c r="Q537" s="242"/>
      <c r="R537" s="242"/>
      <c r="S537" s="242"/>
      <c r="T537" s="24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4" t="s">
        <v>138</v>
      </c>
      <c r="AU537" s="244" t="s">
        <v>145</v>
      </c>
      <c r="AV537" s="13" t="s">
        <v>83</v>
      </c>
      <c r="AW537" s="13" t="s">
        <v>29</v>
      </c>
      <c r="AX537" s="13" t="s">
        <v>81</v>
      </c>
      <c r="AY537" s="244" t="s">
        <v>130</v>
      </c>
    </row>
    <row r="538" spans="1:65" s="2" customFormat="1" ht="33" customHeight="1">
      <c r="A538" s="38"/>
      <c r="B538" s="39"/>
      <c r="C538" s="219" t="s">
        <v>601</v>
      </c>
      <c r="D538" s="219" t="s">
        <v>132</v>
      </c>
      <c r="E538" s="220" t="s">
        <v>602</v>
      </c>
      <c r="F538" s="221" t="s">
        <v>603</v>
      </c>
      <c r="G538" s="222" t="s">
        <v>179</v>
      </c>
      <c r="H538" s="223">
        <v>446.6</v>
      </c>
      <c r="I538" s="224"/>
      <c r="J538" s="225">
        <f>ROUND(I538*H538,2)</f>
        <v>0</v>
      </c>
      <c r="K538" s="226"/>
      <c r="L538" s="44"/>
      <c r="M538" s="227" t="s">
        <v>1</v>
      </c>
      <c r="N538" s="228" t="s">
        <v>38</v>
      </c>
      <c r="O538" s="91"/>
      <c r="P538" s="229">
        <f>O538*H538</f>
        <v>0</v>
      </c>
      <c r="Q538" s="229">
        <v>0</v>
      </c>
      <c r="R538" s="229">
        <f>Q538*H538</f>
        <v>0</v>
      </c>
      <c r="S538" s="229">
        <v>0</v>
      </c>
      <c r="T538" s="230">
        <f>S538*H538</f>
        <v>0</v>
      </c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R538" s="231" t="s">
        <v>136</v>
      </c>
      <c r="AT538" s="231" t="s">
        <v>132</v>
      </c>
      <c r="AU538" s="231" t="s">
        <v>145</v>
      </c>
      <c r="AY538" s="17" t="s">
        <v>130</v>
      </c>
      <c r="BE538" s="232">
        <f>IF(N538="základní",J538,0)</f>
        <v>0</v>
      </c>
      <c r="BF538" s="232">
        <f>IF(N538="snížená",J538,0)</f>
        <v>0</v>
      </c>
      <c r="BG538" s="232">
        <f>IF(N538="zákl. přenesená",J538,0)</f>
        <v>0</v>
      </c>
      <c r="BH538" s="232">
        <f>IF(N538="sníž. přenesená",J538,0)</f>
        <v>0</v>
      </c>
      <c r="BI538" s="232">
        <f>IF(N538="nulová",J538,0)</f>
        <v>0</v>
      </c>
      <c r="BJ538" s="17" t="s">
        <v>81</v>
      </c>
      <c r="BK538" s="232">
        <f>ROUND(I538*H538,2)</f>
        <v>0</v>
      </c>
      <c r="BL538" s="17" t="s">
        <v>136</v>
      </c>
      <c r="BM538" s="231" t="s">
        <v>604</v>
      </c>
    </row>
    <row r="539" spans="1:51" s="13" customFormat="1" ht="12">
      <c r="A539" s="13"/>
      <c r="B539" s="233"/>
      <c r="C539" s="234"/>
      <c r="D539" s="235" t="s">
        <v>138</v>
      </c>
      <c r="E539" s="236" t="s">
        <v>1</v>
      </c>
      <c r="F539" s="237" t="s">
        <v>605</v>
      </c>
      <c r="G539" s="234"/>
      <c r="H539" s="238">
        <v>446.6</v>
      </c>
      <c r="I539" s="239"/>
      <c r="J539" s="234"/>
      <c r="K539" s="234"/>
      <c r="L539" s="240"/>
      <c r="M539" s="241"/>
      <c r="N539" s="242"/>
      <c r="O539" s="242"/>
      <c r="P539" s="242"/>
      <c r="Q539" s="242"/>
      <c r="R539" s="242"/>
      <c r="S539" s="242"/>
      <c r="T539" s="24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44" t="s">
        <v>138</v>
      </c>
      <c r="AU539" s="244" t="s">
        <v>145</v>
      </c>
      <c r="AV539" s="13" t="s">
        <v>83</v>
      </c>
      <c r="AW539" s="13" t="s">
        <v>29</v>
      </c>
      <c r="AX539" s="13" t="s">
        <v>81</v>
      </c>
      <c r="AY539" s="244" t="s">
        <v>130</v>
      </c>
    </row>
    <row r="540" spans="1:65" s="2" customFormat="1" ht="44.25" customHeight="1">
      <c r="A540" s="38"/>
      <c r="B540" s="39"/>
      <c r="C540" s="266" t="s">
        <v>606</v>
      </c>
      <c r="D540" s="266" t="s">
        <v>313</v>
      </c>
      <c r="E540" s="267" t="s">
        <v>607</v>
      </c>
      <c r="F540" s="268" t="s">
        <v>608</v>
      </c>
      <c r="G540" s="269" t="s">
        <v>179</v>
      </c>
      <c r="H540" s="270">
        <v>451.066</v>
      </c>
      <c r="I540" s="271"/>
      <c r="J540" s="272">
        <f>ROUND(I540*H540,2)</f>
        <v>0</v>
      </c>
      <c r="K540" s="273"/>
      <c r="L540" s="274"/>
      <c r="M540" s="275" t="s">
        <v>1</v>
      </c>
      <c r="N540" s="276" t="s">
        <v>38</v>
      </c>
      <c r="O540" s="91"/>
      <c r="P540" s="229">
        <f>O540*H540</f>
        <v>0</v>
      </c>
      <c r="Q540" s="229">
        <v>0</v>
      </c>
      <c r="R540" s="229">
        <f>Q540*H540</f>
        <v>0</v>
      </c>
      <c r="S540" s="229">
        <v>0</v>
      </c>
      <c r="T540" s="230">
        <f>S540*H540</f>
        <v>0</v>
      </c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R540" s="231" t="s">
        <v>176</v>
      </c>
      <c r="AT540" s="231" t="s">
        <v>313</v>
      </c>
      <c r="AU540" s="231" t="s">
        <v>145</v>
      </c>
      <c r="AY540" s="17" t="s">
        <v>130</v>
      </c>
      <c r="BE540" s="232">
        <f>IF(N540="základní",J540,0)</f>
        <v>0</v>
      </c>
      <c r="BF540" s="232">
        <f>IF(N540="snížená",J540,0)</f>
        <v>0</v>
      </c>
      <c r="BG540" s="232">
        <f>IF(N540="zákl. přenesená",J540,0)</f>
        <v>0</v>
      </c>
      <c r="BH540" s="232">
        <f>IF(N540="sníž. přenesená",J540,0)</f>
        <v>0</v>
      </c>
      <c r="BI540" s="232">
        <f>IF(N540="nulová",J540,0)</f>
        <v>0</v>
      </c>
      <c r="BJ540" s="17" t="s">
        <v>81</v>
      </c>
      <c r="BK540" s="232">
        <f>ROUND(I540*H540,2)</f>
        <v>0</v>
      </c>
      <c r="BL540" s="17" t="s">
        <v>136</v>
      </c>
      <c r="BM540" s="231" t="s">
        <v>609</v>
      </c>
    </row>
    <row r="541" spans="1:51" s="13" customFormat="1" ht="12">
      <c r="A541" s="13"/>
      <c r="B541" s="233"/>
      <c r="C541" s="234"/>
      <c r="D541" s="235" t="s">
        <v>138</v>
      </c>
      <c r="E541" s="236" t="s">
        <v>1</v>
      </c>
      <c r="F541" s="237" t="s">
        <v>610</v>
      </c>
      <c r="G541" s="234"/>
      <c r="H541" s="238">
        <v>451.066</v>
      </c>
      <c r="I541" s="239"/>
      <c r="J541" s="234"/>
      <c r="K541" s="234"/>
      <c r="L541" s="240"/>
      <c r="M541" s="241"/>
      <c r="N541" s="242"/>
      <c r="O541" s="242"/>
      <c r="P541" s="242"/>
      <c r="Q541" s="242"/>
      <c r="R541" s="242"/>
      <c r="S541" s="242"/>
      <c r="T541" s="24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44" t="s">
        <v>138</v>
      </c>
      <c r="AU541" s="244" t="s">
        <v>145</v>
      </c>
      <c r="AV541" s="13" t="s">
        <v>83</v>
      </c>
      <c r="AW541" s="13" t="s">
        <v>29</v>
      </c>
      <c r="AX541" s="13" t="s">
        <v>81</v>
      </c>
      <c r="AY541" s="244" t="s">
        <v>130</v>
      </c>
    </row>
    <row r="542" spans="1:65" s="2" customFormat="1" ht="24.15" customHeight="1">
      <c r="A542" s="38"/>
      <c r="B542" s="39"/>
      <c r="C542" s="266" t="s">
        <v>611</v>
      </c>
      <c r="D542" s="266" t="s">
        <v>313</v>
      </c>
      <c r="E542" s="267" t="s">
        <v>612</v>
      </c>
      <c r="F542" s="268" t="s">
        <v>613</v>
      </c>
      <c r="G542" s="269" t="s">
        <v>360</v>
      </c>
      <c r="H542" s="270">
        <v>119.18</v>
      </c>
      <c r="I542" s="271"/>
      <c r="J542" s="272">
        <f>ROUND(I542*H542,2)</f>
        <v>0</v>
      </c>
      <c r="K542" s="273"/>
      <c r="L542" s="274"/>
      <c r="M542" s="275" t="s">
        <v>1</v>
      </c>
      <c r="N542" s="276" t="s">
        <v>38</v>
      </c>
      <c r="O542" s="91"/>
      <c r="P542" s="229">
        <f>O542*H542</f>
        <v>0</v>
      </c>
      <c r="Q542" s="229">
        <v>0</v>
      </c>
      <c r="R542" s="229">
        <f>Q542*H542</f>
        <v>0</v>
      </c>
      <c r="S542" s="229">
        <v>0</v>
      </c>
      <c r="T542" s="230">
        <f>S542*H542</f>
        <v>0</v>
      </c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R542" s="231" t="s">
        <v>176</v>
      </c>
      <c r="AT542" s="231" t="s">
        <v>313</v>
      </c>
      <c r="AU542" s="231" t="s">
        <v>145</v>
      </c>
      <c r="AY542" s="17" t="s">
        <v>130</v>
      </c>
      <c r="BE542" s="232">
        <f>IF(N542="základní",J542,0)</f>
        <v>0</v>
      </c>
      <c r="BF542" s="232">
        <f>IF(N542="snížená",J542,0)</f>
        <v>0</v>
      </c>
      <c r="BG542" s="232">
        <f>IF(N542="zákl. přenesená",J542,0)</f>
        <v>0</v>
      </c>
      <c r="BH542" s="232">
        <f>IF(N542="sníž. přenesená",J542,0)</f>
        <v>0</v>
      </c>
      <c r="BI542" s="232">
        <f>IF(N542="nulová",J542,0)</f>
        <v>0</v>
      </c>
      <c r="BJ542" s="17" t="s">
        <v>81</v>
      </c>
      <c r="BK542" s="232">
        <f>ROUND(I542*H542,2)</f>
        <v>0</v>
      </c>
      <c r="BL542" s="17" t="s">
        <v>136</v>
      </c>
      <c r="BM542" s="231" t="s">
        <v>614</v>
      </c>
    </row>
    <row r="543" spans="1:51" s="13" customFormat="1" ht="12">
      <c r="A543" s="13"/>
      <c r="B543" s="233"/>
      <c r="C543" s="234"/>
      <c r="D543" s="235" t="s">
        <v>138</v>
      </c>
      <c r="E543" s="236" t="s">
        <v>1</v>
      </c>
      <c r="F543" s="237" t="s">
        <v>615</v>
      </c>
      <c r="G543" s="234"/>
      <c r="H543" s="238">
        <v>119.18</v>
      </c>
      <c r="I543" s="239"/>
      <c r="J543" s="234"/>
      <c r="K543" s="234"/>
      <c r="L543" s="240"/>
      <c r="M543" s="241"/>
      <c r="N543" s="242"/>
      <c r="O543" s="242"/>
      <c r="P543" s="242"/>
      <c r="Q543" s="242"/>
      <c r="R543" s="242"/>
      <c r="S543" s="242"/>
      <c r="T543" s="24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4" t="s">
        <v>138</v>
      </c>
      <c r="AU543" s="244" t="s">
        <v>145</v>
      </c>
      <c r="AV543" s="13" t="s">
        <v>83</v>
      </c>
      <c r="AW543" s="13" t="s">
        <v>29</v>
      </c>
      <c r="AX543" s="13" t="s">
        <v>81</v>
      </c>
      <c r="AY543" s="244" t="s">
        <v>130</v>
      </c>
    </row>
    <row r="544" spans="1:65" s="2" customFormat="1" ht="55.5" customHeight="1">
      <c r="A544" s="38"/>
      <c r="B544" s="39"/>
      <c r="C544" s="219" t="s">
        <v>616</v>
      </c>
      <c r="D544" s="219" t="s">
        <v>132</v>
      </c>
      <c r="E544" s="220" t="s">
        <v>617</v>
      </c>
      <c r="F544" s="221" t="s">
        <v>618</v>
      </c>
      <c r="G544" s="222" t="s">
        <v>179</v>
      </c>
      <c r="H544" s="223">
        <v>492.6</v>
      </c>
      <c r="I544" s="224"/>
      <c r="J544" s="225">
        <f>ROUND(I544*H544,2)</f>
        <v>0</v>
      </c>
      <c r="K544" s="226"/>
      <c r="L544" s="44"/>
      <c r="M544" s="227" t="s">
        <v>1</v>
      </c>
      <c r="N544" s="228" t="s">
        <v>38</v>
      </c>
      <c r="O544" s="91"/>
      <c r="P544" s="229">
        <f>O544*H544</f>
        <v>0</v>
      </c>
      <c r="Q544" s="229">
        <v>0</v>
      </c>
      <c r="R544" s="229">
        <f>Q544*H544</f>
        <v>0</v>
      </c>
      <c r="S544" s="229">
        <v>0</v>
      </c>
      <c r="T544" s="230">
        <f>S544*H544</f>
        <v>0</v>
      </c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R544" s="231" t="s">
        <v>136</v>
      </c>
      <c r="AT544" s="231" t="s">
        <v>132</v>
      </c>
      <c r="AU544" s="231" t="s">
        <v>145</v>
      </c>
      <c r="AY544" s="17" t="s">
        <v>130</v>
      </c>
      <c r="BE544" s="232">
        <f>IF(N544="základní",J544,0)</f>
        <v>0</v>
      </c>
      <c r="BF544" s="232">
        <f>IF(N544="snížená",J544,0)</f>
        <v>0</v>
      </c>
      <c r="BG544" s="232">
        <f>IF(N544="zákl. přenesená",J544,0)</f>
        <v>0</v>
      </c>
      <c r="BH544" s="232">
        <f>IF(N544="sníž. přenesená",J544,0)</f>
        <v>0</v>
      </c>
      <c r="BI544" s="232">
        <f>IF(N544="nulová",J544,0)</f>
        <v>0</v>
      </c>
      <c r="BJ544" s="17" t="s">
        <v>81</v>
      </c>
      <c r="BK544" s="232">
        <f>ROUND(I544*H544,2)</f>
        <v>0</v>
      </c>
      <c r="BL544" s="17" t="s">
        <v>136</v>
      </c>
      <c r="BM544" s="231" t="s">
        <v>619</v>
      </c>
    </row>
    <row r="545" spans="1:51" s="14" customFormat="1" ht="12">
      <c r="A545" s="14"/>
      <c r="B545" s="245"/>
      <c r="C545" s="246"/>
      <c r="D545" s="235" t="s">
        <v>138</v>
      </c>
      <c r="E545" s="247" t="s">
        <v>1</v>
      </c>
      <c r="F545" s="248" t="s">
        <v>620</v>
      </c>
      <c r="G545" s="246"/>
      <c r="H545" s="247" t="s">
        <v>1</v>
      </c>
      <c r="I545" s="249"/>
      <c r="J545" s="246"/>
      <c r="K545" s="246"/>
      <c r="L545" s="250"/>
      <c r="M545" s="251"/>
      <c r="N545" s="252"/>
      <c r="O545" s="252"/>
      <c r="P545" s="252"/>
      <c r="Q545" s="252"/>
      <c r="R545" s="252"/>
      <c r="S545" s="252"/>
      <c r="T545" s="253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54" t="s">
        <v>138</v>
      </c>
      <c r="AU545" s="254" t="s">
        <v>145</v>
      </c>
      <c r="AV545" s="14" t="s">
        <v>81</v>
      </c>
      <c r="AW545" s="14" t="s">
        <v>29</v>
      </c>
      <c r="AX545" s="14" t="s">
        <v>73</v>
      </c>
      <c r="AY545" s="254" t="s">
        <v>130</v>
      </c>
    </row>
    <row r="546" spans="1:51" s="13" customFormat="1" ht="12">
      <c r="A546" s="13"/>
      <c r="B546" s="233"/>
      <c r="C546" s="234"/>
      <c r="D546" s="235" t="s">
        <v>138</v>
      </c>
      <c r="E546" s="236" t="s">
        <v>1</v>
      </c>
      <c r="F546" s="237" t="s">
        <v>621</v>
      </c>
      <c r="G546" s="234"/>
      <c r="H546" s="238">
        <v>13.2</v>
      </c>
      <c r="I546" s="239"/>
      <c r="J546" s="234"/>
      <c r="K546" s="234"/>
      <c r="L546" s="240"/>
      <c r="M546" s="241"/>
      <c r="N546" s="242"/>
      <c r="O546" s="242"/>
      <c r="P546" s="242"/>
      <c r="Q546" s="242"/>
      <c r="R546" s="242"/>
      <c r="S546" s="242"/>
      <c r="T546" s="24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4" t="s">
        <v>138</v>
      </c>
      <c r="AU546" s="244" t="s">
        <v>145</v>
      </c>
      <c r="AV546" s="13" t="s">
        <v>83</v>
      </c>
      <c r="AW546" s="13" t="s">
        <v>29</v>
      </c>
      <c r="AX546" s="13" t="s">
        <v>73</v>
      </c>
      <c r="AY546" s="244" t="s">
        <v>130</v>
      </c>
    </row>
    <row r="547" spans="1:51" s="14" customFormat="1" ht="12">
      <c r="A547" s="14"/>
      <c r="B547" s="245"/>
      <c r="C547" s="246"/>
      <c r="D547" s="235" t="s">
        <v>138</v>
      </c>
      <c r="E547" s="247" t="s">
        <v>1</v>
      </c>
      <c r="F547" s="248" t="s">
        <v>622</v>
      </c>
      <c r="G547" s="246"/>
      <c r="H547" s="247" t="s">
        <v>1</v>
      </c>
      <c r="I547" s="249"/>
      <c r="J547" s="246"/>
      <c r="K547" s="246"/>
      <c r="L547" s="250"/>
      <c r="M547" s="251"/>
      <c r="N547" s="252"/>
      <c r="O547" s="252"/>
      <c r="P547" s="252"/>
      <c r="Q547" s="252"/>
      <c r="R547" s="252"/>
      <c r="S547" s="252"/>
      <c r="T547" s="253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54" t="s">
        <v>138</v>
      </c>
      <c r="AU547" s="254" t="s">
        <v>145</v>
      </c>
      <c r="AV547" s="14" t="s">
        <v>81</v>
      </c>
      <c r="AW547" s="14" t="s">
        <v>29</v>
      </c>
      <c r="AX547" s="14" t="s">
        <v>73</v>
      </c>
      <c r="AY547" s="254" t="s">
        <v>130</v>
      </c>
    </row>
    <row r="548" spans="1:51" s="13" customFormat="1" ht="12">
      <c r="A548" s="13"/>
      <c r="B548" s="233"/>
      <c r="C548" s="234"/>
      <c r="D548" s="235" t="s">
        <v>138</v>
      </c>
      <c r="E548" s="236" t="s">
        <v>1</v>
      </c>
      <c r="F548" s="237" t="s">
        <v>623</v>
      </c>
      <c r="G548" s="234"/>
      <c r="H548" s="238">
        <v>32.8</v>
      </c>
      <c r="I548" s="239"/>
      <c r="J548" s="234"/>
      <c r="K548" s="234"/>
      <c r="L548" s="240"/>
      <c r="M548" s="241"/>
      <c r="N548" s="242"/>
      <c r="O548" s="242"/>
      <c r="P548" s="242"/>
      <c r="Q548" s="242"/>
      <c r="R548" s="242"/>
      <c r="S548" s="242"/>
      <c r="T548" s="24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44" t="s">
        <v>138</v>
      </c>
      <c r="AU548" s="244" t="s">
        <v>145</v>
      </c>
      <c r="AV548" s="13" t="s">
        <v>83</v>
      </c>
      <c r="AW548" s="13" t="s">
        <v>29</v>
      </c>
      <c r="AX548" s="13" t="s">
        <v>73</v>
      </c>
      <c r="AY548" s="244" t="s">
        <v>130</v>
      </c>
    </row>
    <row r="549" spans="1:51" s="14" customFormat="1" ht="12">
      <c r="A549" s="14"/>
      <c r="B549" s="245"/>
      <c r="C549" s="246"/>
      <c r="D549" s="235" t="s">
        <v>138</v>
      </c>
      <c r="E549" s="247" t="s">
        <v>1</v>
      </c>
      <c r="F549" s="248" t="s">
        <v>624</v>
      </c>
      <c r="G549" s="246"/>
      <c r="H549" s="247" t="s">
        <v>1</v>
      </c>
      <c r="I549" s="249"/>
      <c r="J549" s="246"/>
      <c r="K549" s="246"/>
      <c r="L549" s="250"/>
      <c r="M549" s="251"/>
      <c r="N549" s="252"/>
      <c r="O549" s="252"/>
      <c r="P549" s="252"/>
      <c r="Q549" s="252"/>
      <c r="R549" s="252"/>
      <c r="S549" s="252"/>
      <c r="T549" s="253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54" t="s">
        <v>138</v>
      </c>
      <c r="AU549" s="254" t="s">
        <v>145</v>
      </c>
      <c r="AV549" s="14" t="s">
        <v>81</v>
      </c>
      <c r="AW549" s="14" t="s">
        <v>29</v>
      </c>
      <c r="AX549" s="14" t="s">
        <v>73</v>
      </c>
      <c r="AY549" s="254" t="s">
        <v>130</v>
      </c>
    </row>
    <row r="550" spans="1:51" s="13" customFormat="1" ht="12">
      <c r="A550" s="13"/>
      <c r="B550" s="233"/>
      <c r="C550" s="234"/>
      <c r="D550" s="235" t="s">
        <v>138</v>
      </c>
      <c r="E550" s="236" t="s">
        <v>1</v>
      </c>
      <c r="F550" s="237" t="s">
        <v>625</v>
      </c>
      <c r="G550" s="234"/>
      <c r="H550" s="238">
        <v>446.6</v>
      </c>
      <c r="I550" s="239"/>
      <c r="J550" s="234"/>
      <c r="K550" s="234"/>
      <c r="L550" s="240"/>
      <c r="M550" s="241"/>
      <c r="N550" s="242"/>
      <c r="O550" s="242"/>
      <c r="P550" s="242"/>
      <c r="Q550" s="242"/>
      <c r="R550" s="242"/>
      <c r="S550" s="242"/>
      <c r="T550" s="24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4" t="s">
        <v>138</v>
      </c>
      <c r="AU550" s="244" t="s">
        <v>145</v>
      </c>
      <c r="AV550" s="13" t="s">
        <v>83</v>
      </c>
      <c r="AW550" s="13" t="s">
        <v>29</v>
      </c>
      <c r="AX550" s="13" t="s">
        <v>73</v>
      </c>
      <c r="AY550" s="244" t="s">
        <v>130</v>
      </c>
    </row>
    <row r="551" spans="1:51" s="15" customFormat="1" ht="12">
      <c r="A551" s="15"/>
      <c r="B551" s="255"/>
      <c r="C551" s="256"/>
      <c r="D551" s="235" t="s">
        <v>138</v>
      </c>
      <c r="E551" s="257" t="s">
        <v>1</v>
      </c>
      <c r="F551" s="258" t="s">
        <v>153</v>
      </c>
      <c r="G551" s="256"/>
      <c r="H551" s="259">
        <v>492.6</v>
      </c>
      <c r="I551" s="260"/>
      <c r="J551" s="256"/>
      <c r="K551" s="256"/>
      <c r="L551" s="261"/>
      <c r="M551" s="262"/>
      <c r="N551" s="263"/>
      <c r="O551" s="263"/>
      <c r="P551" s="263"/>
      <c r="Q551" s="263"/>
      <c r="R551" s="263"/>
      <c r="S551" s="263"/>
      <c r="T551" s="264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T551" s="265" t="s">
        <v>138</v>
      </c>
      <c r="AU551" s="265" t="s">
        <v>145</v>
      </c>
      <c r="AV551" s="15" t="s">
        <v>136</v>
      </c>
      <c r="AW551" s="15" t="s">
        <v>29</v>
      </c>
      <c r="AX551" s="15" t="s">
        <v>81</v>
      </c>
      <c r="AY551" s="265" t="s">
        <v>130</v>
      </c>
    </row>
    <row r="552" spans="1:65" s="2" customFormat="1" ht="33" customHeight="1">
      <c r="A552" s="38"/>
      <c r="B552" s="39"/>
      <c r="C552" s="219" t="s">
        <v>626</v>
      </c>
      <c r="D552" s="219" t="s">
        <v>132</v>
      </c>
      <c r="E552" s="220" t="s">
        <v>627</v>
      </c>
      <c r="F552" s="221" t="s">
        <v>628</v>
      </c>
      <c r="G552" s="222" t="s">
        <v>179</v>
      </c>
      <c r="H552" s="223">
        <v>107.4</v>
      </c>
      <c r="I552" s="224"/>
      <c r="J552" s="225">
        <f>ROUND(I552*H552,2)</f>
        <v>0</v>
      </c>
      <c r="K552" s="226"/>
      <c r="L552" s="44"/>
      <c r="M552" s="227" t="s">
        <v>1</v>
      </c>
      <c r="N552" s="228" t="s">
        <v>38</v>
      </c>
      <c r="O552" s="91"/>
      <c r="P552" s="229">
        <f>O552*H552</f>
        <v>0</v>
      </c>
      <c r="Q552" s="229">
        <v>0</v>
      </c>
      <c r="R552" s="229">
        <f>Q552*H552</f>
        <v>0</v>
      </c>
      <c r="S552" s="229">
        <v>0</v>
      </c>
      <c r="T552" s="230">
        <f>S552*H552</f>
        <v>0</v>
      </c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R552" s="231" t="s">
        <v>136</v>
      </c>
      <c r="AT552" s="231" t="s">
        <v>132</v>
      </c>
      <c r="AU552" s="231" t="s">
        <v>145</v>
      </c>
      <c r="AY552" s="17" t="s">
        <v>130</v>
      </c>
      <c r="BE552" s="232">
        <f>IF(N552="základní",J552,0)</f>
        <v>0</v>
      </c>
      <c r="BF552" s="232">
        <f>IF(N552="snížená",J552,0)</f>
        <v>0</v>
      </c>
      <c r="BG552" s="232">
        <f>IF(N552="zákl. přenesená",J552,0)</f>
        <v>0</v>
      </c>
      <c r="BH552" s="232">
        <f>IF(N552="sníž. přenesená",J552,0)</f>
        <v>0</v>
      </c>
      <c r="BI552" s="232">
        <f>IF(N552="nulová",J552,0)</f>
        <v>0</v>
      </c>
      <c r="BJ552" s="17" t="s">
        <v>81</v>
      </c>
      <c r="BK552" s="232">
        <f>ROUND(I552*H552,2)</f>
        <v>0</v>
      </c>
      <c r="BL552" s="17" t="s">
        <v>136</v>
      </c>
      <c r="BM552" s="231" t="s">
        <v>629</v>
      </c>
    </row>
    <row r="553" spans="1:51" s="13" customFormat="1" ht="12">
      <c r="A553" s="13"/>
      <c r="B553" s="233"/>
      <c r="C553" s="234"/>
      <c r="D553" s="235" t="s">
        <v>138</v>
      </c>
      <c r="E553" s="236" t="s">
        <v>1</v>
      </c>
      <c r="F553" s="237" t="s">
        <v>630</v>
      </c>
      <c r="G553" s="234"/>
      <c r="H553" s="238">
        <v>8</v>
      </c>
      <c r="I553" s="239"/>
      <c r="J553" s="234"/>
      <c r="K553" s="234"/>
      <c r="L553" s="240"/>
      <c r="M553" s="241"/>
      <c r="N553" s="242"/>
      <c r="O553" s="242"/>
      <c r="P553" s="242"/>
      <c r="Q553" s="242"/>
      <c r="R553" s="242"/>
      <c r="S553" s="242"/>
      <c r="T553" s="24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44" t="s">
        <v>138</v>
      </c>
      <c r="AU553" s="244" t="s">
        <v>145</v>
      </c>
      <c r="AV553" s="13" t="s">
        <v>83</v>
      </c>
      <c r="AW553" s="13" t="s">
        <v>29</v>
      </c>
      <c r="AX553" s="13" t="s">
        <v>73</v>
      </c>
      <c r="AY553" s="244" t="s">
        <v>130</v>
      </c>
    </row>
    <row r="554" spans="1:51" s="13" customFormat="1" ht="12">
      <c r="A554" s="13"/>
      <c r="B554" s="233"/>
      <c r="C554" s="234"/>
      <c r="D554" s="235" t="s">
        <v>138</v>
      </c>
      <c r="E554" s="236" t="s">
        <v>1</v>
      </c>
      <c r="F554" s="237" t="s">
        <v>631</v>
      </c>
      <c r="G554" s="234"/>
      <c r="H554" s="238">
        <v>99.4</v>
      </c>
      <c r="I554" s="239"/>
      <c r="J554" s="234"/>
      <c r="K554" s="234"/>
      <c r="L554" s="240"/>
      <c r="M554" s="241"/>
      <c r="N554" s="242"/>
      <c r="O554" s="242"/>
      <c r="P554" s="242"/>
      <c r="Q554" s="242"/>
      <c r="R554" s="242"/>
      <c r="S554" s="242"/>
      <c r="T554" s="24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4" t="s">
        <v>138</v>
      </c>
      <c r="AU554" s="244" t="s">
        <v>145</v>
      </c>
      <c r="AV554" s="13" t="s">
        <v>83</v>
      </c>
      <c r="AW554" s="13" t="s">
        <v>29</v>
      </c>
      <c r="AX554" s="13" t="s">
        <v>73</v>
      </c>
      <c r="AY554" s="244" t="s">
        <v>130</v>
      </c>
    </row>
    <row r="555" spans="1:51" s="15" customFormat="1" ht="12">
      <c r="A555" s="15"/>
      <c r="B555" s="255"/>
      <c r="C555" s="256"/>
      <c r="D555" s="235" t="s">
        <v>138</v>
      </c>
      <c r="E555" s="257" t="s">
        <v>1</v>
      </c>
      <c r="F555" s="258" t="s">
        <v>153</v>
      </c>
      <c r="G555" s="256"/>
      <c r="H555" s="259">
        <v>107.4</v>
      </c>
      <c r="I555" s="260"/>
      <c r="J555" s="256"/>
      <c r="K555" s="256"/>
      <c r="L555" s="261"/>
      <c r="M555" s="262"/>
      <c r="N555" s="263"/>
      <c r="O555" s="263"/>
      <c r="P555" s="263"/>
      <c r="Q555" s="263"/>
      <c r="R555" s="263"/>
      <c r="S555" s="263"/>
      <c r="T555" s="264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T555" s="265" t="s">
        <v>138</v>
      </c>
      <c r="AU555" s="265" t="s">
        <v>145</v>
      </c>
      <c r="AV555" s="15" t="s">
        <v>136</v>
      </c>
      <c r="AW555" s="15" t="s">
        <v>29</v>
      </c>
      <c r="AX555" s="15" t="s">
        <v>81</v>
      </c>
      <c r="AY555" s="265" t="s">
        <v>130</v>
      </c>
    </row>
    <row r="556" spans="1:65" s="2" customFormat="1" ht="44.25" customHeight="1">
      <c r="A556" s="38"/>
      <c r="B556" s="39"/>
      <c r="C556" s="266" t="s">
        <v>632</v>
      </c>
      <c r="D556" s="266" t="s">
        <v>313</v>
      </c>
      <c r="E556" s="267" t="s">
        <v>633</v>
      </c>
      <c r="F556" s="268" t="s">
        <v>634</v>
      </c>
      <c r="G556" s="269" t="s">
        <v>179</v>
      </c>
      <c r="H556" s="270">
        <v>108.474</v>
      </c>
      <c r="I556" s="271"/>
      <c r="J556" s="272">
        <f>ROUND(I556*H556,2)</f>
        <v>0</v>
      </c>
      <c r="K556" s="273"/>
      <c r="L556" s="274"/>
      <c r="M556" s="275" t="s">
        <v>1</v>
      </c>
      <c r="N556" s="276" t="s">
        <v>38</v>
      </c>
      <c r="O556" s="91"/>
      <c r="P556" s="229">
        <f>O556*H556</f>
        <v>0</v>
      </c>
      <c r="Q556" s="229">
        <v>0.0705</v>
      </c>
      <c r="R556" s="229">
        <f>Q556*H556</f>
        <v>7.647417</v>
      </c>
      <c r="S556" s="229">
        <v>0</v>
      </c>
      <c r="T556" s="230">
        <f>S556*H556</f>
        <v>0</v>
      </c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R556" s="231" t="s">
        <v>176</v>
      </c>
      <c r="AT556" s="231" t="s">
        <v>313</v>
      </c>
      <c r="AU556" s="231" t="s">
        <v>145</v>
      </c>
      <c r="AY556" s="17" t="s">
        <v>130</v>
      </c>
      <c r="BE556" s="232">
        <f>IF(N556="základní",J556,0)</f>
        <v>0</v>
      </c>
      <c r="BF556" s="232">
        <f>IF(N556="snížená",J556,0)</f>
        <v>0</v>
      </c>
      <c r="BG556" s="232">
        <f>IF(N556="zákl. přenesená",J556,0)</f>
        <v>0</v>
      </c>
      <c r="BH556" s="232">
        <f>IF(N556="sníž. přenesená",J556,0)</f>
        <v>0</v>
      </c>
      <c r="BI556" s="232">
        <f>IF(N556="nulová",J556,0)</f>
        <v>0</v>
      </c>
      <c r="BJ556" s="17" t="s">
        <v>81</v>
      </c>
      <c r="BK556" s="232">
        <f>ROUND(I556*H556,2)</f>
        <v>0</v>
      </c>
      <c r="BL556" s="17" t="s">
        <v>136</v>
      </c>
      <c r="BM556" s="231" t="s">
        <v>635</v>
      </c>
    </row>
    <row r="557" spans="1:51" s="13" customFormat="1" ht="12">
      <c r="A557" s="13"/>
      <c r="B557" s="233"/>
      <c r="C557" s="234"/>
      <c r="D557" s="235" t="s">
        <v>138</v>
      </c>
      <c r="E557" s="236" t="s">
        <v>1</v>
      </c>
      <c r="F557" s="237" t="s">
        <v>636</v>
      </c>
      <c r="G557" s="234"/>
      <c r="H557" s="238">
        <v>8.08</v>
      </c>
      <c r="I557" s="239"/>
      <c r="J557" s="234"/>
      <c r="K557" s="234"/>
      <c r="L557" s="240"/>
      <c r="M557" s="241"/>
      <c r="N557" s="242"/>
      <c r="O557" s="242"/>
      <c r="P557" s="242"/>
      <c r="Q557" s="242"/>
      <c r="R557" s="242"/>
      <c r="S557" s="242"/>
      <c r="T557" s="24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44" t="s">
        <v>138</v>
      </c>
      <c r="AU557" s="244" t="s">
        <v>145</v>
      </c>
      <c r="AV557" s="13" t="s">
        <v>83</v>
      </c>
      <c r="AW557" s="13" t="s">
        <v>29</v>
      </c>
      <c r="AX557" s="13" t="s">
        <v>73</v>
      </c>
      <c r="AY557" s="244" t="s">
        <v>130</v>
      </c>
    </row>
    <row r="558" spans="1:51" s="13" customFormat="1" ht="12">
      <c r="A558" s="13"/>
      <c r="B558" s="233"/>
      <c r="C558" s="234"/>
      <c r="D558" s="235" t="s">
        <v>138</v>
      </c>
      <c r="E558" s="236" t="s">
        <v>1</v>
      </c>
      <c r="F558" s="237" t="s">
        <v>637</v>
      </c>
      <c r="G558" s="234"/>
      <c r="H558" s="238">
        <v>100.394</v>
      </c>
      <c r="I558" s="239"/>
      <c r="J558" s="234"/>
      <c r="K558" s="234"/>
      <c r="L558" s="240"/>
      <c r="M558" s="241"/>
      <c r="N558" s="242"/>
      <c r="O558" s="242"/>
      <c r="P558" s="242"/>
      <c r="Q558" s="242"/>
      <c r="R558" s="242"/>
      <c r="S558" s="242"/>
      <c r="T558" s="24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44" t="s">
        <v>138</v>
      </c>
      <c r="AU558" s="244" t="s">
        <v>145</v>
      </c>
      <c r="AV558" s="13" t="s">
        <v>83</v>
      </c>
      <c r="AW558" s="13" t="s">
        <v>29</v>
      </c>
      <c r="AX558" s="13" t="s">
        <v>73</v>
      </c>
      <c r="AY558" s="244" t="s">
        <v>130</v>
      </c>
    </row>
    <row r="559" spans="1:51" s="15" customFormat="1" ht="12">
      <c r="A559" s="15"/>
      <c r="B559" s="255"/>
      <c r="C559" s="256"/>
      <c r="D559" s="235" t="s">
        <v>138</v>
      </c>
      <c r="E559" s="257" t="s">
        <v>1</v>
      </c>
      <c r="F559" s="258" t="s">
        <v>153</v>
      </c>
      <c r="G559" s="256"/>
      <c r="H559" s="259">
        <v>108.474</v>
      </c>
      <c r="I559" s="260"/>
      <c r="J559" s="256"/>
      <c r="K559" s="256"/>
      <c r="L559" s="261"/>
      <c r="M559" s="262"/>
      <c r="N559" s="263"/>
      <c r="O559" s="263"/>
      <c r="P559" s="263"/>
      <c r="Q559" s="263"/>
      <c r="R559" s="263"/>
      <c r="S559" s="263"/>
      <c r="T559" s="264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T559" s="265" t="s">
        <v>138</v>
      </c>
      <c r="AU559" s="265" t="s">
        <v>145</v>
      </c>
      <c r="AV559" s="15" t="s">
        <v>136</v>
      </c>
      <c r="AW559" s="15" t="s">
        <v>29</v>
      </c>
      <c r="AX559" s="15" t="s">
        <v>81</v>
      </c>
      <c r="AY559" s="265" t="s">
        <v>130</v>
      </c>
    </row>
    <row r="560" spans="1:65" s="2" customFormat="1" ht="24.15" customHeight="1">
      <c r="A560" s="38"/>
      <c r="B560" s="39"/>
      <c r="C560" s="266" t="s">
        <v>638</v>
      </c>
      <c r="D560" s="266" t="s">
        <v>313</v>
      </c>
      <c r="E560" s="267" t="s">
        <v>639</v>
      </c>
      <c r="F560" s="268" t="s">
        <v>640</v>
      </c>
      <c r="G560" s="269" t="s">
        <v>360</v>
      </c>
      <c r="H560" s="270">
        <v>34.34</v>
      </c>
      <c r="I560" s="271"/>
      <c r="J560" s="272">
        <f>ROUND(I560*H560,2)</f>
        <v>0</v>
      </c>
      <c r="K560" s="273"/>
      <c r="L560" s="274"/>
      <c r="M560" s="275" t="s">
        <v>1</v>
      </c>
      <c r="N560" s="276" t="s">
        <v>38</v>
      </c>
      <c r="O560" s="91"/>
      <c r="P560" s="229">
        <f>O560*H560</f>
        <v>0</v>
      </c>
      <c r="Q560" s="229">
        <v>0</v>
      </c>
      <c r="R560" s="229">
        <f>Q560*H560</f>
        <v>0</v>
      </c>
      <c r="S560" s="229">
        <v>0</v>
      </c>
      <c r="T560" s="230">
        <f>S560*H560</f>
        <v>0</v>
      </c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R560" s="231" t="s">
        <v>176</v>
      </c>
      <c r="AT560" s="231" t="s">
        <v>313</v>
      </c>
      <c r="AU560" s="231" t="s">
        <v>145</v>
      </c>
      <c r="AY560" s="17" t="s">
        <v>130</v>
      </c>
      <c r="BE560" s="232">
        <f>IF(N560="základní",J560,0)</f>
        <v>0</v>
      </c>
      <c r="BF560" s="232">
        <f>IF(N560="snížená",J560,0)</f>
        <v>0</v>
      </c>
      <c r="BG560" s="232">
        <f>IF(N560="zákl. přenesená",J560,0)</f>
        <v>0</v>
      </c>
      <c r="BH560" s="232">
        <f>IF(N560="sníž. přenesená",J560,0)</f>
        <v>0</v>
      </c>
      <c r="BI560" s="232">
        <f>IF(N560="nulová",J560,0)</f>
        <v>0</v>
      </c>
      <c r="BJ560" s="17" t="s">
        <v>81</v>
      </c>
      <c r="BK560" s="232">
        <f>ROUND(I560*H560,2)</f>
        <v>0</v>
      </c>
      <c r="BL560" s="17" t="s">
        <v>136</v>
      </c>
      <c r="BM560" s="231" t="s">
        <v>641</v>
      </c>
    </row>
    <row r="561" spans="1:51" s="13" customFormat="1" ht="12">
      <c r="A561" s="13"/>
      <c r="B561" s="233"/>
      <c r="C561" s="234"/>
      <c r="D561" s="235" t="s">
        <v>138</v>
      </c>
      <c r="E561" s="236" t="s">
        <v>1</v>
      </c>
      <c r="F561" s="237" t="s">
        <v>642</v>
      </c>
      <c r="G561" s="234"/>
      <c r="H561" s="238">
        <v>34.34</v>
      </c>
      <c r="I561" s="239"/>
      <c r="J561" s="234"/>
      <c r="K561" s="234"/>
      <c r="L561" s="240"/>
      <c r="M561" s="241"/>
      <c r="N561" s="242"/>
      <c r="O561" s="242"/>
      <c r="P561" s="242"/>
      <c r="Q561" s="242"/>
      <c r="R561" s="242"/>
      <c r="S561" s="242"/>
      <c r="T561" s="24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44" t="s">
        <v>138</v>
      </c>
      <c r="AU561" s="244" t="s">
        <v>145</v>
      </c>
      <c r="AV561" s="13" t="s">
        <v>83</v>
      </c>
      <c r="AW561" s="13" t="s">
        <v>29</v>
      </c>
      <c r="AX561" s="13" t="s">
        <v>81</v>
      </c>
      <c r="AY561" s="244" t="s">
        <v>130</v>
      </c>
    </row>
    <row r="562" spans="1:65" s="2" customFormat="1" ht="55.5" customHeight="1">
      <c r="A562" s="38"/>
      <c r="B562" s="39"/>
      <c r="C562" s="219" t="s">
        <v>643</v>
      </c>
      <c r="D562" s="219" t="s">
        <v>132</v>
      </c>
      <c r="E562" s="220" t="s">
        <v>644</v>
      </c>
      <c r="F562" s="221" t="s">
        <v>645</v>
      </c>
      <c r="G562" s="222" t="s">
        <v>179</v>
      </c>
      <c r="H562" s="223">
        <v>99.4</v>
      </c>
      <c r="I562" s="224"/>
      <c r="J562" s="225">
        <f>ROUND(I562*H562,2)</f>
        <v>0</v>
      </c>
      <c r="K562" s="226"/>
      <c r="L562" s="44"/>
      <c r="M562" s="227" t="s">
        <v>1</v>
      </c>
      <c r="N562" s="228" t="s">
        <v>38</v>
      </c>
      <c r="O562" s="91"/>
      <c r="P562" s="229">
        <f>O562*H562</f>
        <v>0</v>
      </c>
      <c r="Q562" s="229">
        <v>0</v>
      </c>
      <c r="R562" s="229">
        <f>Q562*H562</f>
        <v>0</v>
      </c>
      <c r="S562" s="229">
        <v>0</v>
      </c>
      <c r="T562" s="230">
        <f>S562*H562</f>
        <v>0</v>
      </c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R562" s="231" t="s">
        <v>136</v>
      </c>
      <c r="AT562" s="231" t="s">
        <v>132</v>
      </c>
      <c r="AU562" s="231" t="s">
        <v>145</v>
      </c>
      <c r="AY562" s="17" t="s">
        <v>130</v>
      </c>
      <c r="BE562" s="232">
        <f>IF(N562="základní",J562,0)</f>
        <v>0</v>
      </c>
      <c r="BF562" s="232">
        <f>IF(N562="snížená",J562,0)</f>
        <v>0</v>
      </c>
      <c r="BG562" s="232">
        <f>IF(N562="zákl. přenesená",J562,0)</f>
        <v>0</v>
      </c>
      <c r="BH562" s="232">
        <f>IF(N562="sníž. přenesená",J562,0)</f>
        <v>0</v>
      </c>
      <c r="BI562" s="232">
        <f>IF(N562="nulová",J562,0)</f>
        <v>0</v>
      </c>
      <c r="BJ562" s="17" t="s">
        <v>81</v>
      </c>
      <c r="BK562" s="232">
        <f>ROUND(I562*H562,2)</f>
        <v>0</v>
      </c>
      <c r="BL562" s="17" t="s">
        <v>136</v>
      </c>
      <c r="BM562" s="231" t="s">
        <v>646</v>
      </c>
    </row>
    <row r="563" spans="1:65" s="2" customFormat="1" ht="44.25" customHeight="1">
      <c r="A563" s="38"/>
      <c r="B563" s="39"/>
      <c r="C563" s="219" t="s">
        <v>647</v>
      </c>
      <c r="D563" s="219" t="s">
        <v>132</v>
      </c>
      <c r="E563" s="220" t="s">
        <v>648</v>
      </c>
      <c r="F563" s="221" t="s">
        <v>649</v>
      </c>
      <c r="G563" s="222" t="s">
        <v>360</v>
      </c>
      <c r="H563" s="223">
        <v>16</v>
      </c>
      <c r="I563" s="224"/>
      <c r="J563" s="225">
        <f>ROUND(I563*H563,2)</f>
        <v>0</v>
      </c>
      <c r="K563" s="226"/>
      <c r="L563" s="44"/>
      <c r="M563" s="227" t="s">
        <v>1</v>
      </c>
      <c r="N563" s="228" t="s">
        <v>38</v>
      </c>
      <c r="O563" s="91"/>
      <c r="P563" s="229">
        <f>O563*H563</f>
        <v>0</v>
      </c>
      <c r="Q563" s="229">
        <v>0.00167</v>
      </c>
      <c r="R563" s="229">
        <f>Q563*H563</f>
        <v>0.02672</v>
      </c>
      <c r="S563" s="229">
        <v>0</v>
      </c>
      <c r="T563" s="230">
        <f>S563*H563</f>
        <v>0</v>
      </c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R563" s="231" t="s">
        <v>136</v>
      </c>
      <c r="AT563" s="231" t="s">
        <v>132</v>
      </c>
      <c r="AU563" s="231" t="s">
        <v>145</v>
      </c>
      <c r="AY563" s="17" t="s">
        <v>130</v>
      </c>
      <c r="BE563" s="232">
        <f>IF(N563="základní",J563,0)</f>
        <v>0</v>
      </c>
      <c r="BF563" s="232">
        <f>IF(N563="snížená",J563,0)</f>
        <v>0</v>
      </c>
      <c r="BG563" s="232">
        <f>IF(N563="zákl. přenesená",J563,0)</f>
        <v>0</v>
      </c>
      <c r="BH563" s="232">
        <f>IF(N563="sníž. přenesená",J563,0)</f>
        <v>0</v>
      </c>
      <c r="BI563" s="232">
        <f>IF(N563="nulová",J563,0)</f>
        <v>0</v>
      </c>
      <c r="BJ563" s="17" t="s">
        <v>81</v>
      </c>
      <c r="BK563" s="232">
        <f>ROUND(I563*H563,2)</f>
        <v>0</v>
      </c>
      <c r="BL563" s="17" t="s">
        <v>136</v>
      </c>
      <c r="BM563" s="231" t="s">
        <v>650</v>
      </c>
    </row>
    <row r="564" spans="1:51" s="13" customFormat="1" ht="12">
      <c r="A564" s="13"/>
      <c r="B564" s="233"/>
      <c r="C564" s="234"/>
      <c r="D564" s="235" t="s">
        <v>138</v>
      </c>
      <c r="E564" s="236" t="s">
        <v>1</v>
      </c>
      <c r="F564" s="237" t="s">
        <v>651</v>
      </c>
      <c r="G564" s="234"/>
      <c r="H564" s="238">
        <v>5</v>
      </c>
      <c r="I564" s="239"/>
      <c r="J564" s="234"/>
      <c r="K564" s="234"/>
      <c r="L564" s="240"/>
      <c r="M564" s="241"/>
      <c r="N564" s="242"/>
      <c r="O564" s="242"/>
      <c r="P564" s="242"/>
      <c r="Q564" s="242"/>
      <c r="R564" s="242"/>
      <c r="S564" s="242"/>
      <c r="T564" s="24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44" t="s">
        <v>138</v>
      </c>
      <c r="AU564" s="244" t="s">
        <v>145</v>
      </c>
      <c r="AV564" s="13" t="s">
        <v>83</v>
      </c>
      <c r="AW564" s="13" t="s">
        <v>29</v>
      </c>
      <c r="AX564" s="13" t="s">
        <v>73</v>
      </c>
      <c r="AY564" s="244" t="s">
        <v>130</v>
      </c>
    </row>
    <row r="565" spans="1:51" s="13" customFormat="1" ht="12">
      <c r="A565" s="13"/>
      <c r="B565" s="233"/>
      <c r="C565" s="234"/>
      <c r="D565" s="235" t="s">
        <v>138</v>
      </c>
      <c r="E565" s="236" t="s">
        <v>1</v>
      </c>
      <c r="F565" s="237" t="s">
        <v>652</v>
      </c>
      <c r="G565" s="234"/>
      <c r="H565" s="238">
        <v>11</v>
      </c>
      <c r="I565" s="239"/>
      <c r="J565" s="234"/>
      <c r="K565" s="234"/>
      <c r="L565" s="240"/>
      <c r="M565" s="241"/>
      <c r="N565" s="242"/>
      <c r="O565" s="242"/>
      <c r="P565" s="242"/>
      <c r="Q565" s="242"/>
      <c r="R565" s="242"/>
      <c r="S565" s="242"/>
      <c r="T565" s="24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44" t="s">
        <v>138</v>
      </c>
      <c r="AU565" s="244" t="s">
        <v>145</v>
      </c>
      <c r="AV565" s="13" t="s">
        <v>83</v>
      </c>
      <c r="AW565" s="13" t="s">
        <v>29</v>
      </c>
      <c r="AX565" s="13" t="s">
        <v>73</v>
      </c>
      <c r="AY565" s="244" t="s">
        <v>130</v>
      </c>
    </row>
    <row r="566" spans="1:51" s="15" customFormat="1" ht="12">
      <c r="A566" s="15"/>
      <c r="B566" s="255"/>
      <c r="C566" s="256"/>
      <c r="D566" s="235" t="s">
        <v>138</v>
      </c>
      <c r="E566" s="257" t="s">
        <v>1</v>
      </c>
      <c r="F566" s="258" t="s">
        <v>153</v>
      </c>
      <c r="G566" s="256"/>
      <c r="H566" s="259">
        <v>16</v>
      </c>
      <c r="I566" s="260"/>
      <c r="J566" s="256"/>
      <c r="K566" s="256"/>
      <c r="L566" s="261"/>
      <c r="M566" s="262"/>
      <c r="N566" s="263"/>
      <c r="O566" s="263"/>
      <c r="P566" s="263"/>
      <c r="Q566" s="263"/>
      <c r="R566" s="263"/>
      <c r="S566" s="263"/>
      <c r="T566" s="264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T566" s="265" t="s">
        <v>138</v>
      </c>
      <c r="AU566" s="265" t="s">
        <v>145</v>
      </c>
      <c r="AV566" s="15" t="s">
        <v>136</v>
      </c>
      <c r="AW566" s="15" t="s">
        <v>29</v>
      </c>
      <c r="AX566" s="15" t="s">
        <v>81</v>
      </c>
      <c r="AY566" s="265" t="s">
        <v>130</v>
      </c>
    </row>
    <row r="567" spans="1:65" s="2" customFormat="1" ht="21.75" customHeight="1">
      <c r="A567" s="38"/>
      <c r="B567" s="39"/>
      <c r="C567" s="266" t="s">
        <v>653</v>
      </c>
      <c r="D567" s="266" t="s">
        <v>313</v>
      </c>
      <c r="E567" s="267" t="s">
        <v>654</v>
      </c>
      <c r="F567" s="268" t="s">
        <v>655</v>
      </c>
      <c r="G567" s="269" t="s">
        <v>360</v>
      </c>
      <c r="H567" s="270">
        <v>4.04</v>
      </c>
      <c r="I567" s="271"/>
      <c r="J567" s="272">
        <f>ROUND(I567*H567,2)</f>
        <v>0</v>
      </c>
      <c r="K567" s="273"/>
      <c r="L567" s="274"/>
      <c r="M567" s="275" t="s">
        <v>1</v>
      </c>
      <c r="N567" s="276" t="s">
        <v>38</v>
      </c>
      <c r="O567" s="91"/>
      <c r="P567" s="229">
        <f>O567*H567</f>
        <v>0</v>
      </c>
      <c r="Q567" s="229">
        <v>0.0075</v>
      </c>
      <c r="R567" s="229">
        <f>Q567*H567</f>
        <v>0.0303</v>
      </c>
      <c r="S567" s="229">
        <v>0</v>
      </c>
      <c r="T567" s="230">
        <f>S567*H567</f>
        <v>0</v>
      </c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R567" s="231" t="s">
        <v>176</v>
      </c>
      <c r="AT567" s="231" t="s">
        <v>313</v>
      </c>
      <c r="AU567" s="231" t="s">
        <v>145</v>
      </c>
      <c r="AY567" s="17" t="s">
        <v>130</v>
      </c>
      <c r="BE567" s="232">
        <f>IF(N567="základní",J567,0)</f>
        <v>0</v>
      </c>
      <c r="BF567" s="232">
        <f>IF(N567="snížená",J567,0)</f>
        <v>0</v>
      </c>
      <c r="BG567" s="232">
        <f>IF(N567="zákl. přenesená",J567,0)</f>
        <v>0</v>
      </c>
      <c r="BH567" s="232">
        <f>IF(N567="sníž. přenesená",J567,0)</f>
        <v>0</v>
      </c>
      <c r="BI567" s="232">
        <f>IF(N567="nulová",J567,0)</f>
        <v>0</v>
      </c>
      <c r="BJ567" s="17" t="s">
        <v>81</v>
      </c>
      <c r="BK567" s="232">
        <f>ROUND(I567*H567,2)</f>
        <v>0</v>
      </c>
      <c r="BL567" s="17" t="s">
        <v>136</v>
      </c>
      <c r="BM567" s="231" t="s">
        <v>656</v>
      </c>
    </row>
    <row r="568" spans="1:51" s="13" customFormat="1" ht="12">
      <c r="A568" s="13"/>
      <c r="B568" s="233"/>
      <c r="C568" s="234"/>
      <c r="D568" s="235" t="s">
        <v>138</v>
      </c>
      <c r="E568" s="234"/>
      <c r="F568" s="237" t="s">
        <v>657</v>
      </c>
      <c r="G568" s="234"/>
      <c r="H568" s="238">
        <v>4.04</v>
      </c>
      <c r="I568" s="239"/>
      <c r="J568" s="234"/>
      <c r="K568" s="234"/>
      <c r="L568" s="240"/>
      <c r="M568" s="241"/>
      <c r="N568" s="242"/>
      <c r="O568" s="242"/>
      <c r="P568" s="242"/>
      <c r="Q568" s="242"/>
      <c r="R568" s="242"/>
      <c r="S568" s="242"/>
      <c r="T568" s="24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44" t="s">
        <v>138</v>
      </c>
      <c r="AU568" s="244" t="s">
        <v>145</v>
      </c>
      <c r="AV568" s="13" t="s">
        <v>83</v>
      </c>
      <c r="AW568" s="13" t="s">
        <v>4</v>
      </c>
      <c r="AX568" s="13" t="s">
        <v>81</v>
      </c>
      <c r="AY568" s="244" t="s">
        <v>130</v>
      </c>
    </row>
    <row r="569" spans="1:65" s="2" customFormat="1" ht="21.75" customHeight="1">
      <c r="A569" s="38"/>
      <c r="B569" s="39"/>
      <c r="C569" s="266" t="s">
        <v>658</v>
      </c>
      <c r="D569" s="266" t="s">
        <v>313</v>
      </c>
      <c r="E569" s="267" t="s">
        <v>659</v>
      </c>
      <c r="F569" s="268" t="s">
        <v>655</v>
      </c>
      <c r="G569" s="269" t="s">
        <v>360</v>
      </c>
      <c r="H569" s="270">
        <v>4.04</v>
      </c>
      <c r="I569" s="271"/>
      <c r="J569" s="272">
        <f>ROUND(I569*H569,2)</f>
        <v>0</v>
      </c>
      <c r="K569" s="273"/>
      <c r="L569" s="274"/>
      <c r="M569" s="275" t="s">
        <v>1</v>
      </c>
      <c r="N569" s="276" t="s">
        <v>38</v>
      </c>
      <c r="O569" s="91"/>
      <c r="P569" s="229">
        <f>O569*H569</f>
        <v>0</v>
      </c>
      <c r="Q569" s="229">
        <v>0.0075</v>
      </c>
      <c r="R569" s="229">
        <f>Q569*H569</f>
        <v>0.0303</v>
      </c>
      <c r="S569" s="229">
        <v>0</v>
      </c>
      <c r="T569" s="230">
        <f>S569*H569</f>
        <v>0</v>
      </c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R569" s="231" t="s">
        <v>176</v>
      </c>
      <c r="AT569" s="231" t="s">
        <v>313</v>
      </c>
      <c r="AU569" s="231" t="s">
        <v>145</v>
      </c>
      <c r="AY569" s="17" t="s">
        <v>130</v>
      </c>
      <c r="BE569" s="232">
        <f>IF(N569="základní",J569,0)</f>
        <v>0</v>
      </c>
      <c r="BF569" s="232">
        <f>IF(N569="snížená",J569,0)</f>
        <v>0</v>
      </c>
      <c r="BG569" s="232">
        <f>IF(N569="zákl. přenesená",J569,0)</f>
        <v>0</v>
      </c>
      <c r="BH569" s="232">
        <f>IF(N569="sníž. přenesená",J569,0)</f>
        <v>0</v>
      </c>
      <c r="BI569" s="232">
        <f>IF(N569="nulová",J569,0)</f>
        <v>0</v>
      </c>
      <c r="BJ569" s="17" t="s">
        <v>81</v>
      </c>
      <c r="BK569" s="232">
        <f>ROUND(I569*H569,2)</f>
        <v>0</v>
      </c>
      <c r="BL569" s="17" t="s">
        <v>136</v>
      </c>
      <c r="BM569" s="231" t="s">
        <v>660</v>
      </c>
    </row>
    <row r="570" spans="1:51" s="13" customFormat="1" ht="12">
      <c r="A570" s="13"/>
      <c r="B570" s="233"/>
      <c r="C570" s="234"/>
      <c r="D570" s="235" t="s">
        <v>138</v>
      </c>
      <c r="E570" s="234"/>
      <c r="F570" s="237" t="s">
        <v>657</v>
      </c>
      <c r="G570" s="234"/>
      <c r="H570" s="238">
        <v>4.04</v>
      </c>
      <c r="I570" s="239"/>
      <c r="J570" s="234"/>
      <c r="K570" s="234"/>
      <c r="L570" s="240"/>
      <c r="M570" s="241"/>
      <c r="N570" s="242"/>
      <c r="O570" s="242"/>
      <c r="P570" s="242"/>
      <c r="Q570" s="242"/>
      <c r="R570" s="242"/>
      <c r="S570" s="242"/>
      <c r="T570" s="24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44" t="s">
        <v>138</v>
      </c>
      <c r="AU570" s="244" t="s">
        <v>145</v>
      </c>
      <c r="AV570" s="13" t="s">
        <v>83</v>
      </c>
      <c r="AW570" s="13" t="s">
        <v>4</v>
      </c>
      <c r="AX570" s="13" t="s">
        <v>81</v>
      </c>
      <c r="AY570" s="244" t="s">
        <v>130</v>
      </c>
    </row>
    <row r="571" spans="1:65" s="2" customFormat="1" ht="21.75" customHeight="1">
      <c r="A571" s="38"/>
      <c r="B571" s="39"/>
      <c r="C571" s="266" t="s">
        <v>661</v>
      </c>
      <c r="D571" s="266" t="s">
        <v>313</v>
      </c>
      <c r="E571" s="267" t="s">
        <v>662</v>
      </c>
      <c r="F571" s="268" t="s">
        <v>663</v>
      </c>
      <c r="G571" s="269" t="s">
        <v>360</v>
      </c>
      <c r="H571" s="270">
        <v>1.01</v>
      </c>
      <c r="I571" s="271"/>
      <c r="J571" s="272">
        <f>ROUND(I571*H571,2)</f>
        <v>0</v>
      </c>
      <c r="K571" s="273"/>
      <c r="L571" s="274"/>
      <c r="M571" s="275" t="s">
        <v>1</v>
      </c>
      <c r="N571" s="276" t="s">
        <v>38</v>
      </c>
      <c r="O571" s="91"/>
      <c r="P571" s="229">
        <f>O571*H571</f>
        <v>0</v>
      </c>
      <c r="Q571" s="229">
        <v>0.0112</v>
      </c>
      <c r="R571" s="229">
        <f>Q571*H571</f>
        <v>0.011312</v>
      </c>
      <c r="S571" s="229">
        <v>0</v>
      </c>
      <c r="T571" s="230">
        <f>S571*H571</f>
        <v>0</v>
      </c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R571" s="231" t="s">
        <v>176</v>
      </c>
      <c r="AT571" s="231" t="s">
        <v>313</v>
      </c>
      <c r="AU571" s="231" t="s">
        <v>145</v>
      </c>
      <c r="AY571" s="17" t="s">
        <v>130</v>
      </c>
      <c r="BE571" s="232">
        <f>IF(N571="základní",J571,0)</f>
        <v>0</v>
      </c>
      <c r="BF571" s="232">
        <f>IF(N571="snížená",J571,0)</f>
        <v>0</v>
      </c>
      <c r="BG571" s="232">
        <f>IF(N571="zákl. přenesená",J571,0)</f>
        <v>0</v>
      </c>
      <c r="BH571" s="232">
        <f>IF(N571="sníž. přenesená",J571,0)</f>
        <v>0</v>
      </c>
      <c r="BI571" s="232">
        <f>IF(N571="nulová",J571,0)</f>
        <v>0</v>
      </c>
      <c r="BJ571" s="17" t="s">
        <v>81</v>
      </c>
      <c r="BK571" s="232">
        <f>ROUND(I571*H571,2)</f>
        <v>0</v>
      </c>
      <c r="BL571" s="17" t="s">
        <v>136</v>
      </c>
      <c r="BM571" s="231" t="s">
        <v>664</v>
      </c>
    </row>
    <row r="572" spans="1:51" s="13" customFormat="1" ht="12">
      <c r="A572" s="13"/>
      <c r="B572" s="233"/>
      <c r="C572" s="234"/>
      <c r="D572" s="235" t="s">
        <v>138</v>
      </c>
      <c r="E572" s="234"/>
      <c r="F572" s="237" t="s">
        <v>665</v>
      </c>
      <c r="G572" s="234"/>
      <c r="H572" s="238">
        <v>1.01</v>
      </c>
      <c r="I572" s="239"/>
      <c r="J572" s="234"/>
      <c r="K572" s="234"/>
      <c r="L572" s="240"/>
      <c r="M572" s="241"/>
      <c r="N572" s="242"/>
      <c r="O572" s="242"/>
      <c r="P572" s="242"/>
      <c r="Q572" s="242"/>
      <c r="R572" s="242"/>
      <c r="S572" s="242"/>
      <c r="T572" s="24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44" t="s">
        <v>138</v>
      </c>
      <c r="AU572" s="244" t="s">
        <v>145</v>
      </c>
      <c r="AV572" s="13" t="s">
        <v>83</v>
      </c>
      <c r="AW572" s="13" t="s">
        <v>4</v>
      </c>
      <c r="AX572" s="13" t="s">
        <v>81</v>
      </c>
      <c r="AY572" s="244" t="s">
        <v>130</v>
      </c>
    </row>
    <row r="573" spans="1:65" s="2" customFormat="1" ht="21.75" customHeight="1">
      <c r="A573" s="38"/>
      <c r="B573" s="39"/>
      <c r="C573" s="266" t="s">
        <v>666</v>
      </c>
      <c r="D573" s="266" t="s">
        <v>313</v>
      </c>
      <c r="E573" s="267" t="s">
        <v>667</v>
      </c>
      <c r="F573" s="268" t="s">
        <v>668</v>
      </c>
      <c r="G573" s="269" t="s">
        <v>360</v>
      </c>
      <c r="H573" s="270">
        <v>2.02</v>
      </c>
      <c r="I573" s="271"/>
      <c r="J573" s="272">
        <f>ROUND(I573*H573,2)</f>
        <v>0</v>
      </c>
      <c r="K573" s="273"/>
      <c r="L573" s="274"/>
      <c r="M573" s="275" t="s">
        <v>1</v>
      </c>
      <c r="N573" s="276" t="s">
        <v>39</v>
      </c>
      <c r="O573" s="91"/>
      <c r="P573" s="229">
        <f>O573*H573</f>
        <v>0</v>
      </c>
      <c r="Q573" s="229">
        <v>0.0165</v>
      </c>
      <c r="R573" s="229">
        <f>Q573*H573</f>
        <v>0.03333</v>
      </c>
      <c r="S573" s="229">
        <v>0</v>
      </c>
      <c r="T573" s="230">
        <f>S573*H573</f>
        <v>0</v>
      </c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R573" s="231" t="s">
        <v>176</v>
      </c>
      <c r="AT573" s="231" t="s">
        <v>313</v>
      </c>
      <c r="AU573" s="231" t="s">
        <v>145</v>
      </c>
      <c r="AY573" s="17" t="s">
        <v>130</v>
      </c>
      <c r="BE573" s="232">
        <f>IF(N573="základní",J573,0)</f>
        <v>0</v>
      </c>
      <c r="BF573" s="232">
        <f>IF(N573="snížená",J573,0)</f>
        <v>0</v>
      </c>
      <c r="BG573" s="232">
        <f>IF(N573="zákl. přenesená",J573,0)</f>
        <v>0</v>
      </c>
      <c r="BH573" s="232">
        <f>IF(N573="sníž. přenesená",J573,0)</f>
        <v>0</v>
      </c>
      <c r="BI573" s="232">
        <f>IF(N573="nulová",J573,0)</f>
        <v>0</v>
      </c>
      <c r="BJ573" s="17" t="s">
        <v>83</v>
      </c>
      <c r="BK573" s="232">
        <f>ROUND(I573*H573,2)</f>
        <v>0</v>
      </c>
      <c r="BL573" s="17" t="s">
        <v>136</v>
      </c>
      <c r="BM573" s="231" t="s">
        <v>669</v>
      </c>
    </row>
    <row r="574" spans="1:51" s="13" customFormat="1" ht="12">
      <c r="A574" s="13"/>
      <c r="B574" s="233"/>
      <c r="C574" s="234"/>
      <c r="D574" s="235" t="s">
        <v>138</v>
      </c>
      <c r="E574" s="234"/>
      <c r="F574" s="237" t="s">
        <v>670</v>
      </c>
      <c r="G574" s="234"/>
      <c r="H574" s="238">
        <v>2.02</v>
      </c>
      <c r="I574" s="239"/>
      <c r="J574" s="234"/>
      <c r="K574" s="234"/>
      <c r="L574" s="240"/>
      <c r="M574" s="241"/>
      <c r="N574" s="242"/>
      <c r="O574" s="242"/>
      <c r="P574" s="242"/>
      <c r="Q574" s="242"/>
      <c r="R574" s="242"/>
      <c r="S574" s="242"/>
      <c r="T574" s="24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44" t="s">
        <v>138</v>
      </c>
      <c r="AU574" s="244" t="s">
        <v>145</v>
      </c>
      <c r="AV574" s="13" t="s">
        <v>83</v>
      </c>
      <c r="AW574" s="13" t="s">
        <v>4</v>
      </c>
      <c r="AX574" s="13" t="s">
        <v>81</v>
      </c>
      <c r="AY574" s="244" t="s">
        <v>130</v>
      </c>
    </row>
    <row r="575" spans="1:65" s="2" customFormat="1" ht="21.75" customHeight="1">
      <c r="A575" s="38"/>
      <c r="B575" s="39"/>
      <c r="C575" s="266" t="s">
        <v>671</v>
      </c>
      <c r="D575" s="266" t="s">
        <v>313</v>
      </c>
      <c r="E575" s="267" t="s">
        <v>672</v>
      </c>
      <c r="F575" s="268" t="s">
        <v>673</v>
      </c>
      <c r="G575" s="269" t="s">
        <v>360</v>
      </c>
      <c r="H575" s="270">
        <v>5.05</v>
      </c>
      <c r="I575" s="271"/>
      <c r="J575" s="272">
        <f>ROUND(I575*H575,2)</f>
        <v>0</v>
      </c>
      <c r="K575" s="273"/>
      <c r="L575" s="274"/>
      <c r="M575" s="275" t="s">
        <v>1</v>
      </c>
      <c r="N575" s="276" t="s">
        <v>38</v>
      </c>
      <c r="O575" s="91"/>
      <c r="P575" s="229">
        <f>O575*H575</f>
        <v>0</v>
      </c>
      <c r="Q575" s="229">
        <v>0.01833</v>
      </c>
      <c r="R575" s="229">
        <f>Q575*H575</f>
        <v>0.0925665</v>
      </c>
      <c r="S575" s="229">
        <v>0</v>
      </c>
      <c r="T575" s="230">
        <f>S575*H575</f>
        <v>0</v>
      </c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R575" s="231" t="s">
        <v>176</v>
      </c>
      <c r="AT575" s="231" t="s">
        <v>313</v>
      </c>
      <c r="AU575" s="231" t="s">
        <v>145</v>
      </c>
      <c r="AY575" s="17" t="s">
        <v>130</v>
      </c>
      <c r="BE575" s="232">
        <f>IF(N575="základní",J575,0)</f>
        <v>0</v>
      </c>
      <c r="BF575" s="232">
        <f>IF(N575="snížená",J575,0)</f>
        <v>0</v>
      </c>
      <c r="BG575" s="232">
        <f>IF(N575="zákl. přenesená",J575,0)</f>
        <v>0</v>
      </c>
      <c r="BH575" s="232">
        <f>IF(N575="sníž. přenesená",J575,0)</f>
        <v>0</v>
      </c>
      <c r="BI575" s="232">
        <f>IF(N575="nulová",J575,0)</f>
        <v>0</v>
      </c>
      <c r="BJ575" s="17" t="s">
        <v>81</v>
      </c>
      <c r="BK575" s="232">
        <f>ROUND(I575*H575,2)</f>
        <v>0</v>
      </c>
      <c r="BL575" s="17" t="s">
        <v>136</v>
      </c>
      <c r="BM575" s="231" t="s">
        <v>674</v>
      </c>
    </row>
    <row r="576" spans="1:51" s="13" customFormat="1" ht="12">
      <c r="A576" s="13"/>
      <c r="B576" s="233"/>
      <c r="C576" s="234"/>
      <c r="D576" s="235" t="s">
        <v>138</v>
      </c>
      <c r="E576" s="234"/>
      <c r="F576" s="237" t="s">
        <v>675</v>
      </c>
      <c r="G576" s="234"/>
      <c r="H576" s="238">
        <v>5.05</v>
      </c>
      <c r="I576" s="239"/>
      <c r="J576" s="234"/>
      <c r="K576" s="234"/>
      <c r="L576" s="240"/>
      <c r="M576" s="241"/>
      <c r="N576" s="242"/>
      <c r="O576" s="242"/>
      <c r="P576" s="242"/>
      <c r="Q576" s="242"/>
      <c r="R576" s="242"/>
      <c r="S576" s="242"/>
      <c r="T576" s="24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44" t="s">
        <v>138</v>
      </c>
      <c r="AU576" s="244" t="s">
        <v>145</v>
      </c>
      <c r="AV576" s="13" t="s">
        <v>83</v>
      </c>
      <c r="AW576" s="13" t="s">
        <v>4</v>
      </c>
      <c r="AX576" s="13" t="s">
        <v>81</v>
      </c>
      <c r="AY576" s="244" t="s">
        <v>130</v>
      </c>
    </row>
    <row r="577" spans="1:65" s="2" customFormat="1" ht="37.8" customHeight="1">
      <c r="A577" s="38"/>
      <c r="B577" s="39"/>
      <c r="C577" s="219" t="s">
        <v>676</v>
      </c>
      <c r="D577" s="219" t="s">
        <v>132</v>
      </c>
      <c r="E577" s="220" t="s">
        <v>677</v>
      </c>
      <c r="F577" s="221" t="s">
        <v>678</v>
      </c>
      <c r="G577" s="222" t="s">
        <v>360</v>
      </c>
      <c r="H577" s="223">
        <v>8</v>
      </c>
      <c r="I577" s="224"/>
      <c r="J577" s="225">
        <f>ROUND(I577*H577,2)</f>
        <v>0</v>
      </c>
      <c r="K577" s="226"/>
      <c r="L577" s="44"/>
      <c r="M577" s="227" t="s">
        <v>1</v>
      </c>
      <c r="N577" s="228" t="s">
        <v>38</v>
      </c>
      <c r="O577" s="91"/>
      <c r="P577" s="229">
        <f>O577*H577</f>
        <v>0</v>
      </c>
      <c r="Q577" s="229">
        <v>0.00167</v>
      </c>
      <c r="R577" s="229">
        <f>Q577*H577</f>
        <v>0.01336</v>
      </c>
      <c r="S577" s="229">
        <v>0</v>
      </c>
      <c r="T577" s="230">
        <f>S577*H577</f>
        <v>0</v>
      </c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R577" s="231" t="s">
        <v>136</v>
      </c>
      <c r="AT577" s="231" t="s">
        <v>132</v>
      </c>
      <c r="AU577" s="231" t="s">
        <v>145</v>
      </c>
      <c r="AY577" s="17" t="s">
        <v>130</v>
      </c>
      <c r="BE577" s="232">
        <f>IF(N577="základní",J577,0)</f>
        <v>0</v>
      </c>
      <c r="BF577" s="232">
        <f>IF(N577="snížená",J577,0)</f>
        <v>0</v>
      </c>
      <c r="BG577" s="232">
        <f>IF(N577="zákl. přenesená",J577,0)</f>
        <v>0</v>
      </c>
      <c r="BH577" s="232">
        <f>IF(N577="sníž. přenesená",J577,0)</f>
        <v>0</v>
      </c>
      <c r="BI577" s="232">
        <f>IF(N577="nulová",J577,0)</f>
        <v>0</v>
      </c>
      <c r="BJ577" s="17" t="s">
        <v>81</v>
      </c>
      <c r="BK577" s="232">
        <f>ROUND(I577*H577,2)</f>
        <v>0</v>
      </c>
      <c r="BL577" s="17" t="s">
        <v>136</v>
      </c>
      <c r="BM577" s="231" t="s">
        <v>679</v>
      </c>
    </row>
    <row r="578" spans="1:51" s="13" customFormat="1" ht="12">
      <c r="A578" s="13"/>
      <c r="B578" s="233"/>
      <c r="C578" s="234"/>
      <c r="D578" s="235" t="s">
        <v>138</v>
      </c>
      <c r="E578" s="236" t="s">
        <v>1</v>
      </c>
      <c r="F578" s="237" t="s">
        <v>680</v>
      </c>
      <c r="G578" s="234"/>
      <c r="H578" s="238">
        <v>3</v>
      </c>
      <c r="I578" s="239"/>
      <c r="J578" s="234"/>
      <c r="K578" s="234"/>
      <c r="L578" s="240"/>
      <c r="M578" s="241"/>
      <c r="N578" s="242"/>
      <c r="O578" s="242"/>
      <c r="P578" s="242"/>
      <c r="Q578" s="242"/>
      <c r="R578" s="242"/>
      <c r="S578" s="242"/>
      <c r="T578" s="24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44" t="s">
        <v>138</v>
      </c>
      <c r="AU578" s="244" t="s">
        <v>145</v>
      </c>
      <c r="AV578" s="13" t="s">
        <v>83</v>
      </c>
      <c r="AW578" s="13" t="s">
        <v>29</v>
      </c>
      <c r="AX578" s="13" t="s">
        <v>73</v>
      </c>
      <c r="AY578" s="244" t="s">
        <v>130</v>
      </c>
    </row>
    <row r="579" spans="1:51" s="13" customFormat="1" ht="12">
      <c r="A579" s="13"/>
      <c r="B579" s="233"/>
      <c r="C579" s="234"/>
      <c r="D579" s="235" t="s">
        <v>138</v>
      </c>
      <c r="E579" s="236" t="s">
        <v>1</v>
      </c>
      <c r="F579" s="237" t="s">
        <v>681</v>
      </c>
      <c r="G579" s="234"/>
      <c r="H579" s="238">
        <v>5</v>
      </c>
      <c r="I579" s="239"/>
      <c r="J579" s="234"/>
      <c r="K579" s="234"/>
      <c r="L579" s="240"/>
      <c r="M579" s="241"/>
      <c r="N579" s="242"/>
      <c r="O579" s="242"/>
      <c r="P579" s="242"/>
      <c r="Q579" s="242"/>
      <c r="R579" s="242"/>
      <c r="S579" s="242"/>
      <c r="T579" s="24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44" t="s">
        <v>138</v>
      </c>
      <c r="AU579" s="244" t="s">
        <v>145</v>
      </c>
      <c r="AV579" s="13" t="s">
        <v>83</v>
      </c>
      <c r="AW579" s="13" t="s">
        <v>29</v>
      </c>
      <c r="AX579" s="13" t="s">
        <v>73</v>
      </c>
      <c r="AY579" s="244" t="s">
        <v>130</v>
      </c>
    </row>
    <row r="580" spans="1:51" s="15" customFormat="1" ht="12">
      <c r="A580" s="15"/>
      <c r="B580" s="255"/>
      <c r="C580" s="256"/>
      <c r="D580" s="235" t="s">
        <v>138</v>
      </c>
      <c r="E580" s="257" t="s">
        <v>1</v>
      </c>
      <c r="F580" s="258" t="s">
        <v>153</v>
      </c>
      <c r="G580" s="256"/>
      <c r="H580" s="259">
        <v>8</v>
      </c>
      <c r="I580" s="260"/>
      <c r="J580" s="256"/>
      <c r="K580" s="256"/>
      <c r="L580" s="261"/>
      <c r="M580" s="262"/>
      <c r="N580" s="263"/>
      <c r="O580" s="263"/>
      <c r="P580" s="263"/>
      <c r="Q580" s="263"/>
      <c r="R580" s="263"/>
      <c r="S580" s="263"/>
      <c r="T580" s="264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T580" s="265" t="s">
        <v>138</v>
      </c>
      <c r="AU580" s="265" t="s">
        <v>145</v>
      </c>
      <c r="AV580" s="15" t="s">
        <v>136</v>
      </c>
      <c r="AW580" s="15" t="s">
        <v>29</v>
      </c>
      <c r="AX580" s="15" t="s">
        <v>81</v>
      </c>
      <c r="AY580" s="265" t="s">
        <v>130</v>
      </c>
    </row>
    <row r="581" spans="1:65" s="2" customFormat="1" ht="24.15" customHeight="1">
      <c r="A581" s="38"/>
      <c r="B581" s="39"/>
      <c r="C581" s="266" t="s">
        <v>682</v>
      </c>
      <c r="D581" s="266" t="s">
        <v>313</v>
      </c>
      <c r="E581" s="267" t="s">
        <v>683</v>
      </c>
      <c r="F581" s="268" t="s">
        <v>684</v>
      </c>
      <c r="G581" s="269" t="s">
        <v>360</v>
      </c>
      <c r="H581" s="270">
        <v>1.01</v>
      </c>
      <c r="I581" s="271"/>
      <c r="J581" s="272">
        <f>ROUND(I581*H581,2)</f>
        <v>0</v>
      </c>
      <c r="K581" s="273"/>
      <c r="L581" s="274"/>
      <c r="M581" s="275" t="s">
        <v>1</v>
      </c>
      <c r="N581" s="276" t="s">
        <v>38</v>
      </c>
      <c r="O581" s="91"/>
      <c r="P581" s="229">
        <f>O581*H581</f>
        <v>0</v>
      </c>
      <c r="Q581" s="229">
        <v>0.0243</v>
      </c>
      <c r="R581" s="229">
        <f>Q581*H581</f>
        <v>0.024543</v>
      </c>
      <c r="S581" s="229">
        <v>0</v>
      </c>
      <c r="T581" s="230">
        <f>S581*H581</f>
        <v>0</v>
      </c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R581" s="231" t="s">
        <v>176</v>
      </c>
      <c r="AT581" s="231" t="s">
        <v>313</v>
      </c>
      <c r="AU581" s="231" t="s">
        <v>145</v>
      </c>
      <c r="AY581" s="17" t="s">
        <v>130</v>
      </c>
      <c r="BE581" s="232">
        <f>IF(N581="základní",J581,0)</f>
        <v>0</v>
      </c>
      <c r="BF581" s="232">
        <f>IF(N581="snížená",J581,0)</f>
        <v>0</v>
      </c>
      <c r="BG581" s="232">
        <f>IF(N581="zákl. přenesená",J581,0)</f>
        <v>0</v>
      </c>
      <c r="BH581" s="232">
        <f>IF(N581="sníž. přenesená",J581,0)</f>
        <v>0</v>
      </c>
      <c r="BI581" s="232">
        <f>IF(N581="nulová",J581,0)</f>
        <v>0</v>
      </c>
      <c r="BJ581" s="17" t="s">
        <v>81</v>
      </c>
      <c r="BK581" s="232">
        <f>ROUND(I581*H581,2)</f>
        <v>0</v>
      </c>
      <c r="BL581" s="17" t="s">
        <v>136</v>
      </c>
      <c r="BM581" s="231" t="s">
        <v>685</v>
      </c>
    </row>
    <row r="582" spans="1:51" s="13" customFormat="1" ht="12">
      <c r="A582" s="13"/>
      <c r="B582" s="233"/>
      <c r="C582" s="234"/>
      <c r="D582" s="235" t="s">
        <v>138</v>
      </c>
      <c r="E582" s="234"/>
      <c r="F582" s="237" t="s">
        <v>665</v>
      </c>
      <c r="G582" s="234"/>
      <c r="H582" s="238">
        <v>1.01</v>
      </c>
      <c r="I582" s="239"/>
      <c r="J582" s="234"/>
      <c r="K582" s="234"/>
      <c r="L582" s="240"/>
      <c r="M582" s="241"/>
      <c r="N582" s="242"/>
      <c r="O582" s="242"/>
      <c r="P582" s="242"/>
      <c r="Q582" s="242"/>
      <c r="R582" s="242"/>
      <c r="S582" s="242"/>
      <c r="T582" s="24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44" t="s">
        <v>138</v>
      </c>
      <c r="AU582" s="244" t="s">
        <v>145</v>
      </c>
      <c r="AV582" s="13" t="s">
        <v>83</v>
      </c>
      <c r="AW582" s="13" t="s">
        <v>4</v>
      </c>
      <c r="AX582" s="13" t="s">
        <v>81</v>
      </c>
      <c r="AY582" s="244" t="s">
        <v>130</v>
      </c>
    </row>
    <row r="583" spans="1:65" s="2" customFormat="1" ht="24.15" customHeight="1">
      <c r="A583" s="38"/>
      <c r="B583" s="39"/>
      <c r="C583" s="266" t="s">
        <v>498</v>
      </c>
      <c r="D583" s="266" t="s">
        <v>313</v>
      </c>
      <c r="E583" s="267" t="s">
        <v>686</v>
      </c>
      <c r="F583" s="268" t="s">
        <v>687</v>
      </c>
      <c r="G583" s="269" t="s">
        <v>360</v>
      </c>
      <c r="H583" s="270">
        <v>1.01</v>
      </c>
      <c r="I583" s="271"/>
      <c r="J583" s="272">
        <f>ROUND(I583*H583,2)</f>
        <v>0</v>
      </c>
      <c r="K583" s="273"/>
      <c r="L583" s="274"/>
      <c r="M583" s="275" t="s">
        <v>1</v>
      </c>
      <c r="N583" s="276" t="s">
        <v>38</v>
      </c>
      <c r="O583" s="91"/>
      <c r="P583" s="229">
        <f>O583*H583</f>
        <v>0</v>
      </c>
      <c r="Q583" s="229">
        <v>0.0243</v>
      </c>
      <c r="R583" s="229">
        <f>Q583*H583</f>
        <v>0.024543</v>
      </c>
      <c r="S583" s="229">
        <v>0</v>
      </c>
      <c r="T583" s="230">
        <f>S583*H583</f>
        <v>0</v>
      </c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R583" s="231" t="s">
        <v>176</v>
      </c>
      <c r="AT583" s="231" t="s">
        <v>313</v>
      </c>
      <c r="AU583" s="231" t="s">
        <v>145</v>
      </c>
      <c r="AY583" s="17" t="s">
        <v>130</v>
      </c>
      <c r="BE583" s="232">
        <f>IF(N583="základní",J583,0)</f>
        <v>0</v>
      </c>
      <c r="BF583" s="232">
        <f>IF(N583="snížená",J583,0)</f>
        <v>0</v>
      </c>
      <c r="BG583" s="232">
        <f>IF(N583="zákl. přenesená",J583,0)</f>
        <v>0</v>
      </c>
      <c r="BH583" s="232">
        <f>IF(N583="sníž. přenesená",J583,0)</f>
        <v>0</v>
      </c>
      <c r="BI583" s="232">
        <f>IF(N583="nulová",J583,0)</f>
        <v>0</v>
      </c>
      <c r="BJ583" s="17" t="s">
        <v>81</v>
      </c>
      <c r="BK583" s="232">
        <f>ROUND(I583*H583,2)</f>
        <v>0</v>
      </c>
      <c r="BL583" s="17" t="s">
        <v>136</v>
      </c>
      <c r="BM583" s="231" t="s">
        <v>688</v>
      </c>
    </row>
    <row r="584" spans="1:51" s="13" customFormat="1" ht="12">
      <c r="A584" s="13"/>
      <c r="B584" s="233"/>
      <c r="C584" s="234"/>
      <c r="D584" s="235" t="s">
        <v>138</v>
      </c>
      <c r="E584" s="234"/>
      <c r="F584" s="237" t="s">
        <v>665</v>
      </c>
      <c r="G584" s="234"/>
      <c r="H584" s="238">
        <v>1.01</v>
      </c>
      <c r="I584" s="239"/>
      <c r="J584" s="234"/>
      <c r="K584" s="234"/>
      <c r="L584" s="240"/>
      <c r="M584" s="241"/>
      <c r="N584" s="242"/>
      <c r="O584" s="242"/>
      <c r="P584" s="242"/>
      <c r="Q584" s="242"/>
      <c r="R584" s="242"/>
      <c r="S584" s="242"/>
      <c r="T584" s="24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44" t="s">
        <v>138</v>
      </c>
      <c r="AU584" s="244" t="s">
        <v>145</v>
      </c>
      <c r="AV584" s="13" t="s">
        <v>83</v>
      </c>
      <c r="AW584" s="13" t="s">
        <v>4</v>
      </c>
      <c r="AX584" s="13" t="s">
        <v>81</v>
      </c>
      <c r="AY584" s="244" t="s">
        <v>130</v>
      </c>
    </row>
    <row r="585" spans="1:65" s="2" customFormat="1" ht="24.15" customHeight="1">
      <c r="A585" s="38"/>
      <c r="B585" s="39"/>
      <c r="C585" s="266" t="s">
        <v>689</v>
      </c>
      <c r="D585" s="266" t="s">
        <v>313</v>
      </c>
      <c r="E585" s="267" t="s">
        <v>690</v>
      </c>
      <c r="F585" s="268" t="s">
        <v>691</v>
      </c>
      <c r="G585" s="269" t="s">
        <v>360</v>
      </c>
      <c r="H585" s="270">
        <v>3.03</v>
      </c>
      <c r="I585" s="271"/>
      <c r="J585" s="272">
        <f>ROUND(I585*H585,2)</f>
        <v>0</v>
      </c>
      <c r="K585" s="273"/>
      <c r="L585" s="274"/>
      <c r="M585" s="275" t="s">
        <v>1</v>
      </c>
      <c r="N585" s="276" t="s">
        <v>38</v>
      </c>
      <c r="O585" s="91"/>
      <c r="P585" s="229">
        <f>O585*H585</f>
        <v>0</v>
      </c>
      <c r="Q585" s="229">
        <v>0.0243</v>
      </c>
      <c r="R585" s="229">
        <f>Q585*H585</f>
        <v>0.07362899999999999</v>
      </c>
      <c r="S585" s="229">
        <v>0</v>
      </c>
      <c r="T585" s="230">
        <f>S585*H585</f>
        <v>0</v>
      </c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R585" s="231" t="s">
        <v>176</v>
      </c>
      <c r="AT585" s="231" t="s">
        <v>313</v>
      </c>
      <c r="AU585" s="231" t="s">
        <v>145</v>
      </c>
      <c r="AY585" s="17" t="s">
        <v>130</v>
      </c>
      <c r="BE585" s="232">
        <f>IF(N585="základní",J585,0)</f>
        <v>0</v>
      </c>
      <c r="BF585" s="232">
        <f>IF(N585="snížená",J585,0)</f>
        <v>0</v>
      </c>
      <c r="BG585" s="232">
        <f>IF(N585="zákl. přenesená",J585,0)</f>
        <v>0</v>
      </c>
      <c r="BH585" s="232">
        <f>IF(N585="sníž. přenesená",J585,0)</f>
        <v>0</v>
      </c>
      <c r="BI585" s="232">
        <f>IF(N585="nulová",J585,0)</f>
        <v>0</v>
      </c>
      <c r="BJ585" s="17" t="s">
        <v>81</v>
      </c>
      <c r="BK585" s="232">
        <f>ROUND(I585*H585,2)</f>
        <v>0</v>
      </c>
      <c r="BL585" s="17" t="s">
        <v>136</v>
      </c>
      <c r="BM585" s="231" t="s">
        <v>692</v>
      </c>
    </row>
    <row r="586" spans="1:51" s="13" customFormat="1" ht="12">
      <c r="A586" s="13"/>
      <c r="B586" s="233"/>
      <c r="C586" s="234"/>
      <c r="D586" s="235" t="s">
        <v>138</v>
      </c>
      <c r="E586" s="234"/>
      <c r="F586" s="237" t="s">
        <v>693</v>
      </c>
      <c r="G586" s="234"/>
      <c r="H586" s="238">
        <v>3.03</v>
      </c>
      <c r="I586" s="239"/>
      <c r="J586" s="234"/>
      <c r="K586" s="234"/>
      <c r="L586" s="240"/>
      <c r="M586" s="241"/>
      <c r="N586" s="242"/>
      <c r="O586" s="242"/>
      <c r="P586" s="242"/>
      <c r="Q586" s="242"/>
      <c r="R586" s="242"/>
      <c r="S586" s="242"/>
      <c r="T586" s="24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44" t="s">
        <v>138</v>
      </c>
      <c r="AU586" s="244" t="s">
        <v>145</v>
      </c>
      <c r="AV586" s="13" t="s">
        <v>83</v>
      </c>
      <c r="AW586" s="13" t="s">
        <v>4</v>
      </c>
      <c r="AX586" s="13" t="s">
        <v>81</v>
      </c>
      <c r="AY586" s="244" t="s">
        <v>130</v>
      </c>
    </row>
    <row r="587" spans="1:65" s="2" customFormat="1" ht="24.15" customHeight="1">
      <c r="A587" s="38"/>
      <c r="B587" s="39"/>
      <c r="C587" s="266" t="s">
        <v>694</v>
      </c>
      <c r="D587" s="266" t="s">
        <v>313</v>
      </c>
      <c r="E587" s="267" t="s">
        <v>695</v>
      </c>
      <c r="F587" s="268" t="s">
        <v>696</v>
      </c>
      <c r="G587" s="269" t="s">
        <v>360</v>
      </c>
      <c r="H587" s="270">
        <v>1.01</v>
      </c>
      <c r="I587" s="271"/>
      <c r="J587" s="272">
        <f>ROUND(I587*H587,2)</f>
        <v>0</v>
      </c>
      <c r="K587" s="273"/>
      <c r="L587" s="274"/>
      <c r="M587" s="275" t="s">
        <v>1</v>
      </c>
      <c r="N587" s="276" t="s">
        <v>38</v>
      </c>
      <c r="O587" s="91"/>
      <c r="P587" s="229">
        <f>O587*H587</f>
        <v>0</v>
      </c>
      <c r="Q587" s="229">
        <v>0.0295</v>
      </c>
      <c r="R587" s="229">
        <f>Q587*H587</f>
        <v>0.029795</v>
      </c>
      <c r="S587" s="229">
        <v>0</v>
      </c>
      <c r="T587" s="230">
        <f>S587*H587</f>
        <v>0</v>
      </c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R587" s="231" t="s">
        <v>176</v>
      </c>
      <c r="AT587" s="231" t="s">
        <v>313</v>
      </c>
      <c r="AU587" s="231" t="s">
        <v>145</v>
      </c>
      <c r="AY587" s="17" t="s">
        <v>130</v>
      </c>
      <c r="BE587" s="232">
        <f>IF(N587="základní",J587,0)</f>
        <v>0</v>
      </c>
      <c r="BF587" s="232">
        <f>IF(N587="snížená",J587,0)</f>
        <v>0</v>
      </c>
      <c r="BG587" s="232">
        <f>IF(N587="zákl. přenesená",J587,0)</f>
        <v>0</v>
      </c>
      <c r="BH587" s="232">
        <f>IF(N587="sníž. přenesená",J587,0)</f>
        <v>0</v>
      </c>
      <c r="BI587" s="232">
        <f>IF(N587="nulová",J587,0)</f>
        <v>0</v>
      </c>
      <c r="BJ587" s="17" t="s">
        <v>81</v>
      </c>
      <c r="BK587" s="232">
        <f>ROUND(I587*H587,2)</f>
        <v>0</v>
      </c>
      <c r="BL587" s="17" t="s">
        <v>136</v>
      </c>
      <c r="BM587" s="231" t="s">
        <v>697</v>
      </c>
    </row>
    <row r="588" spans="1:51" s="13" customFormat="1" ht="12">
      <c r="A588" s="13"/>
      <c r="B588" s="233"/>
      <c r="C588" s="234"/>
      <c r="D588" s="235" t="s">
        <v>138</v>
      </c>
      <c r="E588" s="234"/>
      <c r="F588" s="237" t="s">
        <v>665</v>
      </c>
      <c r="G588" s="234"/>
      <c r="H588" s="238">
        <v>1.01</v>
      </c>
      <c r="I588" s="239"/>
      <c r="J588" s="234"/>
      <c r="K588" s="234"/>
      <c r="L588" s="240"/>
      <c r="M588" s="241"/>
      <c r="N588" s="242"/>
      <c r="O588" s="242"/>
      <c r="P588" s="242"/>
      <c r="Q588" s="242"/>
      <c r="R588" s="242"/>
      <c r="S588" s="242"/>
      <c r="T588" s="24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44" t="s">
        <v>138</v>
      </c>
      <c r="AU588" s="244" t="s">
        <v>145</v>
      </c>
      <c r="AV588" s="13" t="s">
        <v>83</v>
      </c>
      <c r="AW588" s="13" t="s">
        <v>4</v>
      </c>
      <c r="AX588" s="13" t="s">
        <v>81</v>
      </c>
      <c r="AY588" s="244" t="s">
        <v>130</v>
      </c>
    </row>
    <row r="589" spans="1:65" s="2" customFormat="1" ht="24.15" customHeight="1">
      <c r="A589" s="38"/>
      <c r="B589" s="39"/>
      <c r="C589" s="266" t="s">
        <v>698</v>
      </c>
      <c r="D589" s="266" t="s">
        <v>313</v>
      </c>
      <c r="E589" s="267" t="s">
        <v>699</v>
      </c>
      <c r="F589" s="268" t="s">
        <v>700</v>
      </c>
      <c r="G589" s="269" t="s">
        <v>360</v>
      </c>
      <c r="H589" s="270">
        <v>2.02</v>
      </c>
      <c r="I589" s="271"/>
      <c r="J589" s="272">
        <f>ROUND(I589*H589,2)</f>
        <v>0</v>
      </c>
      <c r="K589" s="273"/>
      <c r="L589" s="274"/>
      <c r="M589" s="275" t="s">
        <v>1</v>
      </c>
      <c r="N589" s="276" t="s">
        <v>38</v>
      </c>
      <c r="O589" s="91"/>
      <c r="P589" s="229">
        <f>O589*H589</f>
        <v>0</v>
      </c>
      <c r="Q589" s="229">
        <v>0.0347</v>
      </c>
      <c r="R589" s="229">
        <f>Q589*H589</f>
        <v>0.070094</v>
      </c>
      <c r="S589" s="229">
        <v>0</v>
      </c>
      <c r="T589" s="230">
        <f>S589*H589</f>
        <v>0</v>
      </c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R589" s="231" t="s">
        <v>176</v>
      </c>
      <c r="AT589" s="231" t="s">
        <v>313</v>
      </c>
      <c r="AU589" s="231" t="s">
        <v>145</v>
      </c>
      <c r="AY589" s="17" t="s">
        <v>130</v>
      </c>
      <c r="BE589" s="232">
        <f>IF(N589="základní",J589,0)</f>
        <v>0</v>
      </c>
      <c r="BF589" s="232">
        <f>IF(N589="snížená",J589,0)</f>
        <v>0</v>
      </c>
      <c r="BG589" s="232">
        <f>IF(N589="zákl. přenesená",J589,0)</f>
        <v>0</v>
      </c>
      <c r="BH589" s="232">
        <f>IF(N589="sníž. přenesená",J589,0)</f>
        <v>0</v>
      </c>
      <c r="BI589" s="232">
        <f>IF(N589="nulová",J589,0)</f>
        <v>0</v>
      </c>
      <c r="BJ589" s="17" t="s">
        <v>81</v>
      </c>
      <c r="BK589" s="232">
        <f>ROUND(I589*H589,2)</f>
        <v>0</v>
      </c>
      <c r="BL589" s="17" t="s">
        <v>136</v>
      </c>
      <c r="BM589" s="231" t="s">
        <v>701</v>
      </c>
    </row>
    <row r="590" spans="1:51" s="13" customFormat="1" ht="12">
      <c r="A590" s="13"/>
      <c r="B590" s="233"/>
      <c r="C590" s="234"/>
      <c r="D590" s="235" t="s">
        <v>138</v>
      </c>
      <c r="E590" s="234"/>
      <c r="F590" s="237" t="s">
        <v>670</v>
      </c>
      <c r="G590" s="234"/>
      <c r="H590" s="238">
        <v>2.02</v>
      </c>
      <c r="I590" s="239"/>
      <c r="J590" s="234"/>
      <c r="K590" s="234"/>
      <c r="L590" s="240"/>
      <c r="M590" s="241"/>
      <c r="N590" s="242"/>
      <c r="O590" s="242"/>
      <c r="P590" s="242"/>
      <c r="Q590" s="242"/>
      <c r="R590" s="242"/>
      <c r="S590" s="242"/>
      <c r="T590" s="24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44" t="s">
        <v>138</v>
      </c>
      <c r="AU590" s="244" t="s">
        <v>145</v>
      </c>
      <c r="AV590" s="13" t="s">
        <v>83</v>
      </c>
      <c r="AW590" s="13" t="s">
        <v>4</v>
      </c>
      <c r="AX590" s="13" t="s">
        <v>81</v>
      </c>
      <c r="AY590" s="244" t="s">
        <v>130</v>
      </c>
    </row>
    <row r="591" spans="1:65" s="2" customFormat="1" ht="37.8" customHeight="1">
      <c r="A591" s="38"/>
      <c r="B591" s="39"/>
      <c r="C591" s="219" t="s">
        <v>702</v>
      </c>
      <c r="D591" s="219" t="s">
        <v>132</v>
      </c>
      <c r="E591" s="220" t="s">
        <v>703</v>
      </c>
      <c r="F591" s="221" t="s">
        <v>704</v>
      </c>
      <c r="G591" s="222" t="s">
        <v>360</v>
      </c>
      <c r="H591" s="223">
        <v>4</v>
      </c>
      <c r="I591" s="224"/>
      <c r="J591" s="225">
        <f>ROUND(I591*H591,2)</f>
        <v>0</v>
      </c>
      <c r="K591" s="226"/>
      <c r="L591" s="44"/>
      <c r="M591" s="227" t="s">
        <v>1</v>
      </c>
      <c r="N591" s="228" t="s">
        <v>38</v>
      </c>
      <c r="O591" s="91"/>
      <c r="P591" s="229">
        <f>O591*H591</f>
        <v>0</v>
      </c>
      <c r="Q591" s="229">
        <v>0.00167</v>
      </c>
      <c r="R591" s="229">
        <f>Q591*H591</f>
        <v>0.00668</v>
      </c>
      <c r="S591" s="229">
        <v>0</v>
      </c>
      <c r="T591" s="230">
        <f>S591*H591</f>
        <v>0</v>
      </c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R591" s="231" t="s">
        <v>136</v>
      </c>
      <c r="AT591" s="231" t="s">
        <v>132</v>
      </c>
      <c r="AU591" s="231" t="s">
        <v>145</v>
      </c>
      <c r="AY591" s="17" t="s">
        <v>130</v>
      </c>
      <c r="BE591" s="232">
        <f>IF(N591="základní",J591,0)</f>
        <v>0</v>
      </c>
      <c r="BF591" s="232">
        <f>IF(N591="snížená",J591,0)</f>
        <v>0</v>
      </c>
      <c r="BG591" s="232">
        <f>IF(N591="zákl. přenesená",J591,0)</f>
        <v>0</v>
      </c>
      <c r="BH591" s="232">
        <f>IF(N591="sníž. přenesená",J591,0)</f>
        <v>0</v>
      </c>
      <c r="BI591" s="232">
        <f>IF(N591="nulová",J591,0)</f>
        <v>0</v>
      </c>
      <c r="BJ591" s="17" t="s">
        <v>81</v>
      </c>
      <c r="BK591" s="232">
        <f>ROUND(I591*H591,2)</f>
        <v>0</v>
      </c>
      <c r="BL591" s="17" t="s">
        <v>136</v>
      </c>
      <c r="BM591" s="231" t="s">
        <v>705</v>
      </c>
    </row>
    <row r="592" spans="1:65" s="2" customFormat="1" ht="21.75" customHeight="1">
      <c r="A592" s="38"/>
      <c r="B592" s="39"/>
      <c r="C592" s="266" t="s">
        <v>706</v>
      </c>
      <c r="D592" s="266" t="s">
        <v>313</v>
      </c>
      <c r="E592" s="267" t="s">
        <v>707</v>
      </c>
      <c r="F592" s="268" t="s">
        <v>708</v>
      </c>
      <c r="G592" s="269" t="s">
        <v>360</v>
      </c>
      <c r="H592" s="270">
        <v>2.02</v>
      </c>
      <c r="I592" s="271"/>
      <c r="J592" s="272">
        <f>ROUND(I592*H592,2)</f>
        <v>0</v>
      </c>
      <c r="K592" s="273"/>
      <c r="L592" s="274"/>
      <c r="M592" s="275" t="s">
        <v>1</v>
      </c>
      <c r="N592" s="276" t="s">
        <v>38</v>
      </c>
      <c r="O592" s="91"/>
      <c r="P592" s="229">
        <f>O592*H592</f>
        <v>0</v>
      </c>
      <c r="Q592" s="229">
        <v>0.0112</v>
      </c>
      <c r="R592" s="229">
        <f>Q592*H592</f>
        <v>0.022624</v>
      </c>
      <c r="S592" s="229">
        <v>0</v>
      </c>
      <c r="T592" s="230">
        <f>S592*H592</f>
        <v>0</v>
      </c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R592" s="231" t="s">
        <v>176</v>
      </c>
      <c r="AT592" s="231" t="s">
        <v>313</v>
      </c>
      <c r="AU592" s="231" t="s">
        <v>145</v>
      </c>
      <c r="AY592" s="17" t="s">
        <v>130</v>
      </c>
      <c r="BE592" s="232">
        <f>IF(N592="základní",J592,0)</f>
        <v>0</v>
      </c>
      <c r="BF592" s="232">
        <f>IF(N592="snížená",J592,0)</f>
        <v>0</v>
      </c>
      <c r="BG592" s="232">
        <f>IF(N592="zákl. přenesená",J592,0)</f>
        <v>0</v>
      </c>
      <c r="BH592" s="232">
        <f>IF(N592="sníž. přenesená",J592,0)</f>
        <v>0</v>
      </c>
      <c r="BI592" s="232">
        <f>IF(N592="nulová",J592,0)</f>
        <v>0</v>
      </c>
      <c r="BJ592" s="17" t="s">
        <v>81</v>
      </c>
      <c r="BK592" s="232">
        <f>ROUND(I592*H592,2)</f>
        <v>0</v>
      </c>
      <c r="BL592" s="17" t="s">
        <v>136</v>
      </c>
      <c r="BM592" s="231" t="s">
        <v>709</v>
      </c>
    </row>
    <row r="593" spans="1:51" s="13" customFormat="1" ht="12">
      <c r="A593" s="13"/>
      <c r="B593" s="233"/>
      <c r="C593" s="234"/>
      <c r="D593" s="235" t="s">
        <v>138</v>
      </c>
      <c r="E593" s="234"/>
      <c r="F593" s="237" t="s">
        <v>670</v>
      </c>
      <c r="G593" s="234"/>
      <c r="H593" s="238">
        <v>2.02</v>
      </c>
      <c r="I593" s="239"/>
      <c r="J593" s="234"/>
      <c r="K593" s="234"/>
      <c r="L593" s="240"/>
      <c r="M593" s="241"/>
      <c r="N593" s="242"/>
      <c r="O593" s="242"/>
      <c r="P593" s="242"/>
      <c r="Q593" s="242"/>
      <c r="R593" s="242"/>
      <c r="S593" s="242"/>
      <c r="T593" s="24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44" t="s">
        <v>138</v>
      </c>
      <c r="AU593" s="244" t="s">
        <v>145</v>
      </c>
      <c r="AV593" s="13" t="s">
        <v>83</v>
      </c>
      <c r="AW593" s="13" t="s">
        <v>4</v>
      </c>
      <c r="AX593" s="13" t="s">
        <v>81</v>
      </c>
      <c r="AY593" s="244" t="s">
        <v>130</v>
      </c>
    </row>
    <row r="594" spans="1:65" s="2" customFormat="1" ht="21.75" customHeight="1">
      <c r="A594" s="38"/>
      <c r="B594" s="39"/>
      <c r="C594" s="266" t="s">
        <v>710</v>
      </c>
      <c r="D594" s="266" t="s">
        <v>313</v>
      </c>
      <c r="E594" s="267" t="s">
        <v>711</v>
      </c>
      <c r="F594" s="268" t="s">
        <v>712</v>
      </c>
      <c r="G594" s="269" t="s">
        <v>360</v>
      </c>
      <c r="H594" s="270">
        <v>1.01</v>
      </c>
      <c r="I594" s="271"/>
      <c r="J594" s="272">
        <f>ROUND(I594*H594,2)</f>
        <v>0</v>
      </c>
      <c r="K594" s="273"/>
      <c r="L594" s="274"/>
      <c r="M594" s="275" t="s">
        <v>1</v>
      </c>
      <c r="N594" s="276" t="s">
        <v>38</v>
      </c>
      <c r="O594" s="91"/>
      <c r="P594" s="229">
        <f>O594*H594</f>
        <v>0</v>
      </c>
      <c r="Q594" s="229">
        <v>0.017</v>
      </c>
      <c r="R594" s="229">
        <f>Q594*H594</f>
        <v>0.01717</v>
      </c>
      <c r="S594" s="229">
        <v>0</v>
      </c>
      <c r="T594" s="230">
        <f>S594*H594</f>
        <v>0</v>
      </c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R594" s="231" t="s">
        <v>176</v>
      </c>
      <c r="AT594" s="231" t="s">
        <v>313</v>
      </c>
      <c r="AU594" s="231" t="s">
        <v>145</v>
      </c>
      <c r="AY594" s="17" t="s">
        <v>130</v>
      </c>
      <c r="BE594" s="232">
        <f>IF(N594="základní",J594,0)</f>
        <v>0</v>
      </c>
      <c r="BF594" s="232">
        <f>IF(N594="snížená",J594,0)</f>
        <v>0</v>
      </c>
      <c r="BG594" s="232">
        <f>IF(N594="zákl. přenesená",J594,0)</f>
        <v>0</v>
      </c>
      <c r="BH594" s="232">
        <f>IF(N594="sníž. přenesená",J594,0)</f>
        <v>0</v>
      </c>
      <c r="BI594" s="232">
        <f>IF(N594="nulová",J594,0)</f>
        <v>0</v>
      </c>
      <c r="BJ594" s="17" t="s">
        <v>81</v>
      </c>
      <c r="BK594" s="232">
        <f>ROUND(I594*H594,2)</f>
        <v>0</v>
      </c>
      <c r="BL594" s="17" t="s">
        <v>136</v>
      </c>
      <c r="BM594" s="231" t="s">
        <v>713</v>
      </c>
    </row>
    <row r="595" spans="1:51" s="13" customFormat="1" ht="12">
      <c r="A595" s="13"/>
      <c r="B595" s="233"/>
      <c r="C595" s="234"/>
      <c r="D595" s="235" t="s">
        <v>138</v>
      </c>
      <c r="E595" s="234"/>
      <c r="F595" s="237" t="s">
        <v>665</v>
      </c>
      <c r="G595" s="234"/>
      <c r="H595" s="238">
        <v>1.01</v>
      </c>
      <c r="I595" s="239"/>
      <c r="J595" s="234"/>
      <c r="K595" s="234"/>
      <c r="L595" s="240"/>
      <c r="M595" s="241"/>
      <c r="N595" s="242"/>
      <c r="O595" s="242"/>
      <c r="P595" s="242"/>
      <c r="Q595" s="242"/>
      <c r="R595" s="242"/>
      <c r="S595" s="242"/>
      <c r="T595" s="24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44" t="s">
        <v>138</v>
      </c>
      <c r="AU595" s="244" t="s">
        <v>145</v>
      </c>
      <c r="AV595" s="13" t="s">
        <v>83</v>
      </c>
      <c r="AW595" s="13" t="s">
        <v>4</v>
      </c>
      <c r="AX595" s="13" t="s">
        <v>81</v>
      </c>
      <c r="AY595" s="244" t="s">
        <v>130</v>
      </c>
    </row>
    <row r="596" spans="1:65" s="2" customFormat="1" ht="21.75" customHeight="1">
      <c r="A596" s="38"/>
      <c r="B596" s="39"/>
      <c r="C596" s="266" t="s">
        <v>714</v>
      </c>
      <c r="D596" s="266" t="s">
        <v>313</v>
      </c>
      <c r="E596" s="267" t="s">
        <v>715</v>
      </c>
      <c r="F596" s="268" t="s">
        <v>716</v>
      </c>
      <c r="G596" s="269" t="s">
        <v>360</v>
      </c>
      <c r="H596" s="270">
        <v>1.01</v>
      </c>
      <c r="I596" s="271"/>
      <c r="J596" s="272">
        <f>ROUND(I596*H596,2)</f>
        <v>0</v>
      </c>
      <c r="K596" s="273"/>
      <c r="L596" s="274"/>
      <c r="M596" s="275" t="s">
        <v>1</v>
      </c>
      <c r="N596" s="276" t="s">
        <v>38</v>
      </c>
      <c r="O596" s="91"/>
      <c r="P596" s="229">
        <f>O596*H596</f>
        <v>0</v>
      </c>
      <c r="Q596" s="229">
        <v>0.0238</v>
      </c>
      <c r="R596" s="229">
        <f>Q596*H596</f>
        <v>0.024038</v>
      </c>
      <c r="S596" s="229">
        <v>0</v>
      </c>
      <c r="T596" s="230">
        <f>S596*H596</f>
        <v>0</v>
      </c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R596" s="231" t="s">
        <v>176</v>
      </c>
      <c r="AT596" s="231" t="s">
        <v>313</v>
      </c>
      <c r="AU596" s="231" t="s">
        <v>145</v>
      </c>
      <c r="AY596" s="17" t="s">
        <v>130</v>
      </c>
      <c r="BE596" s="232">
        <f>IF(N596="základní",J596,0)</f>
        <v>0</v>
      </c>
      <c r="BF596" s="232">
        <f>IF(N596="snížená",J596,0)</f>
        <v>0</v>
      </c>
      <c r="BG596" s="232">
        <f>IF(N596="zákl. přenesená",J596,0)</f>
        <v>0</v>
      </c>
      <c r="BH596" s="232">
        <f>IF(N596="sníž. přenesená",J596,0)</f>
        <v>0</v>
      </c>
      <c r="BI596" s="232">
        <f>IF(N596="nulová",J596,0)</f>
        <v>0</v>
      </c>
      <c r="BJ596" s="17" t="s">
        <v>81</v>
      </c>
      <c r="BK596" s="232">
        <f>ROUND(I596*H596,2)</f>
        <v>0</v>
      </c>
      <c r="BL596" s="17" t="s">
        <v>136</v>
      </c>
      <c r="BM596" s="231" t="s">
        <v>717</v>
      </c>
    </row>
    <row r="597" spans="1:51" s="13" customFormat="1" ht="12">
      <c r="A597" s="13"/>
      <c r="B597" s="233"/>
      <c r="C597" s="234"/>
      <c r="D597" s="235" t="s">
        <v>138</v>
      </c>
      <c r="E597" s="234"/>
      <c r="F597" s="237" t="s">
        <v>665</v>
      </c>
      <c r="G597" s="234"/>
      <c r="H597" s="238">
        <v>1.01</v>
      </c>
      <c r="I597" s="239"/>
      <c r="J597" s="234"/>
      <c r="K597" s="234"/>
      <c r="L597" s="240"/>
      <c r="M597" s="241"/>
      <c r="N597" s="242"/>
      <c r="O597" s="242"/>
      <c r="P597" s="242"/>
      <c r="Q597" s="242"/>
      <c r="R597" s="242"/>
      <c r="S597" s="242"/>
      <c r="T597" s="24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44" t="s">
        <v>138</v>
      </c>
      <c r="AU597" s="244" t="s">
        <v>145</v>
      </c>
      <c r="AV597" s="13" t="s">
        <v>83</v>
      </c>
      <c r="AW597" s="13" t="s">
        <v>4</v>
      </c>
      <c r="AX597" s="13" t="s">
        <v>81</v>
      </c>
      <c r="AY597" s="244" t="s">
        <v>130</v>
      </c>
    </row>
    <row r="598" spans="1:65" s="2" customFormat="1" ht="44.25" customHeight="1">
      <c r="A598" s="38"/>
      <c r="B598" s="39"/>
      <c r="C598" s="219" t="s">
        <v>718</v>
      </c>
      <c r="D598" s="219" t="s">
        <v>132</v>
      </c>
      <c r="E598" s="220" t="s">
        <v>719</v>
      </c>
      <c r="F598" s="221" t="s">
        <v>720</v>
      </c>
      <c r="G598" s="222" t="s">
        <v>360</v>
      </c>
      <c r="H598" s="223">
        <v>4</v>
      </c>
      <c r="I598" s="224"/>
      <c r="J598" s="225">
        <f>ROUND(I598*H598,2)</f>
        <v>0</v>
      </c>
      <c r="K598" s="226"/>
      <c r="L598" s="44"/>
      <c r="M598" s="227" t="s">
        <v>1</v>
      </c>
      <c r="N598" s="228" t="s">
        <v>38</v>
      </c>
      <c r="O598" s="91"/>
      <c r="P598" s="229">
        <f>O598*H598</f>
        <v>0</v>
      </c>
      <c r="Q598" s="229">
        <v>0.00167</v>
      </c>
      <c r="R598" s="229">
        <f>Q598*H598</f>
        <v>0.00668</v>
      </c>
      <c r="S598" s="229">
        <v>0</v>
      </c>
      <c r="T598" s="230">
        <f>S598*H598</f>
        <v>0</v>
      </c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R598" s="231" t="s">
        <v>136</v>
      </c>
      <c r="AT598" s="231" t="s">
        <v>132</v>
      </c>
      <c r="AU598" s="231" t="s">
        <v>145</v>
      </c>
      <c r="AY598" s="17" t="s">
        <v>130</v>
      </c>
      <c r="BE598" s="232">
        <f>IF(N598="základní",J598,0)</f>
        <v>0</v>
      </c>
      <c r="BF598" s="232">
        <f>IF(N598="snížená",J598,0)</f>
        <v>0</v>
      </c>
      <c r="BG598" s="232">
        <f>IF(N598="zákl. přenesená",J598,0)</f>
        <v>0</v>
      </c>
      <c r="BH598" s="232">
        <f>IF(N598="sníž. přenesená",J598,0)</f>
        <v>0</v>
      </c>
      <c r="BI598" s="232">
        <f>IF(N598="nulová",J598,0)</f>
        <v>0</v>
      </c>
      <c r="BJ598" s="17" t="s">
        <v>81</v>
      </c>
      <c r="BK598" s="232">
        <f>ROUND(I598*H598,2)</f>
        <v>0</v>
      </c>
      <c r="BL598" s="17" t="s">
        <v>136</v>
      </c>
      <c r="BM598" s="231" t="s">
        <v>721</v>
      </c>
    </row>
    <row r="599" spans="1:65" s="2" customFormat="1" ht="21.75" customHeight="1">
      <c r="A599" s="38"/>
      <c r="B599" s="39"/>
      <c r="C599" s="266" t="s">
        <v>722</v>
      </c>
      <c r="D599" s="266" t="s">
        <v>313</v>
      </c>
      <c r="E599" s="267" t="s">
        <v>723</v>
      </c>
      <c r="F599" s="268" t="s">
        <v>724</v>
      </c>
      <c r="G599" s="269" t="s">
        <v>360</v>
      </c>
      <c r="H599" s="270">
        <v>2.02</v>
      </c>
      <c r="I599" s="271"/>
      <c r="J599" s="272">
        <f>ROUND(I599*H599,2)</f>
        <v>0</v>
      </c>
      <c r="K599" s="273"/>
      <c r="L599" s="274"/>
      <c r="M599" s="275" t="s">
        <v>1</v>
      </c>
      <c r="N599" s="276" t="s">
        <v>38</v>
      </c>
      <c r="O599" s="91"/>
      <c r="P599" s="229">
        <f>O599*H599</f>
        <v>0</v>
      </c>
      <c r="Q599" s="229">
        <v>0.0238</v>
      </c>
      <c r="R599" s="229">
        <f>Q599*H599</f>
        <v>0.048076</v>
      </c>
      <c r="S599" s="229">
        <v>0</v>
      </c>
      <c r="T599" s="230">
        <f>S599*H599</f>
        <v>0</v>
      </c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R599" s="231" t="s">
        <v>176</v>
      </c>
      <c r="AT599" s="231" t="s">
        <v>313</v>
      </c>
      <c r="AU599" s="231" t="s">
        <v>145</v>
      </c>
      <c r="AY599" s="17" t="s">
        <v>130</v>
      </c>
      <c r="BE599" s="232">
        <f>IF(N599="základní",J599,0)</f>
        <v>0</v>
      </c>
      <c r="BF599" s="232">
        <f>IF(N599="snížená",J599,0)</f>
        <v>0</v>
      </c>
      <c r="BG599" s="232">
        <f>IF(N599="zákl. přenesená",J599,0)</f>
        <v>0</v>
      </c>
      <c r="BH599" s="232">
        <f>IF(N599="sníž. přenesená",J599,0)</f>
        <v>0</v>
      </c>
      <c r="BI599" s="232">
        <f>IF(N599="nulová",J599,0)</f>
        <v>0</v>
      </c>
      <c r="BJ599" s="17" t="s">
        <v>81</v>
      </c>
      <c r="BK599" s="232">
        <f>ROUND(I599*H599,2)</f>
        <v>0</v>
      </c>
      <c r="BL599" s="17" t="s">
        <v>136</v>
      </c>
      <c r="BM599" s="231" t="s">
        <v>725</v>
      </c>
    </row>
    <row r="600" spans="1:51" s="13" customFormat="1" ht="12">
      <c r="A600" s="13"/>
      <c r="B600" s="233"/>
      <c r="C600" s="234"/>
      <c r="D600" s="235" t="s">
        <v>138</v>
      </c>
      <c r="E600" s="234"/>
      <c r="F600" s="237" t="s">
        <v>670</v>
      </c>
      <c r="G600" s="234"/>
      <c r="H600" s="238">
        <v>2.02</v>
      </c>
      <c r="I600" s="239"/>
      <c r="J600" s="234"/>
      <c r="K600" s="234"/>
      <c r="L600" s="240"/>
      <c r="M600" s="241"/>
      <c r="N600" s="242"/>
      <c r="O600" s="242"/>
      <c r="P600" s="242"/>
      <c r="Q600" s="242"/>
      <c r="R600" s="242"/>
      <c r="S600" s="242"/>
      <c r="T600" s="24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44" t="s">
        <v>138</v>
      </c>
      <c r="AU600" s="244" t="s">
        <v>145</v>
      </c>
      <c r="AV600" s="13" t="s">
        <v>83</v>
      </c>
      <c r="AW600" s="13" t="s">
        <v>4</v>
      </c>
      <c r="AX600" s="13" t="s">
        <v>81</v>
      </c>
      <c r="AY600" s="244" t="s">
        <v>130</v>
      </c>
    </row>
    <row r="601" spans="1:65" s="2" customFormat="1" ht="21.75" customHeight="1">
      <c r="A601" s="38"/>
      <c r="B601" s="39"/>
      <c r="C601" s="266" t="s">
        <v>726</v>
      </c>
      <c r="D601" s="266" t="s">
        <v>313</v>
      </c>
      <c r="E601" s="267" t="s">
        <v>727</v>
      </c>
      <c r="F601" s="268" t="s">
        <v>728</v>
      </c>
      <c r="G601" s="269" t="s">
        <v>360</v>
      </c>
      <c r="H601" s="270">
        <v>1.01</v>
      </c>
      <c r="I601" s="271"/>
      <c r="J601" s="272">
        <f>ROUND(I601*H601,2)</f>
        <v>0</v>
      </c>
      <c r="K601" s="273"/>
      <c r="L601" s="274"/>
      <c r="M601" s="275" t="s">
        <v>1</v>
      </c>
      <c r="N601" s="276" t="s">
        <v>38</v>
      </c>
      <c r="O601" s="91"/>
      <c r="P601" s="229">
        <f>O601*H601</f>
        <v>0</v>
      </c>
      <c r="Q601" s="229">
        <v>0.0295</v>
      </c>
      <c r="R601" s="229">
        <f>Q601*H601</f>
        <v>0.029795</v>
      </c>
      <c r="S601" s="229">
        <v>0</v>
      </c>
      <c r="T601" s="230">
        <f>S601*H601</f>
        <v>0</v>
      </c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R601" s="231" t="s">
        <v>176</v>
      </c>
      <c r="AT601" s="231" t="s">
        <v>313</v>
      </c>
      <c r="AU601" s="231" t="s">
        <v>145</v>
      </c>
      <c r="AY601" s="17" t="s">
        <v>130</v>
      </c>
      <c r="BE601" s="232">
        <f>IF(N601="základní",J601,0)</f>
        <v>0</v>
      </c>
      <c r="BF601" s="232">
        <f>IF(N601="snížená",J601,0)</f>
        <v>0</v>
      </c>
      <c r="BG601" s="232">
        <f>IF(N601="zákl. přenesená",J601,0)</f>
        <v>0</v>
      </c>
      <c r="BH601" s="232">
        <f>IF(N601="sníž. přenesená",J601,0)</f>
        <v>0</v>
      </c>
      <c r="BI601" s="232">
        <f>IF(N601="nulová",J601,0)</f>
        <v>0</v>
      </c>
      <c r="BJ601" s="17" t="s">
        <v>81</v>
      </c>
      <c r="BK601" s="232">
        <f>ROUND(I601*H601,2)</f>
        <v>0</v>
      </c>
      <c r="BL601" s="17" t="s">
        <v>136</v>
      </c>
      <c r="BM601" s="231" t="s">
        <v>729</v>
      </c>
    </row>
    <row r="602" spans="1:51" s="13" customFormat="1" ht="12">
      <c r="A602" s="13"/>
      <c r="B602" s="233"/>
      <c r="C602" s="234"/>
      <c r="D602" s="235" t="s">
        <v>138</v>
      </c>
      <c r="E602" s="234"/>
      <c r="F602" s="237" t="s">
        <v>665</v>
      </c>
      <c r="G602" s="234"/>
      <c r="H602" s="238">
        <v>1.01</v>
      </c>
      <c r="I602" s="239"/>
      <c r="J602" s="234"/>
      <c r="K602" s="234"/>
      <c r="L602" s="240"/>
      <c r="M602" s="241"/>
      <c r="N602" s="242"/>
      <c r="O602" s="242"/>
      <c r="P602" s="242"/>
      <c r="Q602" s="242"/>
      <c r="R602" s="242"/>
      <c r="S602" s="242"/>
      <c r="T602" s="24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44" t="s">
        <v>138</v>
      </c>
      <c r="AU602" s="244" t="s">
        <v>145</v>
      </c>
      <c r="AV602" s="13" t="s">
        <v>83</v>
      </c>
      <c r="AW602" s="13" t="s">
        <v>4</v>
      </c>
      <c r="AX602" s="13" t="s">
        <v>81</v>
      </c>
      <c r="AY602" s="244" t="s">
        <v>130</v>
      </c>
    </row>
    <row r="603" spans="1:65" s="2" customFormat="1" ht="21.75" customHeight="1">
      <c r="A603" s="38"/>
      <c r="B603" s="39"/>
      <c r="C603" s="266" t="s">
        <v>730</v>
      </c>
      <c r="D603" s="266" t="s">
        <v>313</v>
      </c>
      <c r="E603" s="267" t="s">
        <v>731</v>
      </c>
      <c r="F603" s="268" t="s">
        <v>732</v>
      </c>
      <c r="G603" s="269" t="s">
        <v>360</v>
      </c>
      <c r="H603" s="270">
        <v>1.01</v>
      </c>
      <c r="I603" s="271"/>
      <c r="J603" s="272">
        <f>ROUND(I603*H603,2)</f>
        <v>0</v>
      </c>
      <c r="K603" s="273"/>
      <c r="L603" s="274"/>
      <c r="M603" s="275" t="s">
        <v>1</v>
      </c>
      <c r="N603" s="276" t="s">
        <v>38</v>
      </c>
      <c r="O603" s="91"/>
      <c r="P603" s="229">
        <f>O603*H603</f>
        <v>0</v>
      </c>
      <c r="Q603" s="229">
        <v>0.0325</v>
      </c>
      <c r="R603" s="229">
        <f>Q603*H603</f>
        <v>0.032825</v>
      </c>
      <c r="S603" s="229">
        <v>0</v>
      </c>
      <c r="T603" s="230">
        <f>S603*H603</f>
        <v>0</v>
      </c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R603" s="231" t="s">
        <v>176</v>
      </c>
      <c r="AT603" s="231" t="s">
        <v>313</v>
      </c>
      <c r="AU603" s="231" t="s">
        <v>145</v>
      </c>
      <c r="AY603" s="17" t="s">
        <v>130</v>
      </c>
      <c r="BE603" s="232">
        <f>IF(N603="základní",J603,0)</f>
        <v>0</v>
      </c>
      <c r="BF603" s="232">
        <f>IF(N603="snížená",J603,0)</f>
        <v>0</v>
      </c>
      <c r="BG603" s="232">
        <f>IF(N603="zákl. přenesená",J603,0)</f>
        <v>0</v>
      </c>
      <c r="BH603" s="232">
        <f>IF(N603="sníž. přenesená",J603,0)</f>
        <v>0</v>
      </c>
      <c r="BI603" s="232">
        <f>IF(N603="nulová",J603,0)</f>
        <v>0</v>
      </c>
      <c r="BJ603" s="17" t="s">
        <v>81</v>
      </c>
      <c r="BK603" s="232">
        <f>ROUND(I603*H603,2)</f>
        <v>0</v>
      </c>
      <c r="BL603" s="17" t="s">
        <v>136</v>
      </c>
      <c r="BM603" s="231" t="s">
        <v>733</v>
      </c>
    </row>
    <row r="604" spans="1:51" s="13" customFormat="1" ht="12">
      <c r="A604" s="13"/>
      <c r="B604" s="233"/>
      <c r="C604" s="234"/>
      <c r="D604" s="235" t="s">
        <v>138</v>
      </c>
      <c r="E604" s="234"/>
      <c r="F604" s="237" t="s">
        <v>665</v>
      </c>
      <c r="G604" s="234"/>
      <c r="H604" s="238">
        <v>1.01</v>
      </c>
      <c r="I604" s="239"/>
      <c r="J604" s="234"/>
      <c r="K604" s="234"/>
      <c r="L604" s="240"/>
      <c r="M604" s="241"/>
      <c r="N604" s="242"/>
      <c r="O604" s="242"/>
      <c r="P604" s="242"/>
      <c r="Q604" s="242"/>
      <c r="R604" s="242"/>
      <c r="S604" s="242"/>
      <c r="T604" s="24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44" t="s">
        <v>138</v>
      </c>
      <c r="AU604" s="244" t="s">
        <v>145</v>
      </c>
      <c r="AV604" s="13" t="s">
        <v>83</v>
      </c>
      <c r="AW604" s="13" t="s">
        <v>4</v>
      </c>
      <c r="AX604" s="13" t="s">
        <v>81</v>
      </c>
      <c r="AY604" s="244" t="s">
        <v>130</v>
      </c>
    </row>
    <row r="605" spans="1:65" s="2" customFormat="1" ht="37.8" customHeight="1">
      <c r="A605" s="38"/>
      <c r="B605" s="39"/>
      <c r="C605" s="219" t="s">
        <v>734</v>
      </c>
      <c r="D605" s="219" t="s">
        <v>132</v>
      </c>
      <c r="E605" s="220" t="s">
        <v>735</v>
      </c>
      <c r="F605" s="221" t="s">
        <v>736</v>
      </c>
      <c r="G605" s="222" t="s">
        <v>360</v>
      </c>
      <c r="H605" s="223">
        <v>3</v>
      </c>
      <c r="I605" s="224"/>
      <c r="J605" s="225">
        <f>ROUND(I605*H605,2)</f>
        <v>0</v>
      </c>
      <c r="K605" s="226"/>
      <c r="L605" s="44"/>
      <c r="M605" s="227" t="s">
        <v>1</v>
      </c>
      <c r="N605" s="228" t="s">
        <v>38</v>
      </c>
      <c r="O605" s="91"/>
      <c r="P605" s="229">
        <f>O605*H605</f>
        <v>0</v>
      </c>
      <c r="Q605" s="229">
        <v>0.00282</v>
      </c>
      <c r="R605" s="229">
        <f>Q605*H605</f>
        <v>0.00846</v>
      </c>
      <c r="S605" s="229">
        <v>0</v>
      </c>
      <c r="T605" s="230">
        <f>S605*H605</f>
        <v>0</v>
      </c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R605" s="231" t="s">
        <v>136</v>
      </c>
      <c r="AT605" s="231" t="s">
        <v>132</v>
      </c>
      <c r="AU605" s="231" t="s">
        <v>145</v>
      </c>
      <c r="AY605" s="17" t="s">
        <v>130</v>
      </c>
      <c r="BE605" s="232">
        <f>IF(N605="základní",J605,0)</f>
        <v>0</v>
      </c>
      <c r="BF605" s="232">
        <f>IF(N605="snížená",J605,0)</f>
        <v>0</v>
      </c>
      <c r="BG605" s="232">
        <f>IF(N605="zákl. přenesená",J605,0)</f>
        <v>0</v>
      </c>
      <c r="BH605" s="232">
        <f>IF(N605="sníž. přenesená",J605,0)</f>
        <v>0</v>
      </c>
      <c r="BI605" s="232">
        <f>IF(N605="nulová",J605,0)</f>
        <v>0</v>
      </c>
      <c r="BJ605" s="17" t="s">
        <v>81</v>
      </c>
      <c r="BK605" s="232">
        <f>ROUND(I605*H605,2)</f>
        <v>0</v>
      </c>
      <c r="BL605" s="17" t="s">
        <v>136</v>
      </c>
      <c r="BM605" s="231" t="s">
        <v>737</v>
      </c>
    </row>
    <row r="606" spans="1:51" s="13" customFormat="1" ht="12">
      <c r="A606" s="13"/>
      <c r="B606" s="233"/>
      <c r="C606" s="234"/>
      <c r="D606" s="235" t="s">
        <v>138</v>
      </c>
      <c r="E606" s="236" t="s">
        <v>1</v>
      </c>
      <c r="F606" s="237" t="s">
        <v>738</v>
      </c>
      <c r="G606" s="234"/>
      <c r="H606" s="238">
        <v>3</v>
      </c>
      <c r="I606" s="239"/>
      <c r="J606" s="234"/>
      <c r="K606" s="234"/>
      <c r="L606" s="240"/>
      <c r="M606" s="241"/>
      <c r="N606" s="242"/>
      <c r="O606" s="242"/>
      <c r="P606" s="242"/>
      <c r="Q606" s="242"/>
      <c r="R606" s="242"/>
      <c r="S606" s="242"/>
      <c r="T606" s="24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44" t="s">
        <v>138</v>
      </c>
      <c r="AU606" s="244" t="s">
        <v>145</v>
      </c>
      <c r="AV606" s="13" t="s">
        <v>83</v>
      </c>
      <c r="AW606" s="13" t="s">
        <v>29</v>
      </c>
      <c r="AX606" s="13" t="s">
        <v>81</v>
      </c>
      <c r="AY606" s="244" t="s">
        <v>130</v>
      </c>
    </row>
    <row r="607" spans="1:65" s="2" customFormat="1" ht="21.75" customHeight="1">
      <c r="A607" s="38"/>
      <c r="B607" s="39"/>
      <c r="C607" s="266" t="s">
        <v>739</v>
      </c>
      <c r="D607" s="266" t="s">
        <v>313</v>
      </c>
      <c r="E607" s="267" t="s">
        <v>740</v>
      </c>
      <c r="F607" s="268" t="s">
        <v>741</v>
      </c>
      <c r="G607" s="269" t="s">
        <v>360</v>
      </c>
      <c r="H607" s="270">
        <v>2.02</v>
      </c>
      <c r="I607" s="271"/>
      <c r="J607" s="272">
        <f>ROUND(I607*H607,2)</f>
        <v>0</v>
      </c>
      <c r="K607" s="273"/>
      <c r="L607" s="274"/>
      <c r="M607" s="275" t="s">
        <v>1</v>
      </c>
      <c r="N607" s="276" t="s">
        <v>38</v>
      </c>
      <c r="O607" s="91"/>
      <c r="P607" s="229">
        <f>O607*H607</f>
        <v>0</v>
      </c>
      <c r="Q607" s="229">
        <v>0.0515</v>
      </c>
      <c r="R607" s="229">
        <f>Q607*H607</f>
        <v>0.10403</v>
      </c>
      <c r="S607" s="229">
        <v>0</v>
      </c>
      <c r="T607" s="230">
        <f>S607*H607</f>
        <v>0</v>
      </c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R607" s="231" t="s">
        <v>176</v>
      </c>
      <c r="AT607" s="231" t="s">
        <v>313</v>
      </c>
      <c r="AU607" s="231" t="s">
        <v>145</v>
      </c>
      <c r="AY607" s="17" t="s">
        <v>130</v>
      </c>
      <c r="BE607" s="232">
        <f>IF(N607="základní",J607,0)</f>
        <v>0</v>
      </c>
      <c r="BF607" s="232">
        <f>IF(N607="snížená",J607,0)</f>
        <v>0</v>
      </c>
      <c r="BG607" s="232">
        <f>IF(N607="zákl. přenesená",J607,0)</f>
        <v>0</v>
      </c>
      <c r="BH607" s="232">
        <f>IF(N607="sníž. přenesená",J607,0)</f>
        <v>0</v>
      </c>
      <c r="BI607" s="232">
        <f>IF(N607="nulová",J607,0)</f>
        <v>0</v>
      </c>
      <c r="BJ607" s="17" t="s">
        <v>81</v>
      </c>
      <c r="BK607" s="232">
        <f>ROUND(I607*H607,2)</f>
        <v>0</v>
      </c>
      <c r="BL607" s="17" t="s">
        <v>136</v>
      </c>
      <c r="BM607" s="231" t="s">
        <v>742</v>
      </c>
    </row>
    <row r="608" spans="1:51" s="13" customFormat="1" ht="12">
      <c r="A608" s="13"/>
      <c r="B608" s="233"/>
      <c r="C608" s="234"/>
      <c r="D608" s="235" t="s">
        <v>138</v>
      </c>
      <c r="E608" s="234"/>
      <c r="F608" s="237" t="s">
        <v>670</v>
      </c>
      <c r="G608" s="234"/>
      <c r="H608" s="238">
        <v>2.02</v>
      </c>
      <c r="I608" s="239"/>
      <c r="J608" s="234"/>
      <c r="K608" s="234"/>
      <c r="L608" s="240"/>
      <c r="M608" s="241"/>
      <c r="N608" s="242"/>
      <c r="O608" s="242"/>
      <c r="P608" s="242"/>
      <c r="Q608" s="242"/>
      <c r="R608" s="242"/>
      <c r="S608" s="242"/>
      <c r="T608" s="24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44" t="s">
        <v>138</v>
      </c>
      <c r="AU608" s="244" t="s">
        <v>145</v>
      </c>
      <c r="AV608" s="13" t="s">
        <v>83</v>
      </c>
      <c r="AW608" s="13" t="s">
        <v>4</v>
      </c>
      <c r="AX608" s="13" t="s">
        <v>81</v>
      </c>
      <c r="AY608" s="244" t="s">
        <v>130</v>
      </c>
    </row>
    <row r="609" spans="1:65" s="2" customFormat="1" ht="21.75" customHeight="1">
      <c r="A609" s="38"/>
      <c r="B609" s="39"/>
      <c r="C609" s="266" t="s">
        <v>743</v>
      </c>
      <c r="D609" s="266" t="s">
        <v>313</v>
      </c>
      <c r="E609" s="267" t="s">
        <v>744</v>
      </c>
      <c r="F609" s="268" t="s">
        <v>745</v>
      </c>
      <c r="G609" s="269" t="s">
        <v>360</v>
      </c>
      <c r="H609" s="270">
        <v>1.01</v>
      </c>
      <c r="I609" s="271"/>
      <c r="J609" s="272">
        <f>ROUND(I609*H609,2)</f>
        <v>0</v>
      </c>
      <c r="K609" s="273"/>
      <c r="L609" s="274"/>
      <c r="M609" s="275" t="s">
        <v>1</v>
      </c>
      <c r="N609" s="276" t="s">
        <v>38</v>
      </c>
      <c r="O609" s="91"/>
      <c r="P609" s="229">
        <f>O609*H609</f>
        <v>0</v>
      </c>
      <c r="Q609" s="229">
        <v>0.0569</v>
      </c>
      <c r="R609" s="229">
        <f>Q609*H609</f>
        <v>0.057469</v>
      </c>
      <c r="S609" s="229">
        <v>0</v>
      </c>
      <c r="T609" s="230">
        <f>S609*H609</f>
        <v>0</v>
      </c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R609" s="231" t="s">
        <v>176</v>
      </c>
      <c r="AT609" s="231" t="s">
        <v>313</v>
      </c>
      <c r="AU609" s="231" t="s">
        <v>145</v>
      </c>
      <c r="AY609" s="17" t="s">
        <v>130</v>
      </c>
      <c r="BE609" s="232">
        <f>IF(N609="základní",J609,0)</f>
        <v>0</v>
      </c>
      <c r="BF609" s="232">
        <f>IF(N609="snížená",J609,0)</f>
        <v>0</v>
      </c>
      <c r="BG609" s="232">
        <f>IF(N609="zákl. přenesená",J609,0)</f>
        <v>0</v>
      </c>
      <c r="BH609" s="232">
        <f>IF(N609="sníž. přenesená",J609,0)</f>
        <v>0</v>
      </c>
      <c r="BI609" s="232">
        <f>IF(N609="nulová",J609,0)</f>
        <v>0</v>
      </c>
      <c r="BJ609" s="17" t="s">
        <v>81</v>
      </c>
      <c r="BK609" s="232">
        <f>ROUND(I609*H609,2)</f>
        <v>0</v>
      </c>
      <c r="BL609" s="17" t="s">
        <v>136</v>
      </c>
      <c r="BM609" s="231" t="s">
        <v>746</v>
      </c>
    </row>
    <row r="610" spans="1:51" s="13" customFormat="1" ht="12">
      <c r="A610" s="13"/>
      <c r="B610" s="233"/>
      <c r="C610" s="234"/>
      <c r="D610" s="235" t="s">
        <v>138</v>
      </c>
      <c r="E610" s="234"/>
      <c r="F610" s="237" t="s">
        <v>665</v>
      </c>
      <c r="G610" s="234"/>
      <c r="H610" s="238">
        <v>1.01</v>
      </c>
      <c r="I610" s="239"/>
      <c r="J610" s="234"/>
      <c r="K610" s="234"/>
      <c r="L610" s="240"/>
      <c r="M610" s="241"/>
      <c r="N610" s="242"/>
      <c r="O610" s="242"/>
      <c r="P610" s="242"/>
      <c r="Q610" s="242"/>
      <c r="R610" s="242"/>
      <c r="S610" s="242"/>
      <c r="T610" s="24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44" t="s">
        <v>138</v>
      </c>
      <c r="AU610" s="244" t="s">
        <v>145</v>
      </c>
      <c r="AV610" s="13" t="s">
        <v>83</v>
      </c>
      <c r="AW610" s="13" t="s">
        <v>4</v>
      </c>
      <c r="AX610" s="13" t="s">
        <v>81</v>
      </c>
      <c r="AY610" s="244" t="s">
        <v>130</v>
      </c>
    </row>
    <row r="611" spans="1:65" s="2" customFormat="1" ht="37.8" customHeight="1">
      <c r="A611" s="38"/>
      <c r="B611" s="39"/>
      <c r="C611" s="219" t="s">
        <v>747</v>
      </c>
      <c r="D611" s="219" t="s">
        <v>132</v>
      </c>
      <c r="E611" s="220" t="s">
        <v>748</v>
      </c>
      <c r="F611" s="221" t="s">
        <v>749</v>
      </c>
      <c r="G611" s="222" t="s">
        <v>360</v>
      </c>
      <c r="H611" s="223">
        <v>6</v>
      </c>
      <c r="I611" s="224"/>
      <c r="J611" s="225">
        <f>ROUND(I611*H611,2)</f>
        <v>0</v>
      </c>
      <c r="K611" s="226"/>
      <c r="L611" s="44"/>
      <c r="M611" s="227" t="s">
        <v>1</v>
      </c>
      <c r="N611" s="228" t="s">
        <v>38</v>
      </c>
      <c r="O611" s="91"/>
      <c r="P611" s="229">
        <f>O611*H611</f>
        <v>0</v>
      </c>
      <c r="Q611" s="229">
        <v>0.00287</v>
      </c>
      <c r="R611" s="229">
        <f>Q611*H611</f>
        <v>0.01722</v>
      </c>
      <c r="S611" s="229">
        <v>0</v>
      </c>
      <c r="T611" s="230">
        <f>S611*H611</f>
        <v>0</v>
      </c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R611" s="231" t="s">
        <v>136</v>
      </c>
      <c r="AT611" s="231" t="s">
        <v>132</v>
      </c>
      <c r="AU611" s="231" t="s">
        <v>145</v>
      </c>
      <c r="AY611" s="17" t="s">
        <v>130</v>
      </c>
      <c r="BE611" s="232">
        <f>IF(N611="základní",J611,0)</f>
        <v>0</v>
      </c>
      <c r="BF611" s="232">
        <f>IF(N611="snížená",J611,0)</f>
        <v>0</v>
      </c>
      <c r="BG611" s="232">
        <f>IF(N611="zákl. přenesená",J611,0)</f>
        <v>0</v>
      </c>
      <c r="BH611" s="232">
        <f>IF(N611="sníž. přenesená",J611,0)</f>
        <v>0</v>
      </c>
      <c r="BI611" s="232">
        <f>IF(N611="nulová",J611,0)</f>
        <v>0</v>
      </c>
      <c r="BJ611" s="17" t="s">
        <v>81</v>
      </c>
      <c r="BK611" s="232">
        <f>ROUND(I611*H611,2)</f>
        <v>0</v>
      </c>
      <c r="BL611" s="17" t="s">
        <v>136</v>
      </c>
      <c r="BM611" s="231" t="s">
        <v>750</v>
      </c>
    </row>
    <row r="612" spans="1:51" s="13" customFormat="1" ht="12">
      <c r="A612" s="13"/>
      <c r="B612" s="233"/>
      <c r="C612" s="234"/>
      <c r="D612" s="235" t="s">
        <v>138</v>
      </c>
      <c r="E612" s="236" t="s">
        <v>1</v>
      </c>
      <c r="F612" s="237" t="s">
        <v>751</v>
      </c>
      <c r="G612" s="234"/>
      <c r="H612" s="238">
        <v>6</v>
      </c>
      <c r="I612" s="239"/>
      <c r="J612" s="234"/>
      <c r="K612" s="234"/>
      <c r="L612" s="240"/>
      <c r="M612" s="241"/>
      <c r="N612" s="242"/>
      <c r="O612" s="242"/>
      <c r="P612" s="242"/>
      <c r="Q612" s="242"/>
      <c r="R612" s="242"/>
      <c r="S612" s="242"/>
      <c r="T612" s="24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44" t="s">
        <v>138</v>
      </c>
      <c r="AU612" s="244" t="s">
        <v>145</v>
      </c>
      <c r="AV612" s="13" t="s">
        <v>83</v>
      </c>
      <c r="AW612" s="13" t="s">
        <v>29</v>
      </c>
      <c r="AX612" s="13" t="s">
        <v>73</v>
      </c>
      <c r="AY612" s="244" t="s">
        <v>130</v>
      </c>
    </row>
    <row r="613" spans="1:65" s="2" customFormat="1" ht="21.75" customHeight="1">
      <c r="A613" s="38"/>
      <c r="B613" s="39"/>
      <c r="C613" s="266" t="s">
        <v>752</v>
      </c>
      <c r="D613" s="266" t="s">
        <v>313</v>
      </c>
      <c r="E613" s="267" t="s">
        <v>753</v>
      </c>
      <c r="F613" s="268" t="s">
        <v>754</v>
      </c>
      <c r="G613" s="269" t="s">
        <v>360</v>
      </c>
      <c r="H613" s="270">
        <v>1.01</v>
      </c>
      <c r="I613" s="271"/>
      <c r="J613" s="272">
        <f>ROUND(I613*H613,2)</f>
        <v>0</v>
      </c>
      <c r="K613" s="273"/>
      <c r="L613" s="274"/>
      <c r="M613" s="275" t="s">
        <v>1</v>
      </c>
      <c r="N613" s="276" t="s">
        <v>38</v>
      </c>
      <c r="O613" s="91"/>
      <c r="P613" s="229">
        <f>O613*H613</f>
        <v>0</v>
      </c>
      <c r="Q613" s="229">
        <v>0.0578</v>
      </c>
      <c r="R613" s="229">
        <f>Q613*H613</f>
        <v>0.058378</v>
      </c>
      <c r="S613" s="229">
        <v>0</v>
      </c>
      <c r="T613" s="230">
        <f>S613*H613</f>
        <v>0</v>
      </c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R613" s="231" t="s">
        <v>176</v>
      </c>
      <c r="AT613" s="231" t="s">
        <v>313</v>
      </c>
      <c r="AU613" s="231" t="s">
        <v>145</v>
      </c>
      <c r="AY613" s="17" t="s">
        <v>130</v>
      </c>
      <c r="BE613" s="232">
        <f>IF(N613="základní",J613,0)</f>
        <v>0</v>
      </c>
      <c r="BF613" s="232">
        <f>IF(N613="snížená",J613,0)</f>
        <v>0</v>
      </c>
      <c r="BG613" s="232">
        <f>IF(N613="zákl. přenesená",J613,0)</f>
        <v>0</v>
      </c>
      <c r="BH613" s="232">
        <f>IF(N613="sníž. přenesená",J613,0)</f>
        <v>0</v>
      </c>
      <c r="BI613" s="232">
        <f>IF(N613="nulová",J613,0)</f>
        <v>0</v>
      </c>
      <c r="BJ613" s="17" t="s">
        <v>81</v>
      </c>
      <c r="BK613" s="232">
        <f>ROUND(I613*H613,2)</f>
        <v>0</v>
      </c>
      <c r="BL613" s="17" t="s">
        <v>136</v>
      </c>
      <c r="BM613" s="231" t="s">
        <v>755</v>
      </c>
    </row>
    <row r="614" spans="1:51" s="13" customFormat="1" ht="12">
      <c r="A614" s="13"/>
      <c r="B614" s="233"/>
      <c r="C614" s="234"/>
      <c r="D614" s="235" t="s">
        <v>138</v>
      </c>
      <c r="E614" s="234"/>
      <c r="F614" s="237" t="s">
        <v>665</v>
      </c>
      <c r="G614" s="234"/>
      <c r="H614" s="238">
        <v>1.01</v>
      </c>
      <c r="I614" s="239"/>
      <c r="J614" s="234"/>
      <c r="K614" s="234"/>
      <c r="L614" s="240"/>
      <c r="M614" s="241"/>
      <c r="N614" s="242"/>
      <c r="O614" s="242"/>
      <c r="P614" s="242"/>
      <c r="Q614" s="242"/>
      <c r="R614" s="242"/>
      <c r="S614" s="242"/>
      <c r="T614" s="24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44" t="s">
        <v>138</v>
      </c>
      <c r="AU614" s="244" t="s">
        <v>145</v>
      </c>
      <c r="AV614" s="13" t="s">
        <v>83</v>
      </c>
      <c r="AW614" s="13" t="s">
        <v>4</v>
      </c>
      <c r="AX614" s="13" t="s">
        <v>81</v>
      </c>
      <c r="AY614" s="244" t="s">
        <v>130</v>
      </c>
    </row>
    <row r="615" spans="1:65" s="2" customFormat="1" ht="16.5" customHeight="1">
      <c r="A615" s="38"/>
      <c r="B615" s="39"/>
      <c r="C615" s="266" t="s">
        <v>756</v>
      </c>
      <c r="D615" s="266" t="s">
        <v>313</v>
      </c>
      <c r="E615" s="267" t="s">
        <v>757</v>
      </c>
      <c r="F615" s="268" t="s">
        <v>758</v>
      </c>
      <c r="G615" s="269" t="s">
        <v>360</v>
      </c>
      <c r="H615" s="270">
        <v>1.01</v>
      </c>
      <c r="I615" s="271"/>
      <c r="J615" s="272">
        <f>ROUND(I615*H615,2)</f>
        <v>0</v>
      </c>
      <c r="K615" s="273"/>
      <c r="L615" s="274"/>
      <c r="M615" s="275" t="s">
        <v>1</v>
      </c>
      <c r="N615" s="276" t="s">
        <v>38</v>
      </c>
      <c r="O615" s="91"/>
      <c r="P615" s="229">
        <f>O615*H615</f>
        <v>0</v>
      </c>
      <c r="Q615" s="229">
        <v>0.0749</v>
      </c>
      <c r="R615" s="229">
        <f>Q615*H615</f>
        <v>0.075649</v>
      </c>
      <c r="S615" s="229">
        <v>0</v>
      </c>
      <c r="T615" s="230">
        <f>S615*H615</f>
        <v>0</v>
      </c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R615" s="231" t="s">
        <v>176</v>
      </c>
      <c r="AT615" s="231" t="s">
        <v>313</v>
      </c>
      <c r="AU615" s="231" t="s">
        <v>145</v>
      </c>
      <c r="AY615" s="17" t="s">
        <v>130</v>
      </c>
      <c r="BE615" s="232">
        <f>IF(N615="základní",J615,0)</f>
        <v>0</v>
      </c>
      <c r="BF615" s="232">
        <f>IF(N615="snížená",J615,0)</f>
        <v>0</v>
      </c>
      <c r="BG615" s="232">
        <f>IF(N615="zákl. přenesená",J615,0)</f>
        <v>0</v>
      </c>
      <c r="BH615" s="232">
        <f>IF(N615="sníž. přenesená",J615,0)</f>
        <v>0</v>
      </c>
      <c r="BI615" s="232">
        <f>IF(N615="nulová",J615,0)</f>
        <v>0</v>
      </c>
      <c r="BJ615" s="17" t="s">
        <v>81</v>
      </c>
      <c r="BK615" s="232">
        <f>ROUND(I615*H615,2)</f>
        <v>0</v>
      </c>
      <c r="BL615" s="17" t="s">
        <v>136</v>
      </c>
      <c r="BM615" s="231" t="s">
        <v>759</v>
      </c>
    </row>
    <row r="616" spans="1:51" s="13" customFormat="1" ht="12">
      <c r="A616" s="13"/>
      <c r="B616" s="233"/>
      <c r="C616" s="234"/>
      <c r="D616" s="235" t="s">
        <v>138</v>
      </c>
      <c r="E616" s="234"/>
      <c r="F616" s="237" t="s">
        <v>665</v>
      </c>
      <c r="G616" s="234"/>
      <c r="H616" s="238">
        <v>1.01</v>
      </c>
      <c r="I616" s="239"/>
      <c r="J616" s="234"/>
      <c r="K616" s="234"/>
      <c r="L616" s="240"/>
      <c r="M616" s="241"/>
      <c r="N616" s="242"/>
      <c r="O616" s="242"/>
      <c r="P616" s="242"/>
      <c r="Q616" s="242"/>
      <c r="R616" s="242"/>
      <c r="S616" s="242"/>
      <c r="T616" s="24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44" t="s">
        <v>138</v>
      </c>
      <c r="AU616" s="244" t="s">
        <v>145</v>
      </c>
      <c r="AV616" s="13" t="s">
        <v>83</v>
      </c>
      <c r="AW616" s="13" t="s">
        <v>4</v>
      </c>
      <c r="AX616" s="13" t="s">
        <v>81</v>
      </c>
      <c r="AY616" s="244" t="s">
        <v>130</v>
      </c>
    </row>
    <row r="617" spans="1:65" s="2" customFormat="1" ht="21.75" customHeight="1">
      <c r="A617" s="38"/>
      <c r="B617" s="39"/>
      <c r="C617" s="266" t="s">
        <v>760</v>
      </c>
      <c r="D617" s="266" t="s">
        <v>313</v>
      </c>
      <c r="E617" s="267" t="s">
        <v>761</v>
      </c>
      <c r="F617" s="268" t="s">
        <v>762</v>
      </c>
      <c r="G617" s="269" t="s">
        <v>360</v>
      </c>
      <c r="H617" s="270">
        <v>1.01</v>
      </c>
      <c r="I617" s="271"/>
      <c r="J617" s="272">
        <f>ROUND(I617*H617,2)</f>
        <v>0</v>
      </c>
      <c r="K617" s="273"/>
      <c r="L617" s="274"/>
      <c r="M617" s="275" t="s">
        <v>1</v>
      </c>
      <c r="N617" s="276" t="s">
        <v>38</v>
      </c>
      <c r="O617" s="91"/>
      <c r="P617" s="229">
        <f>O617*H617</f>
        <v>0</v>
      </c>
      <c r="Q617" s="229">
        <v>0.0883</v>
      </c>
      <c r="R617" s="229">
        <f>Q617*H617</f>
        <v>0.089183</v>
      </c>
      <c r="S617" s="229">
        <v>0</v>
      </c>
      <c r="T617" s="230">
        <f>S617*H617</f>
        <v>0</v>
      </c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R617" s="231" t="s">
        <v>176</v>
      </c>
      <c r="AT617" s="231" t="s">
        <v>313</v>
      </c>
      <c r="AU617" s="231" t="s">
        <v>145</v>
      </c>
      <c r="AY617" s="17" t="s">
        <v>130</v>
      </c>
      <c r="BE617" s="232">
        <f>IF(N617="základní",J617,0)</f>
        <v>0</v>
      </c>
      <c r="BF617" s="232">
        <f>IF(N617="snížená",J617,0)</f>
        <v>0</v>
      </c>
      <c r="BG617" s="232">
        <f>IF(N617="zákl. přenesená",J617,0)</f>
        <v>0</v>
      </c>
      <c r="BH617" s="232">
        <f>IF(N617="sníž. přenesená",J617,0)</f>
        <v>0</v>
      </c>
      <c r="BI617" s="232">
        <f>IF(N617="nulová",J617,0)</f>
        <v>0</v>
      </c>
      <c r="BJ617" s="17" t="s">
        <v>81</v>
      </c>
      <c r="BK617" s="232">
        <f>ROUND(I617*H617,2)</f>
        <v>0</v>
      </c>
      <c r="BL617" s="17" t="s">
        <v>136</v>
      </c>
      <c r="BM617" s="231" t="s">
        <v>763</v>
      </c>
    </row>
    <row r="618" spans="1:51" s="13" customFormat="1" ht="12">
      <c r="A618" s="13"/>
      <c r="B618" s="233"/>
      <c r="C618" s="234"/>
      <c r="D618" s="235" t="s">
        <v>138</v>
      </c>
      <c r="E618" s="234"/>
      <c r="F618" s="237" t="s">
        <v>665</v>
      </c>
      <c r="G618" s="234"/>
      <c r="H618" s="238">
        <v>1.01</v>
      </c>
      <c r="I618" s="239"/>
      <c r="J618" s="234"/>
      <c r="K618" s="234"/>
      <c r="L618" s="240"/>
      <c r="M618" s="241"/>
      <c r="N618" s="242"/>
      <c r="O618" s="242"/>
      <c r="P618" s="242"/>
      <c r="Q618" s="242"/>
      <c r="R618" s="242"/>
      <c r="S618" s="242"/>
      <c r="T618" s="24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44" t="s">
        <v>138</v>
      </c>
      <c r="AU618" s="244" t="s">
        <v>145</v>
      </c>
      <c r="AV618" s="13" t="s">
        <v>83</v>
      </c>
      <c r="AW618" s="13" t="s">
        <v>4</v>
      </c>
      <c r="AX618" s="13" t="s">
        <v>81</v>
      </c>
      <c r="AY618" s="244" t="s">
        <v>130</v>
      </c>
    </row>
    <row r="619" spans="1:65" s="2" customFormat="1" ht="21.75" customHeight="1">
      <c r="A619" s="38"/>
      <c r="B619" s="39"/>
      <c r="C619" s="266" t="s">
        <v>764</v>
      </c>
      <c r="D619" s="266" t="s">
        <v>313</v>
      </c>
      <c r="E619" s="267" t="s">
        <v>765</v>
      </c>
      <c r="F619" s="268" t="s">
        <v>766</v>
      </c>
      <c r="G619" s="269" t="s">
        <v>360</v>
      </c>
      <c r="H619" s="270">
        <v>1.01</v>
      </c>
      <c r="I619" s="271"/>
      <c r="J619" s="272">
        <f>ROUND(I619*H619,2)</f>
        <v>0</v>
      </c>
      <c r="K619" s="273"/>
      <c r="L619" s="274"/>
      <c r="M619" s="275" t="s">
        <v>1</v>
      </c>
      <c r="N619" s="276" t="s">
        <v>38</v>
      </c>
      <c r="O619" s="91"/>
      <c r="P619" s="229">
        <f>O619*H619</f>
        <v>0</v>
      </c>
      <c r="Q619" s="229">
        <v>0.1225</v>
      </c>
      <c r="R619" s="229">
        <f>Q619*H619</f>
        <v>0.123725</v>
      </c>
      <c r="S619" s="229">
        <v>0</v>
      </c>
      <c r="T619" s="230">
        <f>S619*H619</f>
        <v>0</v>
      </c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R619" s="231" t="s">
        <v>176</v>
      </c>
      <c r="AT619" s="231" t="s">
        <v>313</v>
      </c>
      <c r="AU619" s="231" t="s">
        <v>145</v>
      </c>
      <c r="AY619" s="17" t="s">
        <v>130</v>
      </c>
      <c r="BE619" s="232">
        <f>IF(N619="základní",J619,0)</f>
        <v>0</v>
      </c>
      <c r="BF619" s="232">
        <f>IF(N619="snížená",J619,0)</f>
        <v>0</v>
      </c>
      <c r="BG619" s="232">
        <f>IF(N619="zákl. přenesená",J619,0)</f>
        <v>0</v>
      </c>
      <c r="BH619" s="232">
        <f>IF(N619="sníž. přenesená",J619,0)</f>
        <v>0</v>
      </c>
      <c r="BI619" s="232">
        <f>IF(N619="nulová",J619,0)</f>
        <v>0</v>
      </c>
      <c r="BJ619" s="17" t="s">
        <v>81</v>
      </c>
      <c r="BK619" s="232">
        <f>ROUND(I619*H619,2)</f>
        <v>0</v>
      </c>
      <c r="BL619" s="17" t="s">
        <v>136</v>
      </c>
      <c r="BM619" s="231" t="s">
        <v>767</v>
      </c>
    </row>
    <row r="620" spans="1:51" s="13" customFormat="1" ht="12">
      <c r="A620" s="13"/>
      <c r="B620" s="233"/>
      <c r="C620" s="234"/>
      <c r="D620" s="235" t="s">
        <v>138</v>
      </c>
      <c r="E620" s="234"/>
      <c r="F620" s="237" t="s">
        <v>665</v>
      </c>
      <c r="G620" s="234"/>
      <c r="H620" s="238">
        <v>1.01</v>
      </c>
      <c r="I620" s="239"/>
      <c r="J620" s="234"/>
      <c r="K620" s="234"/>
      <c r="L620" s="240"/>
      <c r="M620" s="241"/>
      <c r="N620" s="242"/>
      <c r="O620" s="242"/>
      <c r="P620" s="242"/>
      <c r="Q620" s="242"/>
      <c r="R620" s="242"/>
      <c r="S620" s="242"/>
      <c r="T620" s="24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44" t="s">
        <v>138</v>
      </c>
      <c r="AU620" s="244" t="s">
        <v>145</v>
      </c>
      <c r="AV620" s="13" t="s">
        <v>83</v>
      </c>
      <c r="AW620" s="13" t="s">
        <v>4</v>
      </c>
      <c r="AX620" s="13" t="s">
        <v>81</v>
      </c>
      <c r="AY620" s="244" t="s">
        <v>130</v>
      </c>
    </row>
    <row r="621" spans="1:65" s="2" customFormat="1" ht="21.75" customHeight="1">
      <c r="A621" s="38"/>
      <c r="B621" s="39"/>
      <c r="C621" s="266" t="s">
        <v>768</v>
      </c>
      <c r="D621" s="266" t="s">
        <v>313</v>
      </c>
      <c r="E621" s="267" t="s">
        <v>769</v>
      </c>
      <c r="F621" s="268" t="s">
        <v>770</v>
      </c>
      <c r="G621" s="269" t="s">
        <v>360</v>
      </c>
      <c r="H621" s="270">
        <v>1</v>
      </c>
      <c r="I621" s="271"/>
      <c r="J621" s="272">
        <f>ROUND(I621*H621,2)</f>
        <v>0</v>
      </c>
      <c r="K621" s="273"/>
      <c r="L621" s="274"/>
      <c r="M621" s="275" t="s">
        <v>1</v>
      </c>
      <c r="N621" s="276" t="s">
        <v>38</v>
      </c>
      <c r="O621" s="91"/>
      <c r="P621" s="229">
        <f>O621*H621</f>
        <v>0</v>
      </c>
      <c r="Q621" s="229">
        <v>0.1156</v>
      </c>
      <c r="R621" s="229">
        <f>Q621*H621</f>
        <v>0.1156</v>
      </c>
      <c r="S621" s="229">
        <v>0</v>
      </c>
      <c r="T621" s="230">
        <f>S621*H621</f>
        <v>0</v>
      </c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R621" s="231" t="s">
        <v>176</v>
      </c>
      <c r="AT621" s="231" t="s">
        <v>313</v>
      </c>
      <c r="AU621" s="231" t="s">
        <v>145</v>
      </c>
      <c r="AY621" s="17" t="s">
        <v>130</v>
      </c>
      <c r="BE621" s="232">
        <f>IF(N621="základní",J621,0)</f>
        <v>0</v>
      </c>
      <c r="BF621" s="232">
        <f>IF(N621="snížená",J621,0)</f>
        <v>0</v>
      </c>
      <c r="BG621" s="232">
        <f>IF(N621="zákl. přenesená",J621,0)</f>
        <v>0</v>
      </c>
      <c r="BH621" s="232">
        <f>IF(N621="sníž. přenesená",J621,0)</f>
        <v>0</v>
      </c>
      <c r="BI621" s="232">
        <f>IF(N621="nulová",J621,0)</f>
        <v>0</v>
      </c>
      <c r="BJ621" s="17" t="s">
        <v>81</v>
      </c>
      <c r="BK621" s="232">
        <f>ROUND(I621*H621,2)</f>
        <v>0</v>
      </c>
      <c r="BL621" s="17" t="s">
        <v>136</v>
      </c>
      <c r="BM621" s="231" t="s">
        <v>771</v>
      </c>
    </row>
    <row r="622" spans="1:65" s="2" customFormat="1" ht="55.5" customHeight="1">
      <c r="A622" s="38"/>
      <c r="B622" s="39"/>
      <c r="C622" s="219" t="s">
        <v>772</v>
      </c>
      <c r="D622" s="219" t="s">
        <v>132</v>
      </c>
      <c r="E622" s="220" t="s">
        <v>773</v>
      </c>
      <c r="F622" s="221" t="s">
        <v>774</v>
      </c>
      <c r="G622" s="222" t="s">
        <v>360</v>
      </c>
      <c r="H622" s="223">
        <v>18</v>
      </c>
      <c r="I622" s="224"/>
      <c r="J622" s="225">
        <f>ROUND(I622*H622,2)</f>
        <v>0</v>
      </c>
      <c r="K622" s="226"/>
      <c r="L622" s="44"/>
      <c r="M622" s="227" t="s">
        <v>1</v>
      </c>
      <c r="N622" s="228" t="s">
        <v>38</v>
      </c>
      <c r="O622" s="91"/>
      <c r="P622" s="229">
        <f>O622*H622</f>
        <v>0</v>
      </c>
      <c r="Q622" s="229">
        <v>0</v>
      </c>
      <c r="R622" s="229">
        <f>Q622*H622</f>
        <v>0</v>
      </c>
      <c r="S622" s="229">
        <v>0</v>
      </c>
      <c r="T622" s="230">
        <f>S622*H622</f>
        <v>0</v>
      </c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R622" s="231" t="s">
        <v>136</v>
      </c>
      <c r="AT622" s="231" t="s">
        <v>132</v>
      </c>
      <c r="AU622" s="231" t="s">
        <v>145</v>
      </c>
      <c r="AY622" s="17" t="s">
        <v>130</v>
      </c>
      <c r="BE622" s="232">
        <f>IF(N622="základní",J622,0)</f>
        <v>0</v>
      </c>
      <c r="BF622" s="232">
        <f>IF(N622="snížená",J622,0)</f>
        <v>0</v>
      </c>
      <c r="BG622" s="232">
        <f>IF(N622="zákl. přenesená",J622,0)</f>
        <v>0</v>
      </c>
      <c r="BH622" s="232">
        <f>IF(N622="sníž. přenesená",J622,0)</f>
        <v>0</v>
      </c>
      <c r="BI622" s="232">
        <f>IF(N622="nulová",J622,0)</f>
        <v>0</v>
      </c>
      <c r="BJ622" s="17" t="s">
        <v>81</v>
      </c>
      <c r="BK622" s="232">
        <f>ROUND(I622*H622,2)</f>
        <v>0</v>
      </c>
      <c r="BL622" s="17" t="s">
        <v>136</v>
      </c>
      <c r="BM622" s="231" t="s">
        <v>775</v>
      </c>
    </row>
    <row r="623" spans="1:51" s="13" customFormat="1" ht="12">
      <c r="A623" s="13"/>
      <c r="B623" s="233"/>
      <c r="C623" s="234"/>
      <c r="D623" s="235" t="s">
        <v>138</v>
      </c>
      <c r="E623" s="236" t="s">
        <v>1</v>
      </c>
      <c r="F623" s="237" t="s">
        <v>776</v>
      </c>
      <c r="G623" s="234"/>
      <c r="H623" s="238">
        <v>18</v>
      </c>
      <c r="I623" s="239"/>
      <c r="J623" s="234"/>
      <c r="K623" s="234"/>
      <c r="L623" s="240"/>
      <c r="M623" s="241"/>
      <c r="N623" s="242"/>
      <c r="O623" s="242"/>
      <c r="P623" s="242"/>
      <c r="Q623" s="242"/>
      <c r="R623" s="242"/>
      <c r="S623" s="242"/>
      <c r="T623" s="24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44" t="s">
        <v>138</v>
      </c>
      <c r="AU623" s="244" t="s">
        <v>145</v>
      </c>
      <c r="AV623" s="13" t="s">
        <v>83</v>
      </c>
      <c r="AW623" s="13" t="s">
        <v>29</v>
      </c>
      <c r="AX623" s="13" t="s">
        <v>81</v>
      </c>
      <c r="AY623" s="244" t="s">
        <v>130</v>
      </c>
    </row>
    <row r="624" spans="1:65" s="2" customFormat="1" ht="44.25" customHeight="1">
      <c r="A624" s="38"/>
      <c r="B624" s="39"/>
      <c r="C624" s="219" t="s">
        <v>777</v>
      </c>
      <c r="D624" s="219" t="s">
        <v>132</v>
      </c>
      <c r="E624" s="220" t="s">
        <v>778</v>
      </c>
      <c r="F624" s="221" t="s">
        <v>779</v>
      </c>
      <c r="G624" s="222" t="s">
        <v>360</v>
      </c>
      <c r="H624" s="223">
        <v>8</v>
      </c>
      <c r="I624" s="224"/>
      <c r="J624" s="225">
        <f>ROUND(I624*H624,2)</f>
        <v>0</v>
      </c>
      <c r="K624" s="226"/>
      <c r="L624" s="44"/>
      <c r="M624" s="227" t="s">
        <v>1</v>
      </c>
      <c r="N624" s="228" t="s">
        <v>38</v>
      </c>
      <c r="O624" s="91"/>
      <c r="P624" s="229">
        <f>O624*H624</f>
        <v>0</v>
      </c>
      <c r="Q624" s="229">
        <v>0.00287</v>
      </c>
      <c r="R624" s="229">
        <f>Q624*H624</f>
        <v>0.02296</v>
      </c>
      <c r="S624" s="229">
        <v>0</v>
      </c>
      <c r="T624" s="230">
        <f>S624*H624</f>
        <v>0</v>
      </c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R624" s="231" t="s">
        <v>136</v>
      </c>
      <c r="AT624" s="231" t="s">
        <v>132</v>
      </c>
      <c r="AU624" s="231" t="s">
        <v>145</v>
      </c>
      <c r="AY624" s="17" t="s">
        <v>130</v>
      </c>
      <c r="BE624" s="232">
        <f>IF(N624="základní",J624,0)</f>
        <v>0</v>
      </c>
      <c r="BF624" s="232">
        <f>IF(N624="snížená",J624,0)</f>
        <v>0</v>
      </c>
      <c r="BG624" s="232">
        <f>IF(N624="zákl. přenesená",J624,0)</f>
        <v>0</v>
      </c>
      <c r="BH624" s="232">
        <f>IF(N624="sníž. přenesená",J624,0)</f>
        <v>0</v>
      </c>
      <c r="BI624" s="232">
        <f>IF(N624="nulová",J624,0)</f>
        <v>0</v>
      </c>
      <c r="BJ624" s="17" t="s">
        <v>81</v>
      </c>
      <c r="BK624" s="232">
        <f>ROUND(I624*H624,2)</f>
        <v>0</v>
      </c>
      <c r="BL624" s="17" t="s">
        <v>136</v>
      </c>
      <c r="BM624" s="231" t="s">
        <v>780</v>
      </c>
    </row>
    <row r="625" spans="1:65" s="2" customFormat="1" ht="16.5" customHeight="1">
      <c r="A625" s="38"/>
      <c r="B625" s="39"/>
      <c r="C625" s="266" t="s">
        <v>781</v>
      </c>
      <c r="D625" s="266" t="s">
        <v>313</v>
      </c>
      <c r="E625" s="267" t="s">
        <v>782</v>
      </c>
      <c r="F625" s="268" t="s">
        <v>783</v>
      </c>
      <c r="G625" s="269" t="s">
        <v>360</v>
      </c>
      <c r="H625" s="270">
        <v>1.01</v>
      </c>
      <c r="I625" s="271"/>
      <c r="J625" s="272">
        <f>ROUND(I625*H625,2)</f>
        <v>0</v>
      </c>
      <c r="K625" s="273"/>
      <c r="L625" s="274"/>
      <c r="M625" s="275" t="s">
        <v>1</v>
      </c>
      <c r="N625" s="276" t="s">
        <v>38</v>
      </c>
      <c r="O625" s="91"/>
      <c r="P625" s="229">
        <f>O625*H625</f>
        <v>0</v>
      </c>
      <c r="Q625" s="229">
        <v>0.018</v>
      </c>
      <c r="R625" s="229">
        <f>Q625*H625</f>
        <v>0.018179999999999998</v>
      </c>
      <c r="S625" s="229">
        <v>0</v>
      </c>
      <c r="T625" s="230">
        <f>S625*H625</f>
        <v>0</v>
      </c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R625" s="231" t="s">
        <v>176</v>
      </c>
      <c r="AT625" s="231" t="s">
        <v>313</v>
      </c>
      <c r="AU625" s="231" t="s">
        <v>145</v>
      </c>
      <c r="AY625" s="17" t="s">
        <v>130</v>
      </c>
      <c r="BE625" s="232">
        <f>IF(N625="základní",J625,0)</f>
        <v>0</v>
      </c>
      <c r="BF625" s="232">
        <f>IF(N625="snížená",J625,0)</f>
        <v>0</v>
      </c>
      <c r="BG625" s="232">
        <f>IF(N625="zákl. přenesená",J625,0)</f>
        <v>0</v>
      </c>
      <c r="BH625" s="232">
        <f>IF(N625="sníž. přenesená",J625,0)</f>
        <v>0</v>
      </c>
      <c r="BI625" s="232">
        <f>IF(N625="nulová",J625,0)</f>
        <v>0</v>
      </c>
      <c r="BJ625" s="17" t="s">
        <v>81</v>
      </c>
      <c r="BK625" s="232">
        <f>ROUND(I625*H625,2)</f>
        <v>0</v>
      </c>
      <c r="BL625" s="17" t="s">
        <v>136</v>
      </c>
      <c r="BM625" s="231" t="s">
        <v>784</v>
      </c>
    </row>
    <row r="626" spans="1:51" s="13" customFormat="1" ht="12">
      <c r="A626" s="13"/>
      <c r="B626" s="233"/>
      <c r="C626" s="234"/>
      <c r="D626" s="235" t="s">
        <v>138</v>
      </c>
      <c r="E626" s="234"/>
      <c r="F626" s="237" t="s">
        <v>665</v>
      </c>
      <c r="G626" s="234"/>
      <c r="H626" s="238">
        <v>1.01</v>
      </c>
      <c r="I626" s="239"/>
      <c r="J626" s="234"/>
      <c r="K626" s="234"/>
      <c r="L626" s="240"/>
      <c r="M626" s="241"/>
      <c r="N626" s="242"/>
      <c r="O626" s="242"/>
      <c r="P626" s="242"/>
      <c r="Q626" s="242"/>
      <c r="R626" s="242"/>
      <c r="S626" s="242"/>
      <c r="T626" s="24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44" t="s">
        <v>138</v>
      </c>
      <c r="AU626" s="244" t="s">
        <v>145</v>
      </c>
      <c r="AV626" s="13" t="s">
        <v>83</v>
      </c>
      <c r="AW626" s="13" t="s">
        <v>4</v>
      </c>
      <c r="AX626" s="13" t="s">
        <v>81</v>
      </c>
      <c r="AY626" s="244" t="s">
        <v>130</v>
      </c>
    </row>
    <row r="627" spans="1:65" s="2" customFormat="1" ht="16.5" customHeight="1">
      <c r="A627" s="38"/>
      <c r="B627" s="39"/>
      <c r="C627" s="266" t="s">
        <v>785</v>
      </c>
      <c r="D627" s="266" t="s">
        <v>313</v>
      </c>
      <c r="E627" s="267" t="s">
        <v>786</v>
      </c>
      <c r="F627" s="268" t="s">
        <v>787</v>
      </c>
      <c r="G627" s="269" t="s">
        <v>360</v>
      </c>
      <c r="H627" s="270">
        <v>1.01</v>
      </c>
      <c r="I627" s="271"/>
      <c r="J627" s="272">
        <f>ROUND(I627*H627,2)</f>
        <v>0</v>
      </c>
      <c r="K627" s="273"/>
      <c r="L627" s="274"/>
      <c r="M627" s="275" t="s">
        <v>1</v>
      </c>
      <c r="N627" s="276" t="s">
        <v>38</v>
      </c>
      <c r="O627" s="91"/>
      <c r="P627" s="229">
        <f>O627*H627</f>
        <v>0</v>
      </c>
      <c r="Q627" s="229">
        <v>0.023</v>
      </c>
      <c r="R627" s="229">
        <f>Q627*H627</f>
        <v>0.02323</v>
      </c>
      <c r="S627" s="229">
        <v>0</v>
      </c>
      <c r="T627" s="230">
        <f>S627*H627</f>
        <v>0</v>
      </c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R627" s="231" t="s">
        <v>176</v>
      </c>
      <c r="AT627" s="231" t="s">
        <v>313</v>
      </c>
      <c r="AU627" s="231" t="s">
        <v>145</v>
      </c>
      <c r="AY627" s="17" t="s">
        <v>130</v>
      </c>
      <c r="BE627" s="232">
        <f>IF(N627="základní",J627,0)</f>
        <v>0</v>
      </c>
      <c r="BF627" s="232">
        <f>IF(N627="snížená",J627,0)</f>
        <v>0</v>
      </c>
      <c r="BG627" s="232">
        <f>IF(N627="zákl. přenesená",J627,0)</f>
        <v>0</v>
      </c>
      <c r="BH627" s="232">
        <f>IF(N627="sníž. přenesená",J627,0)</f>
        <v>0</v>
      </c>
      <c r="BI627" s="232">
        <f>IF(N627="nulová",J627,0)</f>
        <v>0</v>
      </c>
      <c r="BJ627" s="17" t="s">
        <v>81</v>
      </c>
      <c r="BK627" s="232">
        <f>ROUND(I627*H627,2)</f>
        <v>0</v>
      </c>
      <c r="BL627" s="17" t="s">
        <v>136</v>
      </c>
      <c r="BM627" s="231" t="s">
        <v>788</v>
      </c>
    </row>
    <row r="628" spans="1:51" s="13" customFormat="1" ht="12">
      <c r="A628" s="13"/>
      <c r="B628" s="233"/>
      <c r="C628" s="234"/>
      <c r="D628" s="235" t="s">
        <v>138</v>
      </c>
      <c r="E628" s="234"/>
      <c r="F628" s="237" t="s">
        <v>665</v>
      </c>
      <c r="G628" s="234"/>
      <c r="H628" s="238">
        <v>1.01</v>
      </c>
      <c r="I628" s="239"/>
      <c r="J628" s="234"/>
      <c r="K628" s="234"/>
      <c r="L628" s="240"/>
      <c r="M628" s="241"/>
      <c r="N628" s="242"/>
      <c r="O628" s="242"/>
      <c r="P628" s="242"/>
      <c r="Q628" s="242"/>
      <c r="R628" s="242"/>
      <c r="S628" s="242"/>
      <c r="T628" s="24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44" t="s">
        <v>138</v>
      </c>
      <c r="AU628" s="244" t="s">
        <v>145</v>
      </c>
      <c r="AV628" s="13" t="s">
        <v>83</v>
      </c>
      <c r="AW628" s="13" t="s">
        <v>4</v>
      </c>
      <c r="AX628" s="13" t="s">
        <v>81</v>
      </c>
      <c r="AY628" s="244" t="s">
        <v>130</v>
      </c>
    </row>
    <row r="629" spans="1:65" s="2" customFormat="1" ht="16.5" customHeight="1">
      <c r="A629" s="38"/>
      <c r="B629" s="39"/>
      <c r="C629" s="266" t="s">
        <v>789</v>
      </c>
      <c r="D629" s="266" t="s">
        <v>313</v>
      </c>
      <c r="E629" s="267" t="s">
        <v>790</v>
      </c>
      <c r="F629" s="268" t="s">
        <v>791</v>
      </c>
      <c r="G629" s="269" t="s">
        <v>360</v>
      </c>
      <c r="H629" s="270">
        <v>1.01</v>
      </c>
      <c r="I629" s="271"/>
      <c r="J629" s="272">
        <f>ROUND(I629*H629,2)</f>
        <v>0</v>
      </c>
      <c r="K629" s="273"/>
      <c r="L629" s="274"/>
      <c r="M629" s="275" t="s">
        <v>1</v>
      </c>
      <c r="N629" s="276" t="s">
        <v>38</v>
      </c>
      <c r="O629" s="91"/>
      <c r="P629" s="229">
        <f>O629*H629</f>
        <v>0</v>
      </c>
      <c r="Q629" s="229">
        <v>0.027</v>
      </c>
      <c r="R629" s="229">
        <f>Q629*H629</f>
        <v>0.02727</v>
      </c>
      <c r="S629" s="229">
        <v>0</v>
      </c>
      <c r="T629" s="230">
        <f>S629*H629</f>
        <v>0</v>
      </c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R629" s="231" t="s">
        <v>176</v>
      </c>
      <c r="AT629" s="231" t="s">
        <v>313</v>
      </c>
      <c r="AU629" s="231" t="s">
        <v>145</v>
      </c>
      <c r="AY629" s="17" t="s">
        <v>130</v>
      </c>
      <c r="BE629" s="232">
        <f>IF(N629="základní",J629,0)</f>
        <v>0</v>
      </c>
      <c r="BF629" s="232">
        <f>IF(N629="snížená",J629,0)</f>
        <v>0</v>
      </c>
      <c r="BG629" s="232">
        <f>IF(N629="zákl. přenesená",J629,0)</f>
        <v>0</v>
      </c>
      <c r="BH629" s="232">
        <f>IF(N629="sníž. přenesená",J629,0)</f>
        <v>0</v>
      </c>
      <c r="BI629" s="232">
        <f>IF(N629="nulová",J629,0)</f>
        <v>0</v>
      </c>
      <c r="BJ629" s="17" t="s">
        <v>81</v>
      </c>
      <c r="BK629" s="232">
        <f>ROUND(I629*H629,2)</f>
        <v>0</v>
      </c>
      <c r="BL629" s="17" t="s">
        <v>136</v>
      </c>
      <c r="BM629" s="231" t="s">
        <v>792</v>
      </c>
    </row>
    <row r="630" spans="1:51" s="13" customFormat="1" ht="12">
      <c r="A630" s="13"/>
      <c r="B630" s="233"/>
      <c r="C630" s="234"/>
      <c r="D630" s="235" t="s">
        <v>138</v>
      </c>
      <c r="E630" s="234"/>
      <c r="F630" s="237" t="s">
        <v>665</v>
      </c>
      <c r="G630" s="234"/>
      <c r="H630" s="238">
        <v>1.01</v>
      </c>
      <c r="I630" s="239"/>
      <c r="J630" s="234"/>
      <c r="K630" s="234"/>
      <c r="L630" s="240"/>
      <c r="M630" s="241"/>
      <c r="N630" s="242"/>
      <c r="O630" s="242"/>
      <c r="P630" s="242"/>
      <c r="Q630" s="242"/>
      <c r="R630" s="242"/>
      <c r="S630" s="242"/>
      <c r="T630" s="24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44" t="s">
        <v>138</v>
      </c>
      <c r="AU630" s="244" t="s">
        <v>145</v>
      </c>
      <c r="AV630" s="13" t="s">
        <v>83</v>
      </c>
      <c r="AW630" s="13" t="s">
        <v>4</v>
      </c>
      <c r="AX630" s="13" t="s">
        <v>81</v>
      </c>
      <c r="AY630" s="244" t="s">
        <v>130</v>
      </c>
    </row>
    <row r="631" spans="1:65" s="2" customFormat="1" ht="16.5" customHeight="1">
      <c r="A631" s="38"/>
      <c r="B631" s="39"/>
      <c r="C631" s="266" t="s">
        <v>793</v>
      </c>
      <c r="D631" s="266" t="s">
        <v>313</v>
      </c>
      <c r="E631" s="267" t="s">
        <v>794</v>
      </c>
      <c r="F631" s="268" t="s">
        <v>795</v>
      </c>
      <c r="G631" s="269" t="s">
        <v>360</v>
      </c>
      <c r="H631" s="270">
        <v>1.01</v>
      </c>
      <c r="I631" s="271"/>
      <c r="J631" s="272">
        <f>ROUND(I631*H631,2)</f>
        <v>0</v>
      </c>
      <c r="K631" s="273"/>
      <c r="L631" s="274"/>
      <c r="M631" s="275" t="s">
        <v>1</v>
      </c>
      <c r="N631" s="276" t="s">
        <v>38</v>
      </c>
      <c r="O631" s="91"/>
      <c r="P631" s="229">
        <f>O631*H631</f>
        <v>0</v>
      </c>
      <c r="Q631" s="229">
        <v>0.035</v>
      </c>
      <c r="R631" s="229">
        <f>Q631*H631</f>
        <v>0.035350000000000006</v>
      </c>
      <c r="S631" s="229">
        <v>0</v>
      </c>
      <c r="T631" s="230">
        <f>S631*H631</f>
        <v>0</v>
      </c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R631" s="231" t="s">
        <v>176</v>
      </c>
      <c r="AT631" s="231" t="s">
        <v>313</v>
      </c>
      <c r="AU631" s="231" t="s">
        <v>145</v>
      </c>
      <c r="AY631" s="17" t="s">
        <v>130</v>
      </c>
      <c r="BE631" s="232">
        <f>IF(N631="základní",J631,0)</f>
        <v>0</v>
      </c>
      <c r="BF631" s="232">
        <f>IF(N631="snížená",J631,0)</f>
        <v>0</v>
      </c>
      <c r="BG631" s="232">
        <f>IF(N631="zákl. přenesená",J631,0)</f>
        <v>0</v>
      </c>
      <c r="BH631" s="232">
        <f>IF(N631="sníž. přenesená",J631,0)</f>
        <v>0</v>
      </c>
      <c r="BI631" s="232">
        <f>IF(N631="nulová",J631,0)</f>
        <v>0</v>
      </c>
      <c r="BJ631" s="17" t="s">
        <v>81</v>
      </c>
      <c r="BK631" s="232">
        <f>ROUND(I631*H631,2)</f>
        <v>0</v>
      </c>
      <c r="BL631" s="17" t="s">
        <v>136</v>
      </c>
      <c r="BM631" s="231" t="s">
        <v>796</v>
      </c>
    </row>
    <row r="632" spans="1:51" s="13" customFormat="1" ht="12">
      <c r="A632" s="13"/>
      <c r="B632" s="233"/>
      <c r="C632" s="234"/>
      <c r="D632" s="235" t="s">
        <v>138</v>
      </c>
      <c r="E632" s="234"/>
      <c r="F632" s="237" t="s">
        <v>665</v>
      </c>
      <c r="G632" s="234"/>
      <c r="H632" s="238">
        <v>1.01</v>
      </c>
      <c r="I632" s="239"/>
      <c r="J632" s="234"/>
      <c r="K632" s="234"/>
      <c r="L632" s="240"/>
      <c r="M632" s="241"/>
      <c r="N632" s="242"/>
      <c r="O632" s="242"/>
      <c r="P632" s="242"/>
      <c r="Q632" s="242"/>
      <c r="R632" s="242"/>
      <c r="S632" s="242"/>
      <c r="T632" s="24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44" t="s">
        <v>138</v>
      </c>
      <c r="AU632" s="244" t="s">
        <v>145</v>
      </c>
      <c r="AV632" s="13" t="s">
        <v>83</v>
      </c>
      <c r="AW632" s="13" t="s">
        <v>4</v>
      </c>
      <c r="AX632" s="13" t="s">
        <v>81</v>
      </c>
      <c r="AY632" s="244" t="s">
        <v>130</v>
      </c>
    </row>
    <row r="633" spans="1:65" s="2" customFormat="1" ht="16.5" customHeight="1">
      <c r="A633" s="38"/>
      <c r="B633" s="39"/>
      <c r="C633" s="266" t="s">
        <v>797</v>
      </c>
      <c r="D633" s="266" t="s">
        <v>313</v>
      </c>
      <c r="E633" s="267" t="s">
        <v>798</v>
      </c>
      <c r="F633" s="268" t="s">
        <v>799</v>
      </c>
      <c r="G633" s="269" t="s">
        <v>360</v>
      </c>
      <c r="H633" s="270">
        <v>1.01</v>
      </c>
      <c r="I633" s="271"/>
      <c r="J633" s="272">
        <f>ROUND(I633*H633,2)</f>
        <v>0</v>
      </c>
      <c r="K633" s="273"/>
      <c r="L633" s="274"/>
      <c r="M633" s="275" t="s">
        <v>1</v>
      </c>
      <c r="N633" s="276" t="s">
        <v>38</v>
      </c>
      <c r="O633" s="91"/>
      <c r="P633" s="229">
        <f>O633*H633</f>
        <v>0</v>
      </c>
      <c r="Q633" s="229">
        <v>0.042</v>
      </c>
      <c r="R633" s="229">
        <f>Q633*H633</f>
        <v>0.042420000000000006</v>
      </c>
      <c r="S633" s="229">
        <v>0</v>
      </c>
      <c r="T633" s="230">
        <f>S633*H633</f>
        <v>0</v>
      </c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R633" s="231" t="s">
        <v>176</v>
      </c>
      <c r="AT633" s="231" t="s">
        <v>313</v>
      </c>
      <c r="AU633" s="231" t="s">
        <v>145</v>
      </c>
      <c r="AY633" s="17" t="s">
        <v>130</v>
      </c>
      <c r="BE633" s="232">
        <f>IF(N633="základní",J633,0)</f>
        <v>0</v>
      </c>
      <c r="BF633" s="232">
        <f>IF(N633="snížená",J633,0)</f>
        <v>0</v>
      </c>
      <c r="BG633" s="232">
        <f>IF(N633="zákl. přenesená",J633,0)</f>
        <v>0</v>
      </c>
      <c r="BH633" s="232">
        <f>IF(N633="sníž. přenesená",J633,0)</f>
        <v>0</v>
      </c>
      <c r="BI633" s="232">
        <f>IF(N633="nulová",J633,0)</f>
        <v>0</v>
      </c>
      <c r="BJ633" s="17" t="s">
        <v>81</v>
      </c>
      <c r="BK633" s="232">
        <f>ROUND(I633*H633,2)</f>
        <v>0</v>
      </c>
      <c r="BL633" s="17" t="s">
        <v>136</v>
      </c>
      <c r="BM633" s="231" t="s">
        <v>800</v>
      </c>
    </row>
    <row r="634" spans="1:51" s="13" customFormat="1" ht="12">
      <c r="A634" s="13"/>
      <c r="B634" s="233"/>
      <c r="C634" s="234"/>
      <c r="D634" s="235" t="s">
        <v>138</v>
      </c>
      <c r="E634" s="234"/>
      <c r="F634" s="237" t="s">
        <v>665</v>
      </c>
      <c r="G634" s="234"/>
      <c r="H634" s="238">
        <v>1.01</v>
      </c>
      <c r="I634" s="239"/>
      <c r="J634" s="234"/>
      <c r="K634" s="234"/>
      <c r="L634" s="240"/>
      <c r="M634" s="241"/>
      <c r="N634" s="242"/>
      <c r="O634" s="242"/>
      <c r="P634" s="242"/>
      <c r="Q634" s="242"/>
      <c r="R634" s="242"/>
      <c r="S634" s="242"/>
      <c r="T634" s="24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44" t="s">
        <v>138</v>
      </c>
      <c r="AU634" s="244" t="s">
        <v>145</v>
      </c>
      <c r="AV634" s="13" t="s">
        <v>83</v>
      </c>
      <c r="AW634" s="13" t="s">
        <v>4</v>
      </c>
      <c r="AX634" s="13" t="s">
        <v>81</v>
      </c>
      <c r="AY634" s="244" t="s">
        <v>130</v>
      </c>
    </row>
    <row r="635" spans="1:65" s="2" customFormat="1" ht="16.5" customHeight="1">
      <c r="A635" s="38"/>
      <c r="B635" s="39"/>
      <c r="C635" s="266" t="s">
        <v>801</v>
      </c>
      <c r="D635" s="266" t="s">
        <v>313</v>
      </c>
      <c r="E635" s="267" t="s">
        <v>802</v>
      </c>
      <c r="F635" s="268" t="s">
        <v>803</v>
      </c>
      <c r="G635" s="269" t="s">
        <v>360</v>
      </c>
      <c r="H635" s="270">
        <v>1.01</v>
      </c>
      <c r="I635" s="271"/>
      <c r="J635" s="272">
        <f>ROUND(I635*H635,2)</f>
        <v>0</v>
      </c>
      <c r="K635" s="273"/>
      <c r="L635" s="274"/>
      <c r="M635" s="275" t="s">
        <v>1</v>
      </c>
      <c r="N635" s="276" t="s">
        <v>38</v>
      </c>
      <c r="O635" s="91"/>
      <c r="P635" s="229">
        <f>O635*H635</f>
        <v>0</v>
      </c>
      <c r="Q635" s="229">
        <v>0.044</v>
      </c>
      <c r="R635" s="229">
        <f>Q635*H635</f>
        <v>0.04444</v>
      </c>
      <c r="S635" s="229">
        <v>0</v>
      </c>
      <c r="T635" s="230">
        <f>S635*H635</f>
        <v>0</v>
      </c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R635" s="231" t="s">
        <v>176</v>
      </c>
      <c r="AT635" s="231" t="s">
        <v>313</v>
      </c>
      <c r="AU635" s="231" t="s">
        <v>145</v>
      </c>
      <c r="AY635" s="17" t="s">
        <v>130</v>
      </c>
      <c r="BE635" s="232">
        <f>IF(N635="základní",J635,0)</f>
        <v>0</v>
      </c>
      <c r="BF635" s="232">
        <f>IF(N635="snížená",J635,0)</f>
        <v>0</v>
      </c>
      <c r="BG635" s="232">
        <f>IF(N635="zákl. přenesená",J635,0)</f>
        <v>0</v>
      </c>
      <c r="BH635" s="232">
        <f>IF(N635="sníž. přenesená",J635,0)</f>
        <v>0</v>
      </c>
      <c r="BI635" s="232">
        <f>IF(N635="nulová",J635,0)</f>
        <v>0</v>
      </c>
      <c r="BJ635" s="17" t="s">
        <v>81</v>
      </c>
      <c r="BK635" s="232">
        <f>ROUND(I635*H635,2)</f>
        <v>0</v>
      </c>
      <c r="BL635" s="17" t="s">
        <v>136</v>
      </c>
      <c r="BM635" s="231" t="s">
        <v>804</v>
      </c>
    </row>
    <row r="636" spans="1:51" s="13" customFormat="1" ht="12">
      <c r="A636" s="13"/>
      <c r="B636" s="233"/>
      <c r="C636" s="234"/>
      <c r="D636" s="235" t="s">
        <v>138</v>
      </c>
      <c r="E636" s="234"/>
      <c r="F636" s="237" t="s">
        <v>665</v>
      </c>
      <c r="G636" s="234"/>
      <c r="H636" s="238">
        <v>1.01</v>
      </c>
      <c r="I636" s="239"/>
      <c r="J636" s="234"/>
      <c r="K636" s="234"/>
      <c r="L636" s="240"/>
      <c r="M636" s="241"/>
      <c r="N636" s="242"/>
      <c r="O636" s="242"/>
      <c r="P636" s="242"/>
      <c r="Q636" s="242"/>
      <c r="R636" s="242"/>
      <c r="S636" s="242"/>
      <c r="T636" s="24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44" t="s">
        <v>138</v>
      </c>
      <c r="AU636" s="244" t="s">
        <v>145</v>
      </c>
      <c r="AV636" s="13" t="s">
        <v>83</v>
      </c>
      <c r="AW636" s="13" t="s">
        <v>4</v>
      </c>
      <c r="AX636" s="13" t="s">
        <v>81</v>
      </c>
      <c r="AY636" s="244" t="s">
        <v>130</v>
      </c>
    </row>
    <row r="637" spans="1:65" s="2" customFormat="1" ht="55.5" customHeight="1">
      <c r="A637" s="38"/>
      <c r="B637" s="39"/>
      <c r="C637" s="219" t="s">
        <v>805</v>
      </c>
      <c r="D637" s="219" t="s">
        <v>132</v>
      </c>
      <c r="E637" s="220" t="s">
        <v>806</v>
      </c>
      <c r="F637" s="221" t="s">
        <v>807</v>
      </c>
      <c r="G637" s="222" t="s">
        <v>360</v>
      </c>
      <c r="H637" s="223">
        <v>23</v>
      </c>
      <c r="I637" s="224"/>
      <c r="J637" s="225">
        <f>ROUND(I637*H637,2)</f>
        <v>0</v>
      </c>
      <c r="K637" s="226"/>
      <c r="L637" s="44"/>
      <c r="M637" s="227" t="s">
        <v>1</v>
      </c>
      <c r="N637" s="228" t="s">
        <v>38</v>
      </c>
      <c r="O637" s="91"/>
      <c r="P637" s="229">
        <f>O637*H637</f>
        <v>0</v>
      </c>
      <c r="Q637" s="229">
        <v>0</v>
      </c>
      <c r="R637" s="229">
        <f>Q637*H637</f>
        <v>0</v>
      </c>
      <c r="S637" s="229">
        <v>0</v>
      </c>
      <c r="T637" s="230">
        <f>S637*H637</f>
        <v>0</v>
      </c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R637" s="231" t="s">
        <v>136</v>
      </c>
      <c r="AT637" s="231" t="s">
        <v>132</v>
      </c>
      <c r="AU637" s="231" t="s">
        <v>145</v>
      </c>
      <c r="AY637" s="17" t="s">
        <v>130</v>
      </c>
      <c r="BE637" s="232">
        <f>IF(N637="základní",J637,0)</f>
        <v>0</v>
      </c>
      <c r="BF637" s="232">
        <f>IF(N637="snížená",J637,0)</f>
        <v>0</v>
      </c>
      <c r="BG637" s="232">
        <f>IF(N637="zákl. přenesená",J637,0)</f>
        <v>0</v>
      </c>
      <c r="BH637" s="232">
        <f>IF(N637="sníž. přenesená",J637,0)</f>
        <v>0</v>
      </c>
      <c r="BI637" s="232">
        <f>IF(N637="nulová",J637,0)</f>
        <v>0</v>
      </c>
      <c r="BJ637" s="17" t="s">
        <v>81</v>
      </c>
      <c r="BK637" s="232">
        <f>ROUND(I637*H637,2)</f>
        <v>0</v>
      </c>
      <c r="BL637" s="17" t="s">
        <v>136</v>
      </c>
      <c r="BM637" s="231" t="s">
        <v>808</v>
      </c>
    </row>
    <row r="638" spans="1:51" s="13" customFormat="1" ht="12">
      <c r="A638" s="13"/>
      <c r="B638" s="233"/>
      <c r="C638" s="234"/>
      <c r="D638" s="235" t="s">
        <v>138</v>
      </c>
      <c r="E638" s="236" t="s">
        <v>1</v>
      </c>
      <c r="F638" s="237" t="s">
        <v>809</v>
      </c>
      <c r="G638" s="234"/>
      <c r="H638" s="238">
        <v>23</v>
      </c>
      <c r="I638" s="239"/>
      <c r="J638" s="234"/>
      <c r="K638" s="234"/>
      <c r="L638" s="240"/>
      <c r="M638" s="241"/>
      <c r="N638" s="242"/>
      <c r="O638" s="242"/>
      <c r="P638" s="242"/>
      <c r="Q638" s="242"/>
      <c r="R638" s="242"/>
      <c r="S638" s="242"/>
      <c r="T638" s="24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44" t="s">
        <v>138</v>
      </c>
      <c r="AU638" s="244" t="s">
        <v>145</v>
      </c>
      <c r="AV638" s="13" t="s">
        <v>83</v>
      </c>
      <c r="AW638" s="13" t="s">
        <v>29</v>
      </c>
      <c r="AX638" s="13" t="s">
        <v>81</v>
      </c>
      <c r="AY638" s="244" t="s">
        <v>130</v>
      </c>
    </row>
    <row r="639" spans="1:65" s="2" customFormat="1" ht="37.8" customHeight="1">
      <c r="A639" s="38"/>
      <c r="B639" s="39"/>
      <c r="C639" s="219" t="s">
        <v>810</v>
      </c>
      <c r="D639" s="219" t="s">
        <v>132</v>
      </c>
      <c r="E639" s="220" t="s">
        <v>811</v>
      </c>
      <c r="F639" s="221" t="s">
        <v>812</v>
      </c>
      <c r="G639" s="222" t="s">
        <v>360</v>
      </c>
      <c r="H639" s="223">
        <v>3</v>
      </c>
      <c r="I639" s="224"/>
      <c r="J639" s="225">
        <f>ROUND(I639*H639,2)</f>
        <v>0</v>
      </c>
      <c r="K639" s="226"/>
      <c r="L639" s="44"/>
      <c r="M639" s="227" t="s">
        <v>1</v>
      </c>
      <c r="N639" s="228" t="s">
        <v>38</v>
      </c>
      <c r="O639" s="91"/>
      <c r="P639" s="229">
        <f>O639*H639</f>
        <v>0</v>
      </c>
      <c r="Q639" s="229">
        <v>0.00542</v>
      </c>
      <c r="R639" s="229">
        <f>Q639*H639</f>
        <v>0.01626</v>
      </c>
      <c r="S639" s="229">
        <v>0</v>
      </c>
      <c r="T639" s="230">
        <f>S639*H639</f>
        <v>0</v>
      </c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R639" s="231" t="s">
        <v>136</v>
      </c>
      <c r="AT639" s="231" t="s">
        <v>132</v>
      </c>
      <c r="AU639" s="231" t="s">
        <v>145</v>
      </c>
      <c r="AY639" s="17" t="s">
        <v>130</v>
      </c>
      <c r="BE639" s="232">
        <f>IF(N639="základní",J639,0)</f>
        <v>0</v>
      </c>
      <c r="BF639" s="232">
        <f>IF(N639="snížená",J639,0)</f>
        <v>0</v>
      </c>
      <c r="BG639" s="232">
        <f>IF(N639="zákl. přenesená",J639,0)</f>
        <v>0</v>
      </c>
      <c r="BH639" s="232">
        <f>IF(N639="sníž. přenesená",J639,0)</f>
        <v>0</v>
      </c>
      <c r="BI639" s="232">
        <f>IF(N639="nulová",J639,0)</f>
        <v>0</v>
      </c>
      <c r="BJ639" s="17" t="s">
        <v>81</v>
      </c>
      <c r="BK639" s="232">
        <f>ROUND(I639*H639,2)</f>
        <v>0</v>
      </c>
      <c r="BL639" s="17" t="s">
        <v>136</v>
      </c>
      <c r="BM639" s="231" t="s">
        <v>813</v>
      </c>
    </row>
    <row r="640" spans="1:65" s="2" customFormat="1" ht="16.5" customHeight="1">
      <c r="A640" s="38"/>
      <c r="B640" s="39"/>
      <c r="C640" s="266" t="s">
        <v>814</v>
      </c>
      <c r="D640" s="266" t="s">
        <v>313</v>
      </c>
      <c r="E640" s="267" t="s">
        <v>815</v>
      </c>
      <c r="F640" s="268" t="s">
        <v>816</v>
      </c>
      <c r="G640" s="269" t="s">
        <v>360</v>
      </c>
      <c r="H640" s="270">
        <v>2.02</v>
      </c>
      <c r="I640" s="271"/>
      <c r="J640" s="272">
        <f>ROUND(I640*H640,2)</f>
        <v>0</v>
      </c>
      <c r="K640" s="273"/>
      <c r="L640" s="274"/>
      <c r="M640" s="275" t="s">
        <v>1</v>
      </c>
      <c r="N640" s="276" t="s">
        <v>38</v>
      </c>
      <c r="O640" s="91"/>
      <c r="P640" s="229">
        <f>O640*H640</f>
        <v>0</v>
      </c>
      <c r="Q640" s="229">
        <v>0.0823</v>
      </c>
      <c r="R640" s="229">
        <f>Q640*H640</f>
        <v>0.166246</v>
      </c>
      <c r="S640" s="229">
        <v>0</v>
      </c>
      <c r="T640" s="230">
        <f>S640*H640</f>
        <v>0</v>
      </c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R640" s="231" t="s">
        <v>176</v>
      </c>
      <c r="AT640" s="231" t="s">
        <v>313</v>
      </c>
      <c r="AU640" s="231" t="s">
        <v>145</v>
      </c>
      <c r="AY640" s="17" t="s">
        <v>130</v>
      </c>
      <c r="BE640" s="232">
        <f>IF(N640="základní",J640,0)</f>
        <v>0</v>
      </c>
      <c r="BF640" s="232">
        <f>IF(N640="snížená",J640,0)</f>
        <v>0</v>
      </c>
      <c r="BG640" s="232">
        <f>IF(N640="zákl. přenesená",J640,0)</f>
        <v>0</v>
      </c>
      <c r="BH640" s="232">
        <f>IF(N640="sníž. přenesená",J640,0)</f>
        <v>0</v>
      </c>
      <c r="BI640" s="232">
        <f>IF(N640="nulová",J640,0)</f>
        <v>0</v>
      </c>
      <c r="BJ640" s="17" t="s">
        <v>81</v>
      </c>
      <c r="BK640" s="232">
        <f>ROUND(I640*H640,2)</f>
        <v>0</v>
      </c>
      <c r="BL640" s="17" t="s">
        <v>136</v>
      </c>
      <c r="BM640" s="231" t="s">
        <v>817</v>
      </c>
    </row>
    <row r="641" spans="1:51" s="13" customFormat="1" ht="12">
      <c r="A641" s="13"/>
      <c r="B641" s="233"/>
      <c r="C641" s="234"/>
      <c r="D641" s="235" t="s">
        <v>138</v>
      </c>
      <c r="E641" s="234"/>
      <c r="F641" s="237" t="s">
        <v>670</v>
      </c>
      <c r="G641" s="234"/>
      <c r="H641" s="238">
        <v>2.02</v>
      </c>
      <c r="I641" s="239"/>
      <c r="J641" s="234"/>
      <c r="K641" s="234"/>
      <c r="L641" s="240"/>
      <c r="M641" s="241"/>
      <c r="N641" s="242"/>
      <c r="O641" s="242"/>
      <c r="P641" s="242"/>
      <c r="Q641" s="242"/>
      <c r="R641" s="242"/>
      <c r="S641" s="242"/>
      <c r="T641" s="24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44" t="s">
        <v>138</v>
      </c>
      <c r="AU641" s="244" t="s">
        <v>145</v>
      </c>
      <c r="AV641" s="13" t="s">
        <v>83</v>
      </c>
      <c r="AW641" s="13" t="s">
        <v>4</v>
      </c>
      <c r="AX641" s="13" t="s">
        <v>81</v>
      </c>
      <c r="AY641" s="244" t="s">
        <v>130</v>
      </c>
    </row>
    <row r="642" spans="1:65" s="2" customFormat="1" ht="16.5" customHeight="1">
      <c r="A642" s="38"/>
      <c r="B642" s="39"/>
      <c r="C642" s="266" t="s">
        <v>818</v>
      </c>
      <c r="D642" s="266" t="s">
        <v>313</v>
      </c>
      <c r="E642" s="267" t="s">
        <v>819</v>
      </c>
      <c r="F642" s="268" t="s">
        <v>820</v>
      </c>
      <c r="G642" s="269" t="s">
        <v>360</v>
      </c>
      <c r="H642" s="270">
        <v>1.01</v>
      </c>
      <c r="I642" s="271"/>
      <c r="J642" s="272">
        <f>ROUND(I642*H642,2)</f>
        <v>0</v>
      </c>
      <c r="K642" s="273"/>
      <c r="L642" s="274"/>
      <c r="M642" s="275" t="s">
        <v>1</v>
      </c>
      <c r="N642" s="276" t="s">
        <v>38</v>
      </c>
      <c r="O642" s="91"/>
      <c r="P642" s="229">
        <f>O642*H642</f>
        <v>0</v>
      </c>
      <c r="Q642" s="229">
        <v>0.0823</v>
      </c>
      <c r="R642" s="229">
        <f>Q642*H642</f>
        <v>0.083123</v>
      </c>
      <c r="S642" s="229">
        <v>0</v>
      </c>
      <c r="T642" s="230">
        <f>S642*H642</f>
        <v>0</v>
      </c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R642" s="231" t="s">
        <v>176</v>
      </c>
      <c r="AT642" s="231" t="s">
        <v>313</v>
      </c>
      <c r="AU642" s="231" t="s">
        <v>145</v>
      </c>
      <c r="AY642" s="17" t="s">
        <v>130</v>
      </c>
      <c r="BE642" s="232">
        <f>IF(N642="základní",J642,0)</f>
        <v>0</v>
      </c>
      <c r="BF642" s="232">
        <f>IF(N642="snížená",J642,0)</f>
        <v>0</v>
      </c>
      <c r="BG642" s="232">
        <f>IF(N642="zákl. přenesená",J642,0)</f>
        <v>0</v>
      </c>
      <c r="BH642" s="232">
        <f>IF(N642="sníž. přenesená",J642,0)</f>
        <v>0</v>
      </c>
      <c r="BI642" s="232">
        <f>IF(N642="nulová",J642,0)</f>
        <v>0</v>
      </c>
      <c r="BJ642" s="17" t="s">
        <v>81</v>
      </c>
      <c r="BK642" s="232">
        <f>ROUND(I642*H642,2)</f>
        <v>0</v>
      </c>
      <c r="BL642" s="17" t="s">
        <v>136</v>
      </c>
      <c r="BM642" s="231" t="s">
        <v>821</v>
      </c>
    </row>
    <row r="643" spans="1:51" s="13" customFormat="1" ht="12">
      <c r="A643" s="13"/>
      <c r="B643" s="233"/>
      <c r="C643" s="234"/>
      <c r="D643" s="235" t="s">
        <v>138</v>
      </c>
      <c r="E643" s="234"/>
      <c r="F643" s="237" t="s">
        <v>665</v>
      </c>
      <c r="G643" s="234"/>
      <c r="H643" s="238">
        <v>1.01</v>
      </c>
      <c r="I643" s="239"/>
      <c r="J643" s="234"/>
      <c r="K643" s="234"/>
      <c r="L643" s="240"/>
      <c r="M643" s="241"/>
      <c r="N643" s="242"/>
      <c r="O643" s="242"/>
      <c r="P643" s="242"/>
      <c r="Q643" s="242"/>
      <c r="R643" s="242"/>
      <c r="S643" s="242"/>
      <c r="T643" s="24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44" t="s">
        <v>138</v>
      </c>
      <c r="AU643" s="244" t="s">
        <v>145</v>
      </c>
      <c r="AV643" s="13" t="s">
        <v>83</v>
      </c>
      <c r="AW643" s="13" t="s">
        <v>4</v>
      </c>
      <c r="AX643" s="13" t="s">
        <v>81</v>
      </c>
      <c r="AY643" s="244" t="s">
        <v>130</v>
      </c>
    </row>
    <row r="644" spans="1:65" s="2" customFormat="1" ht="55.5" customHeight="1">
      <c r="A644" s="38"/>
      <c r="B644" s="39"/>
      <c r="C644" s="219" t="s">
        <v>822</v>
      </c>
      <c r="D644" s="219" t="s">
        <v>132</v>
      </c>
      <c r="E644" s="220" t="s">
        <v>823</v>
      </c>
      <c r="F644" s="221" t="s">
        <v>824</v>
      </c>
      <c r="G644" s="222" t="s">
        <v>360</v>
      </c>
      <c r="H644" s="223">
        <v>3</v>
      </c>
      <c r="I644" s="224"/>
      <c r="J644" s="225">
        <f>ROUND(I644*H644,2)</f>
        <v>0</v>
      </c>
      <c r="K644" s="226"/>
      <c r="L644" s="44"/>
      <c r="M644" s="227" t="s">
        <v>1</v>
      </c>
      <c r="N644" s="228" t="s">
        <v>38</v>
      </c>
      <c r="O644" s="91"/>
      <c r="P644" s="229">
        <f>O644*H644</f>
        <v>0</v>
      </c>
      <c r="Q644" s="229">
        <v>0</v>
      </c>
      <c r="R644" s="229">
        <f>Q644*H644</f>
        <v>0</v>
      </c>
      <c r="S644" s="229">
        <v>0</v>
      </c>
      <c r="T644" s="230">
        <f>S644*H644</f>
        <v>0</v>
      </c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R644" s="231" t="s">
        <v>136</v>
      </c>
      <c r="AT644" s="231" t="s">
        <v>132</v>
      </c>
      <c r="AU644" s="231" t="s">
        <v>145</v>
      </c>
      <c r="AY644" s="17" t="s">
        <v>130</v>
      </c>
      <c r="BE644" s="232">
        <f>IF(N644="základní",J644,0)</f>
        <v>0</v>
      </c>
      <c r="BF644" s="232">
        <f>IF(N644="snížená",J644,0)</f>
        <v>0</v>
      </c>
      <c r="BG644" s="232">
        <f>IF(N644="zákl. přenesená",J644,0)</f>
        <v>0</v>
      </c>
      <c r="BH644" s="232">
        <f>IF(N644="sníž. přenesená",J644,0)</f>
        <v>0</v>
      </c>
      <c r="BI644" s="232">
        <f>IF(N644="nulová",J644,0)</f>
        <v>0</v>
      </c>
      <c r="BJ644" s="17" t="s">
        <v>81</v>
      </c>
      <c r="BK644" s="232">
        <f>ROUND(I644*H644,2)</f>
        <v>0</v>
      </c>
      <c r="BL644" s="17" t="s">
        <v>136</v>
      </c>
      <c r="BM644" s="231" t="s">
        <v>825</v>
      </c>
    </row>
    <row r="645" spans="1:65" s="2" customFormat="1" ht="44.25" customHeight="1">
      <c r="A645" s="38"/>
      <c r="B645" s="39"/>
      <c r="C645" s="219" t="s">
        <v>826</v>
      </c>
      <c r="D645" s="219" t="s">
        <v>132</v>
      </c>
      <c r="E645" s="220" t="s">
        <v>827</v>
      </c>
      <c r="F645" s="221" t="s">
        <v>828</v>
      </c>
      <c r="G645" s="222" t="s">
        <v>360</v>
      </c>
      <c r="H645" s="223">
        <v>8</v>
      </c>
      <c r="I645" s="224"/>
      <c r="J645" s="225">
        <f>ROUND(I645*H645,2)</f>
        <v>0</v>
      </c>
      <c r="K645" s="226"/>
      <c r="L645" s="44"/>
      <c r="M645" s="227" t="s">
        <v>1</v>
      </c>
      <c r="N645" s="228" t="s">
        <v>38</v>
      </c>
      <c r="O645" s="91"/>
      <c r="P645" s="229">
        <f>O645*H645</f>
        <v>0</v>
      </c>
      <c r="Q645" s="229">
        <v>0.00542</v>
      </c>
      <c r="R645" s="229">
        <f>Q645*H645</f>
        <v>0.04336</v>
      </c>
      <c r="S645" s="229">
        <v>0</v>
      </c>
      <c r="T645" s="230">
        <f>S645*H645</f>
        <v>0</v>
      </c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R645" s="231" t="s">
        <v>136</v>
      </c>
      <c r="AT645" s="231" t="s">
        <v>132</v>
      </c>
      <c r="AU645" s="231" t="s">
        <v>145</v>
      </c>
      <c r="AY645" s="17" t="s">
        <v>130</v>
      </c>
      <c r="BE645" s="232">
        <f>IF(N645="základní",J645,0)</f>
        <v>0</v>
      </c>
      <c r="BF645" s="232">
        <f>IF(N645="snížená",J645,0)</f>
        <v>0</v>
      </c>
      <c r="BG645" s="232">
        <f>IF(N645="zákl. přenesená",J645,0)</f>
        <v>0</v>
      </c>
      <c r="BH645" s="232">
        <f>IF(N645="sníž. přenesená",J645,0)</f>
        <v>0</v>
      </c>
      <c r="BI645" s="232">
        <f>IF(N645="nulová",J645,0)</f>
        <v>0</v>
      </c>
      <c r="BJ645" s="17" t="s">
        <v>81</v>
      </c>
      <c r="BK645" s="232">
        <f>ROUND(I645*H645,2)</f>
        <v>0</v>
      </c>
      <c r="BL645" s="17" t="s">
        <v>136</v>
      </c>
      <c r="BM645" s="231" t="s">
        <v>829</v>
      </c>
    </row>
    <row r="646" spans="1:51" s="13" customFormat="1" ht="12">
      <c r="A646" s="13"/>
      <c r="B646" s="233"/>
      <c r="C646" s="234"/>
      <c r="D646" s="235" t="s">
        <v>138</v>
      </c>
      <c r="E646" s="236" t="s">
        <v>1</v>
      </c>
      <c r="F646" s="237" t="s">
        <v>830</v>
      </c>
      <c r="G646" s="234"/>
      <c r="H646" s="238">
        <v>8</v>
      </c>
      <c r="I646" s="239"/>
      <c r="J646" s="234"/>
      <c r="K646" s="234"/>
      <c r="L646" s="240"/>
      <c r="M646" s="241"/>
      <c r="N646" s="242"/>
      <c r="O646" s="242"/>
      <c r="P646" s="242"/>
      <c r="Q646" s="242"/>
      <c r="R646" s="242"/>
      <c r="S646" s="242"/>
      <c r="T646" s="24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44" t="s">
        <v>138</v>
      </c>
      <c r="AU646" s="244" t="s">
        <v>145</v>
      </c>
      <c r="AV646" s="13" t="s">
        <v>83</v>
      </c>
      <c r="AW646" s="13" t="s">
        <v>29</v>
      </c>
      <c r="AX646" s="13" t="s">
        <v>81</v>
      </c>
      <c r="AY646" s="244" t="s">
        <v>130</v>
      </c>
    </row>
    <row r="647" spans="1:65" s="2" customFormat="1" ht="16.5" customHeight="1">
      <c r="A647" s="38"/>
      <c r="B647" s="39"/>
      <c r="C647" s="266" t="s">
        <v>831</v>
      </c>
      <c r="D647" s="266" t="s">
        <v>313</v>
      </c>
      <c r="E647" s="267" t="s">
        <v>832</v>
      </c>
      <c r="F647" s="268" t="s">
        <v>833</v>
      </c>
      <c r="G647" s="269" t="s">
        <v>360</v>
      </c>
      <c r="H647" s="270">
        <v>1.01</v>
      </c>
      <c r="I647" s="271"/>
      <c r="J647" s="272">
        <f>ROUND(I647*H647,2)</f>
        <v>0</v>
      </c>
      <c r="K647" s="273"/>
      <c r="L647" s="274"/>
      <c r="M647" s="275" t="s">
        <v>1</v>
      </c>
      <c r="N647" s="276" t="s">
        <v>38</v>
      </c>
      <c r="O647" s="91"/>
      <c r="P647" s="229">
        <f>O647*H647</f>
        <v>0</v>
      </c>
      <c r="Q647" s="229">
        <v>0.272</v>
      </c>
      <c r="R647" s="229">
        <f>Q647*H647</f>
        <v>0.27472</v>
      </c>
      <c r="S647" s="229">
        <v>0</v>
      </c>
      <c r="T647" s="230">
        <f>S647*H647</f>
        <v>0</v>
      </c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R647" s="231" t="s">
        <v>176</v>
      </c>
      <c r="AT647" s="231" t="s">
        <v>313</v>
      </c>
      <c r="AU647" s="231" t="s">
        <v>145</v>
      </c>
      <c r="AY647" s="17" t="s">
        <v>130</v>
      </c>
      <c r="BE647" s="232">
        <f>IF(N647="základní",J647,0)</f>
        <v>0</v>
      </c>
      <c r="BF647" s="232">
        <f>IF(N647="snížená",J647,0)</f>
        <v>0</v>
      </c>
      <c r="BG647" s="232">
        <f>IF(N647="zákl. přenesená",J647,0)</f>
        <v>0</v>
      </c>
      <c r="BH647" s="232">
        <f>IF(N647="sníž. přenesená",J647,0)</f>
        <v>0</v>
      </c>
      <c r="BI647" s="232">
        <f>IF(N647="nulová",J647,0)</f>
        <v>0</v>
      </c>
      <c r="BJ647" s="17" t="s">
        <v>81</v>
      </c>
      <c r="BK647" s="232">
        <f>ROUND(I647*H647,2)</f>
        <v>0</v>
      </c>
      <c r="BL647" s="17" t="s">
        <v>136</v>
      </c>
      <c r="BM647" s="231" t="s">
        <v>834</v>
      </c>
    </row>
    <row r="648" spans="1:51" s="13" customFormat="1" ht="12">
      <c r="A648" s="13"/>
      <c r="B648" s="233"/>
      <c r="C648" s="234"/>
      <c r="D648" s="235" t="s">
        <v>138</v>
      </c>
      <c r="E648" s="234"/>
      <c r="F648" s="237" t="s">
        <v>665</v>
      </c>
      <c r="G648" s="234"/>
      <c r="H648" s="238">
        <v>1.01</v>
      </c>
      <c r="I648" s="239"/>
      <c r="J648" s="234"/>
      <c r="K648" s="234"/>
      <c r="L648" s="240"/>
      <c r="M648" s="241"/>
      <c r="N648" s="242"/>
      <c r="O648" s="242"/>
      <c r="P648" s="242"/>
      <c r="Q648" s="242"/>
      <c r="R648" s="242"/>
      <c r="S648" s="242"/>
      <c r="T648" s="24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44" t="s">
        <v>138</v>
      </c>
      <c r="AU648" s="244" t="s">
        <v>145</v>
      </c>
      <c r="AV648" s="13" t="s">
        <v>83</v>
      </c>
      <c r="AW648" s="13" t="s">
        <v>4</v>
      </c>
      <c r="AX648" s="13" t="s">
        <v>81</v>
      </c>
      <c r="AY648" s="244" t="s">
        <v>130</v>
      </c>
    </row>
    <row r="649" spans="1:65" s="2" customFormat="1" ht="16.5" customHeight="1">
      <c r="A649" s="38"/>
      <c r="B649" s="39"/>
      <c r="C649" s="266" t="s">
        <v>835</v>
      </c>
      <c r="D649" s="266" t="s">
        <v>313</v>
      </c>
      <c r="E649" s="267" t="s">
        <v>836</v>
      </c>
      <c r="F649" s="268" t="s">
        <v>837</v>
      </c>
      <c r="G649" s="269" t="s">
        <v>360</v>
      </c>
      <c r="H649" s="270">
        <v>1.01</v>
      </c>
      <c r="I649" s="271"/>
      <c r="J649" s="272">
        <f>ROUND(I649*H649,2)</f>
        <v>0</v>
      </c>
      <c r="K649" s="273"/>
      <c r="L649" s="274"/>
      <c r="M649" s="275" t="s">
        <v>1</v>
      </c>
      <c r="N649" s="276" t="s">
        <v>38</v>
      </c>
      <c r="O649" s="91"/>
      <c r="P649" s="229">
        <f>O649*H649</f>
        <v>0</v>
      </c>
      <c r="Q649" s="229">
        <v>0.0822</v>
      </c>
      <c r="R649" s="229">
        <f>Q649*H649</f>
        <v>0.083022</v>
      </c>
      <c r="S649" s="229">
        <v>0</v>
      </c>
      <c r="T649" s="230">
        <f>S649*H649</f>
        <v>0</v>
      </c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R649" s="231" t="s">
        <v>176</v>
      </c>
      <c r="AT649" s="231" t="s">
        <v>313</v>
      </c>
      <c r="AU649" s="231" t="s">
        <v>145</v>
      </c>
      <c r="AY649" s="17" t="s">
        <v>130</v>
      </c>
      <c r="BE649" s="232">
        <f>IF(N649="základní",J649,0)</f>
        <v>0</v>
      </c>
      <c r="BF649" s="232">
        <f>IF(N649="snížená",J649,0)</f>
        <v>0</v>
      </c>
      <c r="BG649" s="232">
        <f>IF(N649="zákl. přenesená",J649,0)</f>
        <v>0</v>
      </c>
      <c r="BH649" s="232">
        <f>IF(N649="sníž. přenesená",J649,0)</f>
        <v>0</v>
      </c>
      <c r="BI649" s="232">
        <f>IF(N649="nulová",J649,0)</f>
        <v>0</v>
      </c>
      <c r="BJ649" s="17" t="s">
        <v>81</v>
      </c>
      <c r="BK649" s="232">
        <f>ROUND(I649*H649,2)</f>
        <v>0</v>
      </c>
      <c r="BL649" s="17" t="s">
        <v>136</v>
      </c>
      <c r="BM649" s="231" t="s">
        <v>838</v>
      </c>
    </row>
    <row r="650" spans="1:51" s="13" customFormat="1" ht="12">
      <c r="A650" s="13"/>
      <c r="B650" s="233"/>
      <c r="C650" s="234"/>
      <c r="D650" s="235" t="s">
        <v>138</v>
      </c>
      <c r="E650" s="234"/>
      <c r="F650" s="237" t="s">
        <v>665</v>
      </c>
      <c r="G650" s="234"/>
      <c r="H650" s="238">
        <v>1.01</v>
      </c>
      <c r="I650" s="239"/>
      <c r="J650" s="234"/>
      <c r="K650" s="234"/>
      <c r="L650" s="240"/>
      <c r="M650" s="241"/>
      <c r="N650" s="242"/>
      <c r="O650" s="242"/>
      <c r="P650" s="242"/>
      <c r="Q650" s="242"/>
      <c r="R650" s="242"/>
      <c r="S650" s="242"/>
      <c r="T650" s="24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44" t="s">
        <v>138</v>
      </c>
      <c r="AU650" s="244" t="s">
        <v>145</v>
      </c>
      <c r="AV650" s="13" t="s">
        <v>83</v>
      </c>
      <c r="AW650" s="13" t="s">
        <v>4</v>
      </c>
      <c r="AX650" s="13" t="s">
        <v>81</v>
      </c>
      <c r="AY650" s="244" t="s">
        <v>130</v>
      </c>
    </row>
    <row r="651" spans="1:65" s="2" customFormat="1" ht="16.5" customHeight="1">
      <c r="A651" s="38"/>
      <c r="B651" s="39"/>
      <c r="C651" s="266" t="s">
        <v>839</v>
      </c>
      <c r="D651" s="266" t="s">
        <v>313</v>
      </c>
      <c r="E651" s="267" t="s">
        <v>840</v>
      </c>
      <c r="F651" s="268" t="s">
        <v>841</v>
      </c>
      <c r="G651" s="269" t="s">
        <v>360</v>
      </c>
      <c r="H651" s="270">
        <v>3.03</v>
      </c>
      <c r="I651" s="271"/>
      <c r="J651" s="272">
        <f>ROUND(I651*H651,2)</f>
        <v>0</v>
      </c>
      <c r="K651" s="273"/>
      <c r="L651" s="274"/>
      <c r="M651" s="275" t="s">
        <v>1</v>
      </c>
      <c r="N651" s="276" t="s">
        <v>38</v>
      </c>
      <c r="O651" s="91"/>
      <c r="P651" s="229">
        <f>O651*H651</f>
        <v>0</v>
      </c>
      <c r="Q651" s="229">
        <v>0.073</v>
      </c>
      <c r="R651" s="229">
        <f>Q651*H651</f>
        <v>0.22118999999999997</v>
      </c>
      <c r="S651" s="229">
        <v>0</v>
      </c>
      <c r="T651" s="230">
        <f>S651*H651</f>
        <v>0</v>
      </c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R651" s="231" t="s">
        <v>176</v>
      </c>
      <c r="AT651" s="231" t="s">
        <v>313</v>
      </c>
      <c r="AU651" s="231" t="s">
        <v>145</v>
      </c>
      <c r="AY651" s="17" t="s">
        <v>130</v>
      </c>
      <c r="BE651" s="232">
        <f>IF(N651="základní",J651,0)</f>
        <v>0</v>
      </c>
      <c r="BF651" s="232">
        <f>IF(N651="snížená",J651,0)</f>
        <v>0</v>
      </c>
      <c r="BG651" s="232">
        <f>IF(N651="zákl. přenesená",J651,0)</f>
        <v>0</v>
      </c>
      <c r="BH651" s="232">
        <f>IF(N651="sníž. přenesená",J651,0)</f>
        <v>0</v>
      </c>
      <c r="BI651" s="232">
        <f>IF(N651="nulová",J651,0)</f>
        <v>0</v>
      </c>
      <c r="BJ651" s="17" t="s">
        <v>81</v>
      </c>
      <c r="BK651" s="232">
        <f>ROUND(I651*H651,2)</f>
        <v>0</v>
      </c>
      <c r="BL651" s="17" t="s">
        <v>136</v>
      </c>
      <c r="BM651" s="231" t="s">
        <v>842</v>
      </c>
    </row>
    <row r="652" spans="1:51" s="13" customFormat="1" ht="12">
      <c r="A652" s="13"/>
      <c r="B652" s="233"/>
      <c r="C652" s="234"/>
      <c r="D652" s="235" t="s">
        <v>138</v>
      </c>
      <c r="E652" s="234"/>
      <c r="F652" s="237" t="s">
        <v>693</v>
      </c>
      <c r="G652" s="234"/>
      <c r="H652" s="238">
        <v>3.03</v>
      </c>
      <c r="I652" s="239"/>
      <c r="J652" s="234"/>
      <c r="K652" s="234"/>
      <c r="L652" s="240"/>
      <c r="M652" s="241"/>
      <c r="N652" s="242"/>
      <c r="O652" s="242"/>
      <c r="P652" s="242"/>
      <c r="Q652" s="242"/>
      <c r="R652" s="242"/>
      <c r="S652" s="242"/>
      <c r="T652" s="24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44" t="s">
        <v>138</v>
      </c>
      <c r="AU652" s="244" t="s">
        <v>145</v>
      </c>
      <c r="AV652" s="13" t="s">
        <v>83</v>
      </c>
      <c r="AW652" s="13" t="s">
        <v>4</v>
      </c>
      <c r="AX652" s="13" t="s">
        <v>81</v>
      </c>
      <c r="AY652" s="244" t="s">
        <v>130</v>
      </c>
    </row>
    <row r="653" spans="1:65" s="2" customFormat="1" ht="16.5" customHeight="1">
      <c r="A653" s="38"/>
      <c r="B653" s="39"/>
      <c r="C653" s="266" t="s">
        <v>843</v>
      </c>
      <c r="D653" s="266" t="s">
        <v>313</v>
      </c>
      <c r="E653" s="267" t="s">
        <v>844</v>
      </c>
      <c r="F653" s="268" t="s">
        <v>845</v>
      </c>
      <c r="G653" s="269" t="s">
        <v>360</v>
      </c>
      <c r="H653" s="270">
        <v>1.01</v>
      </c>
      <c r="I653" s="271"/>
      <c r="J653" s="272">
        <f>ROUND(I653*H653,2)</f>
        <v>0</v>
      </c>
      <c r="K653" s="273"/>
      <c r="L653" s="274"/>
      <c r="M653" s="275" t="s">
        <v>1</v>
      </c>
      <c r="N653" s="276" t="s">
        <v>38</v>
      </c>
      <c r="O653" s="91"/>
      <c r="P653" s="229">
        <f>O653*H653</f>
        <v>0</v>
      </c>
      <c r="Q653" s="229">
        <v>0.0646</v>
      </c>
      <c r="R653" s="229">
        <f>Q653*H653</f>
        <v>0.065246</v>
      </c>
      <c r="S653" s="229">
        <v>0</v>
      </c>
      <c r="T653" s="230">
        <f>S653*H653</f>
        <v>0</v>
      </c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R653" s="231" t="s">
        <v>176</v>
      </c>
      <c r="AT653" s="231" t="s">
        <v>313</v>
      </c>
      <c r="AU653" s="231" t="s">
        <v>145</v>
      </c>
      <c r="AY653" s="17" t="s">
        <v>130</v>
      </c>
      <c r="BE653" s="232">
        <f>IF(N653="základní",J653,0)</f>
        <v>0</v>
      </c>
      <c r="BF653" s="232">
        <f>IF(N653="snížená",J653,0)</f>
        <v>0</v>
      </c>
      <c r="BG653" s="232">
        <f>IF(N653="zákl. přenesená",J653,0)</f>
        <v>0</v>
      </c>
      <c r="BH653" s="232">
        <f>IF(N653="sníž. přenesená",J653,0)</f>
        <v>0</v>
      </c>
      <c r="BI653" s="232">
        <f>IF(N653="nulová",J653,0)</f>
        <v>0</v>
      </c>
      <c r="BJ653" s="17" t="s">
        <v>81</v>
      </c>
      <c r="BK653" s="232">
        <f>ROUND(I653*H653,2)</f>
        <v>0</v>
      </c>
      <c r="BL653" s="17" t="s">
        <v>136</v>
      </c>
      <c r="BM653" s="231" t="s">
        <v>846</v>
      </c>
    </row>
    <row r="654" spans="1:51" s="13" customFormat="1" ht="12">
      <c r="A654" s="13"/>
      <c r="B654" s="233"/>
      <c r="C654" s="234"/>
      <c r="D654" s="235" t="s">
        <v>138</v>
      </c>
      <c r="E654" s="234"/>
      <c r="F654" s="237" t="s">
        <v>665</v>
      </c>
      <c r="G654" s="234"/>
      <c r="H654" s="238">
        <v>1.01</v>
      </c>
      <c r="I654" s="239"/>
      <c r="J654" s="234"/>
      <c r="K654" s="234"/>
      <c r="L654" s="240"/>
      <c r="M654" s="241"/>
      <c r="N654" s="242"/>
      <c r="O654" s="242"/>
      <c r="P654" s="242"/>
      <c r="Q654" s="242"/>
      <c r="R654" s="242"/>
      <c r="S654" s="242"/>
      <c r="T654" s="24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44" t="s">
        <v>138</v>
      </c>
      <c r="AU654" s="244" t="s">
        <v>145</v>
      </c>
      <c r="AV654" s="13" t="s">
        <v>83</v>
      </c>
      <c r="AW654" s="13" t="s">
        <v>4</v>
      </c>
      <c r="AX654" s="13" t="s">
        <v>81</v>
      </c>
      <c r="AY654" s="244" t="s">
        <v>130</v>
      </c>
    </row>
    <row r="655" spans="1:65" s="2" customFormat="1" ht="16.5" customHeight="1">
      <c r="A655" s="38"/>
      <c r="B655" s="39"/>
      <c r="C655" s="266" t="s">
        <v>847</v>
      </c>
      <c r="D655" s="266" t="s">
        <v>313</v>
      </c>
      <c r="E655" s="267" t="s">
        <v>848</v>
      </c>
      <c r="F655" s="268" t="s">
        <v>849</v>
      </c>
      <c r="G655" s="269" t="s">
        <v>360</v>
      </c>
      <c r="H655" s="270">
        <v>1.01</v>
      </c>
      <c r="I655" s="271"/>
      <c r="J655" s="272">
        <f>ROUND(I655*H655,2)</f>
        <v>0</v>
      </c>
      <c r="K655" s="273"/>
      <c r="L655" s="274"/>
      <c r="M655" s="275" t="s">
        <v>1</v>
      </c>
      <c r="N655" s="276" t="s">
        <v>38</v>
      </c>
      <c r="O655" s="91"/>
      <c r="P655" s="229">
        <f>O655*H655</f>
        <v>0</v>
      </c>
      <c r="Q655" s="229">
        <v>0.046</v>
      </c>
      <c r="R655" s="229">
        <f>Q655*H655</f>
        <v>0.04646</v>
      </c>
      <c r="S655" s="229">
        <v>0</v>
      </c>
      <c r="T655" s="230">
        <f>S655*H655</f>
        <v>0</v>
      </c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R655" s="231" t="s">
        <v>176</v>
      </c>
      <c r="AT655" s="231" t="s">
        <v>313</v>
      </c>
      <c r="AU655" s="231" t="s">
        <v>145</v>
      </c>
      <c r="AY655" s="17" t="s">
        <v>130</v>
      </c>
      <c r="BE655" s="232">
        <f>IF(N655="základní",J655,0)</f>
        <v>0</v>
      </c>
      <c r="BF655" s="232">
        <f>IF(N655="snížená",J655,0)</f>
        <v>0</v>
      </c>
      <c r="BG655" s="232">
        <f>IF(N655="zákl. přenesená",J655,0)</f>
        <v>0</v>
      </c>
      <c r="BH655" s="232">
        <f>IF(N655="sníž. přenesená",J655,0)</f>
        <v>0</v>
      </c>
      <c r="BI655" s="232">
        <f>IF(N655="nulová",J655,0)</f>
        <v>0</v>
      </c>
      <c r="BJ655" s="17" t="s">
        <v>81</v>
      </c>
      <c r="BK655" s="232">
        <f>ROUND(I655*H655,2)</f>
        <v>0</v>
      </c>
      <c r="BL655" s="17" t="s">
        <v>136</v>
      </c>
      <c r="BM655" s="231" t="s">
        <v>850</v>
      </c>
    </row>
    <row r="656" spans="1:51" s="13" customFormat="1" ht="12">
      <c r="A656" s="13"/>
      <c r="B656" s="233"/>
      <c r="C656" s="234"/>
      <c r="D656" s="235" t="s">
        <v>138</v>
      </c>
      <c r="E656" s="234"/>
      <c r="F656" s="237" t="s">
        <v>665</v>
      </c>
      <c r="G656" s="234"/>
      <c r="H656" s="238">
        <v>1.01</v>
      </c>
      <c r="I656" s="239"/>
      <c r="J656" s="234"/>
      <c r="K656" s="234"/>
      <c r="L656" s="240"/>
      <c r="M656" s="241"/>
      <c r="N656" s="242"/>
      <c r="O656" s="242"/>
      <c r="P656" s="242"/>
      <c r="Q656" s="242"/>
      <c r="R656" s="242"/>
      <c r="S656" s="242"/>
      <c r="T656" s="24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44" t="s">
        <v>138</v>
      </c>
      <c r="AU656" s="244" t="s">
        <v>145</v>
      </c>
      <c r="AV656" s="13" t="s">
        <v>83</v>
      </c>
      <c r="AW656" s="13" t="s">
        <v>4</v>
      </c>
      <c r="AX656" s="13" t="s">
        <v>81</v>
      </c>
      <c r="AY656" s="244" t="s">
        <v>130</v>
      </c>
    </row>
    <row r="657" spans="1:65" s="2" customFormat="1" ht="16.5" customHeight="1">
      <c r="A657" s="38"/>
      <c r="B657" s="39"/>
      <c r="C657" s="266" t="s">
        <v>851</v>
      </c>
      <c r="D657" s="266" t="s">
        <v>313</v>
      </c>
      <c r="E657" s="267" t="s">
        <v>852</v>
      </c>
      <c r="F657" s="268" t="s">
        <v>833</v>
      </c>
      <c r="G657" s="269" t="s">
        <v>360</v>
      </c>
      <c r="H657" s="270">
        <v>1.01</v>
      </c>
      <c r="I657" s="271"/>
      <c r="J657" s="272">
        <f>ROUND(I657*H657,2)</f>
        <v>0</v>
      </c>
      <c r="K657" s="273"/>
      <c r="L657" s="274"/>
      <c r="M657" s="275" t="s">
        <v>1</v>
      </c>
      <c r="N657" s="276" t="s">
        <v>38</v>
      </c>
      <c r="O657" s="91"/>
      <c r="P657" s="229">
        <f>O657*H657</f>
        <v>0</v>
      </c>
      <c r="Q657" s="229">
        <v>0.034</v>
      </c>
      <c r="R657" s="229">
        <f>Q657*H657</f>
        <v>0.03434</v>
      </c>
      <c r="S657" s="229">
        <v>0</v>
      </c>
      <c r="T657" s="230">
        <f>S657*H657</f>
        <v>0</v>
      </c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R657" s="231" t="s">
        <v>176</v>
      </c>
      <c r="AT657" s="231" t="s">
        <v>313</v>
      </c>
      <c r="AU657" s="231" t="s">
        <v>145</v>
      </c>
      <c r="AY657" s="17" t="s">
        <v>130</v>
      </c>
      <c r="BE657" s="232">
        <f>IF(N657="základní",J657,0)</f>
        <v>0</v>
      </c>
      <c r="BF657" s="232">
        <f>IF(N657="snížená",J657,0)</f>
        <v>0</v>
      </c>
      <c r="BG657" s="232">
        <f>IF(N657="zákl. přenesená",J657,0)</f>
        <v>0</v>
      </c>
      <c r="BH657" s="232">
        <f>IF(N657="sníž. přenesená",J657,0)</f>
        <v>0</v>
      </c>
      <c r="BI657" s="232">
        <f>IF(N657="nulová",J657,0)</f>
        <v>0</v>
      </c>
      <c r="BJ657" s="17" t="s">
        <v>81</v>
      </c>
      <c r="BK657" s="232">
        <f>ROUND(I657*H657,2)</f>
        <v>0</v>
      </c>
      <c r="BL657" s="17" t="s">
        <v>136</v>
      </c>
      <c r="BM657" s="231" t="s">
        <v>853</v>
      </c>
    </row>
    <row r="658" spans="1:51" s="13" customFormat="1" ht="12">
      <c r="A658" s="13"/>
      <c r="B658" s="233"/>
      <c r="C658" s="234"/>
      <c r="D658" s="235" t="s">
        <v>138</v>
      </c>
      <c r="E658" s="234"/>
      <c r="F658" s="237" t="s">
        <v>665</v>
      </c>
      <c r="G658" s="234"/>
      <c r="H658" s="238">
        <v>1.01</v>
      </c>
      <c r="I658" s="239"/>
      <c r="J658" s="234"/>
      <c r="K658" s="234"/>
      <c r="L658" s="240"/>
      <c r="M658" s="241"/>
      <c r="N658" s="242"/>
      <c r="O658" s="242"/>
      <c r="P658" s="242"/>
      <c r="Q658" s="242"/>
      <c r="R658" s="242"/>
      <c r="S658" s="242"/>
      <c r="T658" s="24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44" t="s">
        <v>138</v>
      </c>
      <c r="AU658" s="244" t="s">
        <v>145</v>
      </c>
      <c r="AV658" s="13" t="s">
        <v>83</v>
      </c>
      <c r="AW658" s="13" t="s">
        <v>4</v>
      </c>
      <c r="AX658" s="13" t="s">
        <v>81</v>
      </c>
      <c r="AY658" s="244" t="s">
        <v>130</v>
      </c>
    </row>
    <row r="659" spans="1:65" s="2" customFormat="1" ht="55.5" customHeight="1">
      <c r="A659" s="38"/>
      <c r="B659" s="39"/>
      <c r="C659" s="219" t="s">
        <v>854</v>
      </c>
      <c r="D659" s="219" t="s">
        <v>132</v>
      </c>
      <c r="E659" s="220" t="s">
        <v>855</v>
      </c>
      <c r="F659" s="221" t="s">
        <v>856</v>
      </c>
      <c r="G659" s="222" t="s">
        <v>360</v>
      </c>
      <c r="H659" s="223">
        <v>8</v>
      </c>
      <c r="I659" s="224"/>
      <c r="J659" s="225">
        <f>ROUND(I659*H659,2)</f>
        <v>0</v>
      </c>
      <c r="K659" s="226"/>
      <c r="L659" s="44"/>
      <c r="M659" s="227" t="s">
        <v>1</v>
      </c>
      <c r="N659" s="228" t="s">
        <v>38</v>
      </c>
      <c r="O659" s="91"/>
      <c r="P659" s="229">
        <f>O659*H659</f>
        <v>0</v>
      </c>
      <c r="Q659" s="229">
        <v>0</v>
      </c>
      <c r="R659" s="229">
        <f>Q659*H659</f>
        <v>0</v>
      </c>
      <c r="S659" s="229">
        <v>0</v>
      </c>
      <c r="T659" s="230">
        <f>S659*H659</f>
        <v>0</v>
      </c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R659" s="231" t="s">
        <v>136</v>
      </c>
      <c r="AT659" s="231" t="s">
        <v>132</v>
      </c>
      <c r="AU659" s="231" t="s">
        <v>145</v>
      </c>
      <c r="AY659" s="17" t="s">
        <v>130</v>
      </c>
      <c r="BE659" s="232">
        <f>IF(N659="základní",J659,0)</f>
        <v>0</v>
      </c>
      <c r="BF659" s="232">
        <f>IF(N659="snížená",J659,0)</f>
        <v>0</v>
      </c>
      <c r="BG659" s="232">
        <f>IF(N659="zákl. přenesená",J659,0)</f>
        <v>0</v>
      </c>
      <c r="BH659" s="232">
        <f>IF(N659="sníž. přenesená",J659,0)</f>
        <v>0</v>
      </c>
      <c r="BI659" s="232">
        <f>IF(N659="nulová",J659,0)</f>
        <v>0</v>
      </c>
      <c r="BJ659" s="17" t="s">
        <v>81</v>
      </c>
      <c r="BK659" s="232">
        <f>ROUND(I659*H659,2)</f>
        <v>0</v>
      </c>
      <c r="BL659" s="17" t="s">
        <v>136</v>
      </c>
      <c r="BM659" s="231" t="s">
        <v>857</v>
      </c>
    </row>
    <row r="660" spans="1:65" s="2" customFormat="1" ht="49.05" customHeight="1">
      <c r="A660" s="38"/>
      <c r="B660" s="39"/>
      <c r="C660" s="219" t="s">
        <v>858</v>
      </c>
      <c r="D660" s="219" t="s">
        <v>132</v>
      </c>
      <c r="E660" s="220" t="s">
        <v>859</v>
      </c>
      <c r="F660" s="221" t="s">
        <v>860</v>
      </c>
      <c r="G660" s="222" t="s">
        <v>360</v>
      </c>
      <c r="H660" s="223">
        <v>4</v>
      </c>
      <c r="I660" s="224"/>
      <c r="J660" s="225">
        <f>ROUND(I660*H660,2)</f>
        <v>0</v>
      </c>
      <c r="K660" s="226"/>
      <c r="L660" s="44"/>
      <c r="M660" s="227" t="s">
        <v>1</v>
      </c>
      <c r="N660" s="228" t="s">
        <v>38</v>
      </c>
      <c r="O660" s="91"/>
      <c r="P660" s="229">
        <f>O660*H660</f>
        <v>0</v>
      </c>
      <c r="Q660" s="229">
        <v>0</v>
      </c>
      <c r="R660" s="229">
        <f>Q660*H660</f>
        <v>0</v>
      </c>
      <c r="S660" s="229">
        <v>0</v>
      </c>
      <c r="T660" s="230">
        <f>S660*H660</f>
        <v>0</v>
      </c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R660" s="231" t="s">
        <v>136</v>
      </c>
      <c r="AT660" s="231" t="s">
        <v>132</v>
      </c>
      <c r="AU660" s="231" t="s">
        <v>145</v>
      </c>
      <c r="AY660" s="17" t="s">
        <v>130</v>
      </c>
      <c r="BE660" s="232">
        <f>IF(N660="základní",J660,0)</f>
        <v>0</v>
      </c>
      <c r="BF660" s="232">
        <f>IF(N660="snížená",J660,0)</f>
        <v>0</v>
      </c>
      <c r="BG660" s="232">
        <f>IF(N660="zákl. přenesená",J660,0)</f>
        <v>0</v>
      </c>
      <c r="BH660" s="232">
        <f>IF(N660="sníž. přenesená",J660,0)</f>
        <v>0</v>
      </c>
      <c r="BI660" s="232">
        <f>IF(N660="nulová",J660,0)</f>
        <v>0</v>
      </c>
      <c r="BJ660" s="17" t="s">
        <v>81</v>
      </c>
      <c r="BK660" s="232">
        <f>ROUND(I660*H660,2)</f>
        <v>0</v>
      </c>
      <c r="BL660" s="17" t="s">
        <v>136</v>
      </c>
      <c r="BM660" s="231" t="s">
        <v>861</v>
      </c>
    </row>
    <row r="661" spans="1:51" s="13" customFormat="1" ht="12">
      <c r="A661" s="13"/>
      <c r="B661" s="233"/>
      <c r="C661" s="234"/>
      <c r="D661" s="235" t="s">
        <v>138</v>
      </c>
      <c r="E661" s="236" t="s">
        <v>1</v>
      </c>
      <c r="F661" s="237" t="s">
        <v>862</v>
      </c>
      <c r="G661" s="234"/>
      <c r="H661" s="238">
        <v>2</v>
      </c>
      <c r="I661" s="239"/>
      <c r="J661" s="234"/>
      <c r="K661" s="234"/>
      <c r="L661" s="240"/>
      <c r="M661" s="241"/>
      <c r="N661" s="242"/>
      <c r="O661" s="242"/>
      <c r="P661" s="242"/>
      <c r="Q661" s="242"/>
      <c r="R661" s="242"/>
      <c r="S661" s="242"/>
      <c r="T661" s="24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44" t="s">
        <v>138</v>
      </c>
      <c r="AU661" s="244" t="s">
        <v>145</v>
      </c>
      <c r="AV661" s="13" t="s">
        <v>83</v>
      </c>
      <c r="AW661" s="13" t="s">
        <v>29</v>
      </c>
      <c r="AX661" s="13" t="s">
        <v>73</v>
      </c>
      <c r="AY661" s="244" t="s">
        <v>130</v>
      </c>
    </row>
    <row r="662" spans="1:51" s="13" customFormat="1" ht="12">
      <c r="A662" s="13"/>
      <c r="B662" s="233"/>
      <c r="C662" s="234"/>
      <c r="D662" s="235" t="s">
        <v>138</v>
      </c>
      <c r="E662" s="236" t="s">
        <v>1</v>
      </c>
      <c r="F662" s="237" t="s">
        <v>863</v>
      </c>
      <c r="G662" s="234"/>
      <c r="H662" s="238">
        <v>2</v>
      </c>
      <c r="I662" s="239"/>
      <c r="J662" s="234"/>
      <c r="K662" s="234"/>
      <c r="L662" s="240"/>
      <c r="M662" s="241"/>
      <c r="N662" s="242"/>
      <c r="O662" s="242"/>
      <c r="P662" s="242"/>
      <c r="Q662" s="242"/>
      <c r="R662" s="242"/>
      <c r="S662" s="242"/>
      <c r="T662" s="24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44" t="s">
        <v>138</v>
      </c>
      <c r="AU662" s="244" t="s">
        <v>145</v>
      </c>
      <c r="AV662" s="13" t="s">
        <v>83</v>
      </c>
      <c r="AW662" s="13" t="s">
        <v>29</v>
      </c>
      <c r="AX662" s="13" t="s">
        <v>73</v>
      </c>
      <c r="AY662" s="244" t="s">
        <v>130</v>
      </c>
    </row>
    <row r="663" spans="1:51" s="15" customFormat="1" ht="12">
      <c r="A663" s="15"/>
      <c r="B663" s="255"/>
      <c r="C663" s="256"/>
      <c r="D663" s="235" t="s">
        <v>138</v>
      </c>
      <c r="E663" s="257" t="s">
        <v>1</v>
      </c>
      <c r="F663" s="258" t="s">
        <v>153</v>
      </c>
      <c r="G663" s="256"/>
      <c r="H663" s="259">
        <v>4</v>
      </c>
      <c r="I663" s="260"/>
      <c r="J663" s="256"/>
      <c r="K663" s="256"/>
      <c r="L663" s="261"/>
      <c r="M663" s="262"/>
      <c r="N663" s="263"/>
      <c r="O663" s="263"/>
      <c r="P663" s="263"/>
      <c r="Q663" s="263"/>
      <c r="R663" s="263"/>
      <c r="S663" s="263"/>
      <c r="T663" s="264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T663" s="265" t="s">
        <v>138</v>
      </c>
      <c r="AU663" s="265" t="s">
        <v>145</v>
      </c>
      <c r="AV663" s="15" t="s">
        <v>136</v>
      </c>
      <c r="AW663" s="15" t="s">
        <v>29</v>
      </c>
      <c r="AX663" s="15" t="s">
        <v>81</v>
      </c>
      <c r="AY663" s="265" t="s">
        <v>130</v>
      </c>
    </row>
    <row r="664" spans="1:65" s="2" customFormat="1" ht="33" customHeight="1">
      <c r="A664" s="38"/>
      <c r="B664" s="39"/>
      <c r="C664" s="266" t="s">
        <v>864</v>
      </c>
      <c r="D664" s="266" t="s">
        <v>313</v>
      </c>
      <c r="E664" s="267" t="s">
        <v>865</v>
      </c>
      <c r="F664" s="268" t="s">
        <v>866</v>
      </c>
      <c r="G664" s="269" t="s">
        <v>360</v>
      </c>
      <c r="H664" s="270">
        <v>2.02</v>
      </c>
      <c r="I664" s="271"/>
      <c r="J664" s="272">
        <f>ROUND(I664*H664,2)</f>
        <v>0</v>
      </c>
      <c r="K664" s="273"/>
      <c r="L664" s="274"/>
      <c r="M664" s="275" t="s">
        <v>1</v>
      </c>
      <c r="N664" s="276" t="s">
        <v>38</v>
      </c>
      <c r="O664" s="91"/>
      <c r="P664" s="229">
        <f>O664*H664</f>
        <v>0</v>
      </c>
      <c r="Q664" s="229">
        <v>0.0069</v>
      </c>
      <c r="R664" s="229">
        <f>Q664*H664</f>
        <v>0.013938</v>
      </c>
      <c r="S664" s="229">
        <v>0</v>
      </c>
      <c r="T664" s="230">
        <f>S664*H664</f>
        <v>0</v>
      </c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R664" s="231" t="s">
        <v>176</v>
      </c>
      <c r="AT664" s="231" t="s">
        <v>313</v>
      </c>
      <c r="AU664" s="231" t="s">
        <v>145</v>
      </c>
      <c r="AY664" s="17" t="s">
        <v>130</v>
      </c>
      <c r="BE664" s="232">
        <f>IF(N664="základní",J664,0)</f>
        <v>0</v>
      </c>
      <c r="BF664" s="232">
        <f>IF(N664="snížená",J664,0)</f>
        <v>0</v>
      </c>
      <c r="BG664" s="232">
        <f>IF(N664="zákl. přenesená",J664,0)</f>
        <v>0</v>
      </c>
      <c r="BH664" s="232">
        <f>IF(N664="sníž. přenesená",J664,0)</f>
        <v>0</v>
      </c>
      <c r="BI664" s="232">
        <f>IF(N664="nulová",J664,0)</f>
        <v>0</v>
      </c>
      <c r="BJ664" s="17" t="s">
        <v>81</v>
      </c>
      <c r="BK664" s="232">
        <f>ROUND(I664*H664,2)</f>
        <v>0</v>
      </c>
      <c r="BL664" s="17" t="s">
        <v>136</v>
      </c>
      <c r="BM664" s="231" t="s">
        <v>867</v>
      </c>
    </row>
    <row r="665" spans="1:51" s="13" customFormat="1" ht="12">
      <c r="A665" s="13"/>
      <c r="B665" s="233"/>
      <c r="C665" s="234"/>
      <c r="D665" s="235" t="s">
        <v>138</v>
      </c>
      <c r="E665" s="234"/>
      <c r="F665" s="237" t="s">
        <v>670</v>
      </c>
      <c r="G665" s="234"/>
      <c r="H665" s="238">
        <v>2.02</v>
      </c>
      <c r="I665" s="239"/>
      <c r="J665" s="234"/>
      <c r="K665" s="234"/>
      <c r="L665" s="240"/>
      <c r="M665" s="241"/>
      <c r="N665" s="242"/>
      <c r="O665" s="242"/>
      <c r="P665" s="242"/>
      <c r="Q665" s="242"/>
      <c r="R665" s="242"/>
      <c r="S665" s="242"/>
      <c r="T665" s="24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44" t="s">
        <v>138</v>
      </c>
      <c r="AU665" s="244" t="s">
        <v>145</v>
      </c>
      <c r="AV665" s="13" t="s">
        <v>83</v>
      </c>
      <c r="AW665" s="13" t="s">
        <v>4</v>
      </c>
      <c r="AX665" s="13" t="s">
        <v>81</v>
      </c>
      <c r="AY665" s="244" t="s">
        <v>130</v>
      </c>
    </row>
    <row r="666" spans="1:65" s="2" customFormat="1" ht="24.15" customHeight="1">
      <c r="A666" s="38"/>
      <c r="B666" s="39"/>
      <c r="C666" s="266" t="s">
        <v>868</v>
      </c>
      <c r="D666" s="266" t="s">
        <v>313</v>
      </c>
      <c r="E666" s="267" t="s">
        <v>869</v>
      </c>
      <c r="F666" s="268" t="s">
        <v>870</v>
      </c>
      <c r="G666" s="269" t="s">
        <v>360</v>
      </c>
      <c r="H666" s="270">
        <v>2.04</v>
      </c>
      <c r="I666" s="271"/>
      <c r="J666" s="272">
        <f>ROUND(I666*H666,2)</f>
        <v>0</v>
      </c>
      <c r="K666" s="273"/>
      <c r="L666" s="274"/>
      <c r="M666" s="275" t="s">
        <v>1</v>
      </c>
      <c r="N666" s="276" t="s">
        <v>38</v>
      </c>
      <c r="O666" s="91"/>
      <c r="P666" s="229">
        <f>O666*H666</f>
        <v>0</v>
      </c>
      <c r="Q666" s="229">
        <v>0.0068</v>
      </c>
      <c r="R666" s="229">
        <f>Q666*H666</f>
        <v>0.013871999999999999</v>
      </c>
      <c r="S666" s="229">
        <v>0</v>
      </c>
      <c r="T666" s="230">
        <f>S666*H666</f>
        <v>0</v>
      </c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R666" s="231" t="s">
        <v>176</v>
      </c>
      <c r="AT666" s="231" t="s">
        <v>313</v>
      </c>
      <c r="AU666" s="231" t="s">
        <v>145</v>
      </c>
      <c r="AY666" s="17" t="s">
        <v>130</v>
      </c>
      <c r="BE666" s="232">
        <f>IF(N666="základní",J666,0)</f>
        <v>0</v>
      </c>
      <c r="BF666" s="232">
        <f>IF(N666="snížená",J666,0)</f>
        <v>0</v>
      </c>
      <c r="BG666" s="232">
        <f>IF(N666="zákl. přenesená",J666,0)</f>
        <v>0</v>
      </c>
      <c r="BH666" s="232">
        <f>IF(N666="sníž. přenesená",J666,0)</f>
        <v>0</v>
      </c>
      <c r="BI666" s="232">
        <f>IF(N666="nulová",J666,0)</f>
        <v>0</v>
      </c>
      <c r="BJ666" s="17" t="s">
        <v>81</v>
      </c>
      <c r="BK666" s="232">
        <f>ROUND(I666*H666,2)</f>
        <v>0</v>
      </c>
      <c r="BL666" s="17" t="s">
        <v>136</v>
      </c>
      <c r="BM666" s="231" t="s">
        <v>871</v>
      </c>
    </row>
    <row r="667" spans="1:51" s="13" customFormat="1" ht="12">
      <c r="A667" s="13"/>
      <c r="B667" s="233"/>
      <c r="C667" s="234"/>
      <c r="D667" s="235" t="s">
        <v>138</v>
      </c>
      <c r="E667" s="236" t="s">
        <v>1</v>
      </c>
      <c r="F667" s="237" t="s">
        <v>872</v>
      </c>
      <c r="G667" s="234"/>
      <c r="H667" s="238">
        <v>2.02</v>
      </c>
      <c r="I667" s="239"/>
      <c r="J667" s="234"/>
      <c r="K667" s="234"/>
      <c r="L667" s="240"/>
      <c r="M667" s="241"/>
      <c r="N667" s="242"/>
      <c r="O667" s="242"/>
      <c r="P667" s="242"/>
      <c r="Q667" s="242"/>
      <c r="R667" s="242"/>
      <c r="S667" s="242"/>
      <c r="T667" s="24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44" t="s">
        <v>138</v>
      </c>
      <c r="AU667" s="244" t="s">
        <v>145</v>
      </c>
      <c r="AV667" s="13" t="s">
        <v>83</v>
      </c>
      <c r="AW667" s="13" t="s">
        <v>29</v>
      </c>
      <c r="AX667" s="13" t="s">
        <v>81</v>
      </c>
      <c r="AY667" s="244" t="s">
        <v>130</v>
      </c>
    </row>
    <row r="668" spans="1:51" s="13" customFormat="1" ht="12">
      <c r="A668" s="13"/>
      <c r="B668" s="233"/>
      <c r="C668" s="234"/>
      <c r="D668" s="235" t="s">
        <v>138</v>
      </c>
      <c r="E668" s="234"/>
      <c r="F668" s="237" t="s">
        <v>873</v>
      </c>
      <c r="G668" s="234"/>
      <c r="H668" s="238">
        <v>2.04</v>
      </c>
      <c r="I668" s="239"/>
      <c r="J668" s="234"/>
      <c r="K668" s="234"/>
      <c r="L668" s="240"/>
      <c r="M668" s="241"/>
      <c r="N668" s="242"/>
      <c r="O668" s="242"/>
      <c r="P668" s="242"/>
      <c r="Q668" s="242"/>
      <c r="R668" s="242"/>
      <c r="S668" s="242"/>
      <c r="T668" s="24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44" t="s">
        <v>138</v>
      </c>
      <c r="AU668" s="244" t="s">
        <v>145</v>
      </c>
      <c r="AV668" s="13" t="s">
        <v>83</v>
      </c>
      <c r="AW668" s="13" t="s">
        <v>4</v>
      </c>
      <c r="AX668" s="13" t="s">
        <v>81</v>
      </c>
      <c r="AY668" s="244" t="s">
        <v>130</v>
      </c>
    </row>
    <row r="669" spans="1:65" s="2" customFormat="1" ht="49.05" customHeight="1">
      <c r="A669" s="38"/>
      <c r="B669" s="39"/>
      <c r="C669" s="219" t="s">
        <v>874</v>
      </c>
      <c r="D669" s="219" t="s">
        <v>132</v>
      </c>
      <c r="E669" s="220" t="s">
        <v>875</v>
      </c>
      <c r="F669" s="221" t="s">
        <v>876</v>
      </c>
      <c r="G669" s="222" t="s">
        <v>360</v>
      </c>
      <c r="H669" s="223">
        <v>8</v>
      </c>
      <c r="I669" s="224"/>
      <c r="J669" s="225">
        <f>ROUND(I669*H669,2)</f>
        <v>0</v>
      </c>
      <c r="K669" s="226"/>
      <c r="L669" s="44"/>
      <c r="M669" s="227" t="s">
        <v>1</v>
      </c>
      <c r="N669" s="228" t="s">
        <v>38</v>
      </c>
      <c r="O669" s="91"/>
      <c r="P669" s="229">
        <f>O669*H669</f>
        <v>0</v>
      </c>
      <c r="Q669" s="229">
        <v>0</v>
      </c>
      <c r="R669" s="229">
        <f>Q669*H669</f>
        <v>0</v>
      </c>
      <c r="S669" s="229">
        <v>0</v>
      </c>
      <c r="T669" s="230">
        <f>S669*H669</f>
        <v>0</v>
      </c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R669" s="231" t="s">
        <v>136</v>
      </c>
      <c r="AT669" s="231" t="s">
        <v>132</v>
      </c>
      <c r="AU669" s="231" t="s">
        <v>145</v>
      </c>
      <c r="AY669" s="17" t="s">
        <v>130</v>
      </c>
      <c r="BE669" s="232">
        <f>IF(N669="základní",J669,0)</f>
        <v>0</v>
      </c>
      <c r="BF669" s="232">
        <f>IF(N669="snížená",J669,0)</f>
        <v>0</v>
      </c>
      <c r="BG669" s="232">
        <f>IF(N669="zákl. přenesená",J669,0)</f>
        <v>0</v>
      </c>
      <c r="BH669" s="232">
        <f>IF(N669="sníž. přenesená",J669,0)</f>
        <v>0</v>
      </c>
      <c r="BI669" s="232">
        <f>IF(N669="nulová",J669,0)</f>
        <v>0</v>
      </c>
      <c r="BJ669" s="17" t="s">
        <v>81</v>
      </c>
      <c r="BK669" s="232">
        <f>ROUND(I669*H669,2)</f>
        <v>0</v>
      </c>
      <c r="BL669" s="17" t="s">
        <v>136</v>
      </c>
      <c r="BM669" s="231" t="s">
        <v>877</v>
      </c>
    </row>
    <row r="670" spans="1:51" s="13" customFormat="1" ht="12">
      <c r="A670" s="13"/>
      <c r="B670" s="233"/>
      <c r="C670" s="234"/>
      <c r="D670" s="235" t="s">
        <v>138</v>
      </c>
      <c r="E670" s="236" t="s">
        <v>1</v>
      </c>
      <c r="F670" s="237" t="s">
        <v>878</v>
      </c>
      <c r="G670" s="234"/>
      <c r="H670" s="238">
        <v>3</v>
      </c>
      <c r="I670" s="239"/>
      <c r="J670" s="234"/>
      <c r="K670" s="234"/>
      <c r="L670" s="240"/>
      <c r="M670" s="241"/>
      <c r="N670" s="242"/>
      <c r="O670" s="242"/>
      <c r="P670" s="242"/>
      <c r="Q670" s="242"/>
      <c r="R670" s="242"/>
      <c r="S670" s="242"/>
      <c r="T670" s="24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44" t="s">
        <v>138</v>
      </c>
      <c r="AU670" s="244" t="s">
        <v>145</v>
      </c>
      <c r="AV670" s="13" t="s">
        <v>83</v>
      </c>
      <c r="AW670" s="13" t="s">
        <v>29</v>
      </c>
      <c r="AX670" s="13" t="s">
        <v>73</v>
      </c>
      <c r="AY670" s="244" t="s">
        <v>130</v>
      </c>
    </row>
    <row r="671" spans="1:51" s="13" customFormat="1" ht="12">
      <c r="A671" s="13"/>
      <c r="B671" s="233"/>
      <c r="C671" s="234"/>
      <c r="D671" s="235" t="s">
        <v>138</v>
      </c>
      <c r="E671" s="236" t="s">
        <v>1</v>
      </c>
      <c r="F671" s="237" t="s">
        <v>879</v>
      </c>
      <c r="G671" s="234"/>
      <c r="H671" s="238">
        <v>5</v>
      </c>
      <c r="I671" s="239"/>
      <c r="J671" s="234"/>
      <c r="K671" s="234"/>
      <c r="L671" s="240"/>
      <c r="M671" s="241"/>
      <c r="N671" s="242"/>
      <c r="O671" s="242"/>
      <c r="P671" s="242"/>
      <c r="Q671" s="242"/>
      <c r="R671" s="242"/>
      <c r="S671" s="242"/>
      <c r="T671" s="24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44" t="s">
        <v>138</v>
      </c>
      <c r="AU671" s="244" t="s">
        <v>145</v>
      </c>
      <c r="AV671" s="13" t="s">
        <v>83</v>
      </c>
      <c r="AW671" s="13" t="s">
        <v>29</v>
      </c>
      <c r="AX671" s="13" t="s">
        <v>73</v>
      </c>
      <c r="AY671" s="244" t="s">
        <v>130</v>
      </c>
    </row>
    <row r="672" spans="1:51" s="15" customFormat="1" ht="12">
      <c r="A672" s="15"/>
      <c r="B672" s="255"/>
      <c r="C672" s="256"/>
      <c r="D672" s="235" t="s">
        <v>138</v>
      </c>
      <c r="E672" s="257" t="s">
        <v>1</v>
      </c>
      <c r="F672" s="258" t="s">
        <v>153</v>
      </c>
      <c r="G672" s="256"/>
      <c r="H672" s="259">
        <v>8</v>
      </c>
      <c r="I672" s="260"/>
      <c r="J672" s="256"/>
      <c r="K672" s="256"/>
      <c r="L672" s="261"/>
      <c r="M672" s="262"/>
      <c r="N672" s="263"/>
      <c r="O672" s="263"/>
      <c r="P672" s="263"/>
      <c r="Q672" s="263"/>
      <c r="R672" s="263"/>
      <c r="S672" s="263"/>
      <c r="T672" s="264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T672" s="265" t="s">
        <v>138</v>
      </c>
      <c r="AU672" s="265" t="s">
        <v>145</v>
      </c>
      <c r="AV672" s="15" t="s">
        <v>136</v>
      </c>
      <c r="AW672" s="15" t="s">
        <v>29</v>
      </c>
      <c r="AX672" s="15" t="s">
        <v>81</v>
      </c>
      <c r="AY672" s="265" t="s">
        <v>130</v>
      </c>
    </row>
    <row r="673" spans="1:65" s="2" customFormat="1" ht="33" customHeight="1">
      <c r="A673" s="38"/>
      <c r="B673" s="39"/>
      <c r="C673" s="266" t="s">
        <v>880</v>
      </c>
      <c r="D673" s="266" t="s">
        <v>313</v>
      </c>
      <c r="E673" s="267" t="s">
        <v>881</v>
      </c>
      <c r="F673" s="268" t="s">
        <v>882</v>
      </c>
      <c r="G673" s="269" t="s">
        <v>360</v>
      </c>
      <c r="H673" s="270">
        <v>4.08</v>
      </c>
      <c r="I673" s="271"/>
      <c r="J673" s="272">
        <f>ROUND(I673*H673,2)</f>
        <v>0</v>
      </c>
      <c r="K673" s="273"/>
      <c r="L673" s="274"/>
      <c r="M673" s="275" t="s">
        <v>1</v>
      </c>
      <c r="N673" s="276" t="s">
        <v>38</v>
      </c>
      <c r="O673" s="91"/>
      <c r="P673" s="229">
        <f>O673*H673</f>
        <v>0</v>
      </c>
      <c r="Q673" s="229">
        <v>0.0088</v>
      </c>
      <c r="R673" s="229">
        <f>Q673*H673</f>
        <v>0.035904000000000005</v>
      </c>
      <c r="S673" s="229">
        <v>0</v>
      </c>
      <c r="T673" s="230">
        <f>S673*H673</f>
        <v>0</v>
      </c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R673" s="231" t="s">
        <v>176</v>
      </c>
      <c r="AT673" s="231" t="s">
        <v>313</v>
      </c>
      <c r="AU673" s="231" t="s">
        <v>145</v>
      </c>
      <c r="AY673" s="17" t="s">
        <v>130</v>
      </c>
      <c r="BE673" s="232">
        <f>IF(N673="základní",J673,0)</f>
        <v>0</v>
      </c>
      <c r="BF673" s="232">
        <f>IF(N673="snížená",J673,0)</f>
        <v>0</v>
      </c>
      <c r="BG673" s="232">
        <f>IF(N673="zákl. přenesená",J673,0)</f>
        <v>0</v>
      </c>
      <c r="BH673" s="232">
        <f>IF(N673="sníž. přenesená",J673,0)</f>
        <v>0</v>
      </c>
      <c r="BI673" s="232">
        <f>IF(N673="nulová",J673,0)</f>
        <v>0</v>
      </c>
      <c r="BJ673" s="17" t="s">
        <v>81</v>
      </c>
      <c r="BK673" s="232">
        <f>ROUND(I673*H673,2)</f>
        <v>0</v>
      </c>
      <c r="BL673" s="17" t="s">
        <v>136</v>
      </c>
      <c r="BM673" s="231" t="s">
        <v>883</v>
      </c>
    </row>
    <row r="674" spans="1:51" s="13" customFormat="1" ht="12">
      <c r="A674" s="13"/>
      <c r="B674" s="233"/>
      <c r="C674" s="234"/>
      <c r="D674" s="235" t="s">
        <v>138</v>
      </c>
      <c r="E674" s="236" t="s">
        <v>1</v>
      </c>
      <c r="F674" s="237" t="s">
        <v>884</v>
      </c>
      <c r="G674" s="234"/>
      <c r="H674" s="238">
        <v>1.01</v>
      </c>
      <c r="I674" s="239"/>
      <c r="J674" s="234"/>
      <c r="K674" s="234"/>
      <c r="L674" s="240"/>
      <c r="M674" s="241"/>
      <c r="N674" s="242"/>
      <c r="O674" s="242"/>
      <c r="P674" s="242"/>
      <c r="Q674" s="242"/>
      <c r="R674" s="242"/>
      <c r="S674" s="242"/>
      <c r="T674" s="24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44" t="s">
        <v>138</v>
      </c>
      <c r="AU674" s="244" t="s">
        <v>145</v>
      </c>
      <c r="AV674" s="13" t="s">
        <v>83</v>
      </c>
      <c r="AW674" s="13" t="s">
        <v>29</v>
      </c>
      <c r="AX674" s="13" t="s">
        <v>73</v>
      </c>
      <c r="AY674" s="244" t="s">
        <v>130</v>
      </c>
    </row>
    <row r="675" spans="1:51" s="13" customFormat="1" ht="12">
      <c r="A675" s="13"/>
      <c r="B675" s="233"/>
      <c r="C675" s="234"/>
      <c r="D675" s="235" t="s">
        <v>138</v>
      </c>
      <c r="E675" s="236" t="s">
        <v>1</v>
      </c>
      <c r="F675" s="237" t="s">
        <v>885</v>
      </c>
      <c r="G675" s="234"/>
      <c r="H675" s="238">
        <v>3.03</v>
      </c>
      <c r="I675" s="239"/>
      <c r="J675" s="234"/>
      <c r="K675" s="234"/>
      <c r="L675" s="240"/>
      <c r="M675" s="241"/>
      <c r="N675" s="242"/>
      <c r="O675" s="242"/>
      <c r="P675" s="242"/>
      <c r="Q675" s="242"/>
      <c r="R675" s="242"/>
      <c r="S675" s="242"/>
      <c r="T675" s="24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44" t="s">
        <v>138</v>
      </c>
      <c r="AU675" s="244" t="s">
        <v>145</v>
      </c>
      <c r="AV675" s="13" t="s">
        <v>83</v>
      </c>
      <c r="AW675" s="13" t="s">
        <v>29</v>
      </c>
      <c r="AX675" s="13" t="s">
        <v>73</v>
      </c>
      <c r="AY675" s="244" t="s">
        <v>130</v>
      </c>
    </row>
    <row r="676" spans="1:51" s="15" customFormat="1" ht="12">
      <c r="A676" s="15"/>
      <c r="B676" s="255"/>
      <c r="C676" s="256"/>
      <c r="D676" s="235" t="s">
        <v>138</v>
      </c>
      <c r="E676" s="257" t="s">
        <v>1</v>
      </c>
      <c r="F676" s="258" t="s">
        <v>153</v>
      </c>
      <c r="G676" s="256"/>
      <c r="H676" s="259">
        <v>4.04</v>
      </c>
      <c r="I676" s="260"/>
      <c r="J676" s="256"/>
      <c r="K676" s="256"/>
      <c r="L676" s="261"/>
      <c r="M676" s="262"/>
      <c r="N676" s="263"/>
      <c r="O676" s="263"/>
      <c r="P676" s="263"/>
      <c r="Q676" s="263"/>
      <c r="R676" s="263"/>
      <c r="S676" s="263"/>
      <c r="T676" s="264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T676" s="265" t="s">
        <v>138</v>
      </c>
      <c r="AU676" s="265" t="s">
        <v>145</v>
      </c>
      <c r="AV676" s="15" t="s">
        <v>136</v>
      </c>
      <c r="AW676" s="15" t="s">
        <v>29</v>
      </c>
      <c r="AX676" s="15" t="s">
        <v>81</v>
      </c>
      <c r="AY676" s="265" t="s">
        <v>130</v>
      </c>
    </row>
    <row r="677" spans="1:51" s="13" customFormat="1" ht="12">
      <c r="A677" s="13"/>
      <c r="B677" s="233"/>
      <c r="C677" s="234"/>
      <c r="D677" s="235" t="s">
        <v>138</v>
      </c>
      <c r="E677" s="234"/>
      <c r="F677" s="237" t="s">
        <v>886</v>
      </c>
      <c r="G677" s="234"/>
      <c r="H677" s="238">
        <v>4.08</v>
      </c>
      <c r="I677" s="239"/>
      <c r="J677" s="234"/>
      <c r="K677" s="234"/>
      <c r="L677" s="240"/>
      <c r="M677" s="241"/>
      <c r="N677" s="242"/>
      <c r="O677" s="242"/>
      <c r="P677" s="242"/>
      <c r="Q677" s="242"/>
      <c r="R677" s="242"/>
      <c r="S677" s="242"/>
      <c r="T677" s="24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44" t="s">
        <v>138</v>
      </c>
      <c r="AU677" s="244" t="s">
        <v>145</v>
      </c>
      <c r="AV677" s="13" t="s">
        <v>83</v>
      </c>
      <c r="AW677" s="13" t="s">
        <v>4</v>
      </c>
      <c r="AX677" s="13" t="s">
        <v>81</v>
      </c>
      <c r="AY677" s="244" t="s">
        <v>130</v>
      </c>
    </row>
    <row r="678" spans="1:65" s="2" customFormat="1" ht="24.15" customHeight="1">
      <c r="A678" s="38"/>
      <c r="B678" s="39"/>
      <c r="C678" s="266" t="s">
        <v>887</v>
      </c>
      <c r="D678" s="266" t="s">
        <v>313</v>
      </c>
      <c r="E678" s="267" t="s">
        <v>888</v>
      </c>
      <c r="F678" s="268" t="s">
        <v>889</v>
      </c>
      <c r="G678" s="269" t="s">
        <v>360</v>
      </c>
      <c r="H678" s="270">
        <v>2.02</v>
      </c>
      <c r="I678" s="271"/>
      <c r="J678" s="272">
        <f>ROUND(I678*H678,2)</f>
        <v>0</v>
      </c>
      <c r="K678" s="273"/>
      <c r="L678" s="274"/>
      <c r="M678" s="275" t="s">
        <v>1</v>
      </c>
      <c r="N678" s="276" t="s">
        <v>38</v>
      </c>
      <c r="O678" s="91"/>
      <c r="P678" s="229">
        <f>O678*H678</f>
        <v>0</v>
      </c>
      <c r="Q678" s="229">
        <v>0.0116</v>
      </c>
      <c r="R678" s="229">
        <f>Q678*H678</f>
        <v>0.023431999999999998</v>
      </c>
      <c r="S678" s="229">
        <v>0</v>
      </c>
      <c r="T678" s="230">
        <f>S678*H678</f>
        <v>0</v>
      </c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R678" s="231" t="s">
        <v>176</v>
      </c>
      <c r="AT678" s="231" t="s">
        <v>313</v>
      </c>
      <c r="AU678" s="231" t="s">
        <v>145</v>
      </c>
      <c r="AY678" s="17" t="s">
        <v>130</v>
      </c>
      <c r="BE678" s="232">
        <f>IF(N678="základní",J678,0)</f>
        <v>0</v>
      </c>
      <c r="BF678" s="232">
        <f>IF(N678="snížená",J678,0)</f>
        <v>0</v>
      </c>
      <c r="BG678" s="232">
        <f>IF(N678="zákl. přenesená",J678,0)</f>
        <v>0</v>
      </c>
      <c r="BH678" s="232">
        <f>IF(N678="sníž. přenesená",J678,0)</f>
        <v>0</v>
      </c>
      <c r="BI678" s="232">
        <f>IF(N678="nulová",J678,0)</f>
        <v>0</v>
      </c>
      <c r="BJ678" s="17" t="s">
        <v>81</v>
      </c>
      <c r="BK678" s="232">
        <f>ROUND(I678*H678,2)</f>
        <v>0</v>
      </c>
      <c r="BL678" s="17" t="s">
        <v>136</v>
      </c>
      <c r="BM678" s="231" t="s">
        <v>890</v>
      </c>
    </row>
    <row r="679" spans="1:51" s="13" customFormat="1" ht="12">
      <c r="A679" s="13"/>
      <c r="B679" s="233"/>
      <c r="C679" s="234"/>
      <c r="D679" s="235" t="s">
        <v>138</v>
      </c>
      <c r="E679" s="236" t="s">
        <v>1</v>
      </c>
      <c r="F679" s="237" t="s">
        <v>891</v>
      </c>
      <c r="G679" s="234"/>
      <c r="H679" s="238">
        <v>2.02</v>
      </c>
      <c r="I679" s="239"/>
      <c r="J679" s="234"/>
      <c r="K679" s="234"/>
      <c r="L679" s="240"/>
      <c r="M679" s="241"/>
      <c r="N679" s="242"/>
      <c r="O679" s="242"/>
      <c r="P679" s="242"/>
      <c r="Q679" s="242"/>
      <c r="R679" s="242"/>
      <c r="S679" s="242"/>
      <c r="T679" s="24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44" t="s">
        <v>138</v>
      </c>
      <c r="AU679" s="244" t="s">
        <v>145</v>
      </c>
      <c r="AV679" s="13" t="s">
        <v>83</v>
      </c>
      <c r="AW679" s="13" t="s">
        <v>29</v>
      </c>
      <c r="AX679" s="13" t="s">
        <v>73</v>
      </c>
      <c r="AY679" s="244" t="s">
        <v>130</v>
      </c>
    </row>
    <row r="680" spans="1:65" s="2" customFormat="1" ht="24.15" customHeight="1">
      <c r="A680" s="38"/>
      <c r="B680" s="39"/>
      <c r="C680" s="266" t="s">
        <v>892</v>
      </c>
      <c r="D680" s="266" t="s">
        <v>313</v>
      </c>
      <c r="E680" s="267" t="s">
        <v>893</v>
      </c>
      <c r="F680" s="268" t="s">
        <v>894</v>
      </c>
      <c r="G680" s="269" t="s">
        <v>360</v>
      </c>
      <c r="H680" s="270">
        <v>2.04</v>
      </c>
      <c r="I680" s="271"/>
      <c r="J680" s="272">
        <f>ROUND(I680*H680,2)</f>
        <v>0</v>
      </c>
      <c r="K680" s="273"/>
      <c r="L680" s="274"/>
      <c r="M680" s="275" t="s">
        <v>1</v>
      </c>
      <c r="N680" s="276" t="s">
        <v>38</v>
      </c>
      <c r="O680" s="91"/>
      <c r="P680" s="229">
        <f>O680*H680</f>
        <v>0</v>
      </c>
      <c r="Q680" s="229">
        <v>0.0104</v>
      </c>
      <c r="R680" s="229">
        <f>Q680*H680</f>
        <v>0.021216</v>
      </c>
      <c r="S680" s="229">
        <v>0</v>
      </c>
      <c r="T680" s="230">
        <f>S680*H680</f>
        <v>0</v>
      </c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R680" s="231" t="s">
        <v>176</v>
      </c>
      <c r="AT680" s="231" t="s">
        <v>313</v>
      </c>
      <c r="AU680" s="231" t="s">
        <v>145</v>
      </c>
      <c r="AY680" s="17" t="s">
        <v>130</v>
      </c>
      <c r="BE680" s="232">
        <f>IF(N680="základní",J680,0)</f>
        <v>0</v>
      </c>
      <c r="BF680" s="232">
        <f>IF(N680="snížená",J680,0)</f>
        <v>0</v>
      </c>
      <c r="BG680" s="232">
        <f>IF(N680="zákl. přenesená",J680,0)</f>
        <v>0</v>
      </c>
      <c r="BH680" s="232">
        <f>IF(N680="sníž. přenesená",J680,0)</f>
        <v>0</v>
      </c>
      <c r="BI680" s="232">
        <f>IF(N680="nulová",J680,0)</f>
        <v>0</v>
      </c>
      <c r="BJ680" s="17" t="s">
        <v>81</v>
      </c>
      <c r="BK680" s="232">
        <f>ROUND(I680*H680,2)</f>
        <v>0</v>
      </c>
      <c r="BL680" s="17" t="s">
        <v>136</v>
      </c>
      <c r="BM680" s="231" t="s">
        <v>895</v>
      </c>
    </row>
    <row r="681" spans="1:51" s="13" customFormat="1" ht="12">
      <c r="A681" s="13"/>
      <c r="B681" s="233"/>
      <c r="C681" s="234"/>
      <c r="D681" s="235" t="s">
        <v>138</v>
      </c>
      <c r="E681" s="236" t="s">
        <v>1</v>
      </c>
      <c r="F681" s="237" t="s">
        <v>896</v>
      </c>
      <c r="G681" s="234"/>
      <c r="H681" s="238">
        <v>2.02</v>
      </c>
      <c r="I681" s="239"/>
      <c r="J681" s="234"/>
      <c r="K681" s="234"/>
      <c r="L681" s="240"/>
      <c r="M681" s="241"/>
      <c r="N681" s="242"/>
      <c r="O681" s="242"/>
      <c r="P681" s="242"/>
      <c r="Q681" s="242"/>
      <c r="R681" s="242"/>
      <c r="S681" s="242"/>
      <c r="T681" s="24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44" t="s">
        <v>138</v>
      </c>
      <c r="AU681" s="244" t="s">
        <v>145</v>
      </c>
      <c r="AV681" s="13" t="s">
        <v>83</v>
      </c>
      <c r="AW681" s="13" t="s">
        <v>29</v>
      </c>
      <c r="AX681" s="13" t="s">
        <v>81</v>
      </c>
      <c r="AY681" s="244" t="s">
        <v>130</v>
      </c>
    </row>
    <row r="682" spans="1:51" s="13" customFormat="1" ht="12">
      <c r="A682" s="13"/>
      <c r="B682" s="233"/>
      <c r="C682" s="234"/>
      <c r="D682" s="235" t="s">
        <v>138</v>
      </c>
      <c r="E682" s="234"/>
      <c r="F682" s="237" t="s">
        <v>873</v>
      </c>
      <c r="G682" s="234"/>
      <c r="H682" s="238">
        <v>2.04</v>
      </c>
      <c r="I682" s="239"/>
      <c r="J682" s="234"/>
      <c r="K682" s="234"/>
      <c r="L682" s="240"/>
      <c r="M682" s="241"/>
      <c r="N682" s="242"/>
      <c r="O682" s="242"/>
      <c r="P682" s="242"/>
      <c r="Q682" s="242"/>
      <c r="R682" s="242"/>
      <c r="S682" s="242"/>
      <c r="T682" s="24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44" t="s">
        <v>138</v>
      </c>
      <c r="AU682" s="244" t="s">
        <v>145</v>
      </c>
      <c r="AV682" s="13" t="s">
        <v>83</v>
      </c>
      <c r="AW682" s="13" t="s">
        <v>4</v>
      </c>
      <c r="AX682" s="13" t="s">
        <v>81</v>
      </c>
      <c r="AY682" s="244" t="s">
        <v>130</v>
      </c>
    </row>
    <row r="683" spans="1:65" s="2" customFormat="1" ht="49.05" customHeight="1">
      <c r="A683" s="38"/>
      <c r="B683" s="39"/>
      <c r="C683" s="219" t="s">
        <v>897</v>
      </c>
      <c r="D683" s="219" t="s">
        <v>132</v>
      </c>
      <c r="E683" s="220" t="s">
        <v>898</v>
      </c>
      <c r="F683" s="221" t="s">
        <v>899</v>
      </c>
      <c r="G683" s="222" t="s">
        <v>360</v>
      </c>
      <c r="H683" s="223">
        <v>1</v>
      </c>
      <c r="I683" s="224"/>
      <c r="J683" s="225">
        <f>ROUND(I683*H683,2)</f>
        <v>0</v>
      </c>
      <c r="K683" s="226"/>
      <c r="L683" s="44"/>
      <c r="M683" s="227" t="s">
        <v>1</v>
      </c>
      <c r="N683" s="228" t="s">
        <v>38</v>
      </c>
      <c r="O683" s="91"/>
      <c r="P683" s="229">
        <f>O683*H683</f>
        <v>0</v>
      </c>
      <c r="Q683" s="229">
        <v>0</v>
      </c>
      <c r="R683" s="229">
        <f>Q683*H683</f>
        <v>0</v>
      </c>
      <c r="S683" s="229">
        <v>0</v>
      </c>
      <c r="T683" s="230">
        <f>S683*H683</f>
        <v>0</v>
      </c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R683" s="231" t="s">
        <v>136</v>
      </c>
      <c r="AT683" s="231" t="s">
        <v>132</v>
      </c>
      <c r="AU683" s="231" t="s">
        <v>145</v>
      </c>
      <c r="AY683" s="17" t="s">
        <v>130</v>
      </c>
      <c r="BE683" s="232">
        <f>IF(N683="základní",J683,0)</f>
        <v>0</v>
      </c>
      <c r="BF683" s="232">
        <f>IF(N683="snížená",J683,0)</f>
        <v>0</v>
      </c>
      <c r="BG683" s="232">
        <f>IF(N683="zákl. přenesená",J683,0)</f>
        <v>0</v>
      </c>
      <c r="BH683" s="232">
        <f>IF(N683="sníž. přenesená",J683,0)</f>
        <v>0</v>
      </c>
      <c r="BI683" s="232">
        <f>IF(N683="nulová",J683,0)</f>
        <v>0</v>
      </c>
      <c r="BJ683" s="17" t="s">
        <v>81</v>
      </c>
      <c r="BK683" s="232">
        <f>ROUND(I683*H683,2)</f>
        <v>0</v>
      </c>
      <c r="BL683" s="17" t="s">
        <v>136</v>
      </c>
      <c r="BM683" s="231" t="s">
        <v>900</v>
      </c>
    </row>
    <row r="684" spans="1:51" s="13" customFormat="1" ht="12">
      <c r="A684" s="13"/>
      <c r="B684" s="233"/>
      <c r="C684" s="234"/>
      <c r="D684" s="235" t="s">
        <v>138</v>
      </c>
      <c r="E684" s="236" t="s">
        <v>1</v>
      </c>
      <c r="F684" s="237" t="s">
        <v>901</v>
      </c>
      <c r="G684" s="234"/>
      <c r="H684" s="238">
        <v>0</v>
      </c>
      <c r="I684" s="239"/>
      <c r="J684" s="234"/>
      <c r="K684" s="234"/>
      <c r="L684" s="240"/>
      <c r="M684" s="241"/>
      <c r="N684" s="242"/>
      <c r="O684" s="242"/>
      <c r="P684" s="242"/>
      <c r="Q684" s="242"/>
      <c r="R684" s="242"/>
      <c r="S684" s="242"/>
      <c r="T684" s="24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44" t="s">
        <v>138</v>
      </c>
      <c r="AU684" s="244" t="s">
        <v>145</v>
      </c>
      <c r="AV684" s="13" t="s">
        <v>83</v>
      </c>
      <c r="AW684" s="13" t="s">
        <v>29</v>
      </c>
      <c r="AX684" s="13" t="s">
        <v>73</v>
      </c>
      <c r="AY684" s="244" t="s">
        <v>130</v>
      </c>
    </row>
    <row r="685" spans="1:51" s="13" customFormat="1" ht="12">
      <c r="A685" s="13"/>
      <c r="B685" s="233"/>
      <c r="C685" s="234"/>
      <c r="D685" s="235" t="s">
        <v>138</v>
      </c>
      <c r="E685" s="236" t="s">
        <v>1</v>
      </c>
      <c r="F685" s="237" t="s">
        <v>902</v>
      </c>
      <c r="G685" s="234"/>
      <c r="H685" s="238">
        <v>1</v>
      </c>
      <c r="I685" s="239"/>
      <c r="J685" s="234"/>
      <c r="K685" s="234"/>
      <c r="L685" s="240"/>
      <c r="M685" s="241"/>
      <c r="N685" s="242"/>
      <c r="O685" s="242"/>
      <c r="P685" s="242"/>
      <c r="Q685" s="242"/>
      <c r="R685" s="242"/>
      <c r="S685" s="242"/>
      <c r="T685" s="24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44" t="s">
        <v>138</v>
      </c>
      <c r="AU685" s="244" t="s">
        <v>145</v>
      </c>
      <c r="AV685" s="13" t="s">
        <v>83</v>
      </c>
      <c r="AW685" s="13" t="s">
        <v>29</v>
      </c>
      <c r="AX685" s="13" t="s">
        <v>73</v>
      </c>
      <c r="AY685" s="244" t="s">
        <v>130</v>
      </c>
    </row>
    <row r="686" spans="1:51" s="15" customFormat="1" ht="12">
      <c r="A686" s="15"/>
      <c r="B686" s="255"/>
      <c r="C686" s="256"/>
      <c r="D686" s="235" t="s">
        <v>138</v>
      </c>
      <c r="E686" s="257" t="s">
        <v>1</v>
      </c>
      <c r="F686" s="258" t="s">
        <v>153</v>
      </c>
      <c r="G686" s="256"/>
      <c r="H686" s="259">
        <v>1</v>
      </c>
      <c r="I686" s="260"/>
      <c r="J686" s="256"/>
      <c r="K686" s="256"/>
      <c r="L686" s="261"/>
      <c r="M686" s="262"/>
      <c r="N686" s="263"/>
      <c r="O686" s="263"/>
      <c r="P686" s="263"/>
      <c r="Q686" s="263"/>
      <c r="R686" s="263"/>
      <c r="S686" s="263"/>
      <c r="T686" s="264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T686" s="265" t="s">
        <v>138</v>
      </c>
      <c r="AU686" s="265" t="s">
        <v>145</v>
      </c>
      <c r="AV686" s="15" t="s">
        <v>136</v>
      </c>
      <c r="AW686" s="15" t="s">
        <v>29</v>
      </c>
      <c r="AX686" s="15" t="s">
        <v>81</v>
      </c>
      <c r="AY686" s="265" t="s">
        <v>130</v>
      </c>
    </row>
    <row r="687" spans="1:65" s="2" customFormat="1" ht="33" customHeight="1">
      <c r="A687" s="38"/>
      <c r="B687" s="39"/>
      <c r="C687" s="266" t="s">
        <v>903</v>
      </c>
      <c r="D687" s="266" t="s">
        <v>313</v>
      </c>
      <c r="E687" s="267" t="s">
        <v>904</v>
      </c>
      <c r="F687" s="268" t="s">
        <v>905</v>
      </c>
      <c r="G687" s="269" t="s">
        <v>360</v>
      </c>
      <c r="H687" s="270">
        <v>1</v>
      </c>
      <c r="I687" s="271"/>
      <c r="J687" s="272">
        <f>ROUND(I687*H687,2)</f>
        <v>0</v>
      </c>
      <c r="K687" s="273"/>
      <c r="L687" s="274"/>
      <c r="M687" s="275" t="s">
        <v>1</v>
      </c>
      <c r="N687" s="276" t="s">
        <v>38</v>
      </c>
      <c r="O687" s="91"/>
      <c r="P687" s="229">
        <f>O687*H687</f>
        <v>0</v>
      </c>
      <c r="Q687" s="229">
        <v>0.016</v>
      </c>
      <c r="R687" s="229">
        <f>Q687*H687</f>
        <v>0.016</v>
      </c>
      <c r="S687" s="229">
        <v>0</v>
      </c>
      <c r="T687" s="230">
        <f>S687*H687</f>
        <v>0</v>
      </c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R687" s="231" t="s">
        <v>176</v>
      </c>
      <c r="AT687" s="231" t="s">
        <v>313</v>
      </c>
      <c r="AU687" s="231" t="s">
        <v>145</v>
      </c>
      <c r="AY687" s="17" t="s">
        <v>130</v>
      </c>
      <c r="BE687" s="232">
        <f>IF(N687="základní",J687,0)</f>
        <v>0</v>
      </c>
      <c r="BF687" s="232">
        <f>IF(N687="snížená",J687,0)</f>
        <v>0</v>
      </c>
      <c r="BG687" s="232">
        <f>IF(N687="zákl. přenesená",J687,0)</f>
        <v>0</v>
      </c>
      <c r="BH687" s="232">
        <f>IF(N687="sníž. přenesená",J687,0)</f>
        <v>0</v>
      </c>
      <c r="BI687" s="232">
        <f>IF(N687="nulová",J687,0)</f>
        <v>0</v>
      </c>
      <c r="BJ687" s="17" t="s">
        <v>81</v>
      </c>
      <c r="BK687" s="232">
        <f>ROUND(I687*H687,2)</f>
        <v>0</v>
      </c>
      <c r="BL687" s="17" t="s">
        <v>136</v>
      </c>
      <c r="BM687" s="231" t="s">
        <v>906</v>
      </c>
    </row>
    <row r="688" spans="1:65" s="2" customFormat="1" ht="24.15" customHeight="1">
      <c r="A688" s="38"/>
      <c r="B688" s="39"/>
      <c r="C688" s="266" t="s">
        <v>907</v>
      </c>
      <c r="D688" s="266" t="s">
        <v>313</v>
      </c>
      <c r="E688" s="267" t="s">
        <v>908</v>
      </c>
      <c r="F688" s="268" t="s">
        <v>909</v>
      </c>
      <c r="G688" s="269" t="s">
        <v>360</v>
      </c>
      <c r="H688" s="270">
        <v>2.02</v>
      </c>
      <c r="I688" s="271"/>
      <c r="J688" s="272">
        <f>ROUND(I688*H688,2)</f>
        <v>0</v>
      </c>
      <c r="K688" s="273"/>
      <c r="L688" s="274"/>
      <c r="M688" s="275" t="s">
        <v>1</v>
      </c>
      <c r="N688" s="276" t="s">
        <v>38</v>
      </c>
      <c r="O688" s="91"/>
      <c r="P688" s="229">
        <f>O688*H688</f>
        <v>0</v>
      </c>
      <c r="Q688" s="229">
        <v>0.0148</v>
      </c>
      <c r="R688" s="229">
        <f>Q688*H688</f>
        <v>0.029896000000000002</v>
      </c>
      <c r="S688" s="229">
        <v>0</v>
      </c>
      <c r="T688" s="230">
        <f>S688*H688</f>
        <v>0</v>
      </c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R688" s="231" t="s">
        <v>176</v>
      </c>
      <c r="AT688" s="231" t="s">
        <v>313</v>
      </c>
      <c r="AU688" s="231" t="s">
        <v>145</v>
      </c>
      <c r="AY688" s="17" t="s">
        <v>130</v>
      </c>
      <c r="BE688" s="232">
        <f>IF(N688="základní",J688,0)</f>
        <v>0</v>
      </c>
      <c r="BF688" s="232">
        <f>IF(N688="snížená",J688,0)</f>
        <v>0</v>
      </c>
      <c r="BG688" s="232">
        <f>IF(N688="zákl. přenesená",J688,0)</f>
        <v>0</v>
      </c>
      <c r="BH688" s="232">
        <f>IF(N688="sníž. přenesená",J688,0)</f>
        <v>0</v>
      </c>
      <c r="BI688" s="232">
        <f>IF(N688="nulová",J688,0)</f>
        <v>0</v>
      </c>
      <c r="BJ688" s="17" t="s">
        <v>81</v>
      </c>
      <c r="BK688" s="232">
        <f>ROUND(I688*H688,2)</f>
        <v>0</v>
      </c>
      <c r="BL688" s="17" t="s">
        <v>136</v>
      </c>
      <c r="BM688" s="231" t="s">
        <v>910</v>
      </c>
    </row>
    <row r="689" spans="1:51" s="13" customFormat="1" ht="12">
      <c r="A689" s="13"/>
      <c r="B689" s="233"/>
      <c r="C689" s="234"/>
      <c r="D689" s="235" t="s">
        <v>138</v>
      </c>
      <c r="E689" s="236" t="s">
        <v>1</v>
      </c>
      <c r="F689" s="237" t="s">
        <v>872</v>
      </c>
      <c r="G689" s="234"/>
      <c r="H689" s="238">
        <v>2.02</v>
      </c>
      <c r="I689" s="239"/>
      <c r="J689" s="234"/>
      <c r="K689" s="234"/>
      <c r="L689" s="240"/>
      <c r="M689" s="241"/>
      <c r="N689" s="242"/>
      <c r="O689" s="242"/>
      <c r="P689" s="242"/>
      <c r="Q689" s="242"/>
      <c r="R689" s="242"/>
      <c r="S689" s="242"/>
      <c r="T689" s="24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44" t="s">
        <v>138</v>
      </c>
      <c r="AU689" s="244" t="s">
        <v>145</v>
      </c>
      <c r="AV689" s="13" t="s">
        <v>83</v>
      </c>
      <c r="AW689" s="13" t="s">
        <v>29</v>
      </c>
      <c r="AX689" s="13" t="s">
        <v>81</v>
      </c>
      <c r="AY689" s="244" t="s">
        <v>130</v>
      </c>
    </row>
    <row r="690" spans="1:65" s="2" customFormat="1" ht="49.05" customHeight="1">
      <c r="A690" s="38"/>
      <c r="B690" s="39"/>
      <c r="C690" s="219" t="s">
        <v>911</v>
      </c>
      <c r="D690" s="219" t="s">
        <v>132</v>
      </c>
      <c r="E690" s="220" t="s">
        <v>912</v>
      </c>
      <c r="F690" s="221" t="s">
        <v>913</v>
      </c>
      <c r="G690" s="222" t="s">
        <v>360</v>
      </c>
      <c r="H690" s="223">
        <v>7</v>
      </c>
      <c r="I690" s="224"/>
      <c r="J690" s="225">
        <f>ROUND(I690*H690,2)</f>
        <v>0</v>
      </c>
      <c r="K690" s="226"/>
      <c r="L690" s="44"/>
      <c r="M690" s="227" t="s">
        <v>1</v>
      </c>
      <c r="N690" s="228" t="s">
        <v>38</v>
      </c>
      <c r="O690" s="91"/>
      <c r="P690" s="229">
        <f>O690*H690</f>
        <v>0</v>
      </c>
      <c r="Q690" s="229">
        <v>0</v>
      </c>
      <c r="R690" s="229">
        <f>Q690*H690</f>
        <v>0</v>
      </c>
      <c r="S690" s="229">
        <v>0</v>
      </c>
      <c r="T690" s="230">
        <f>S690*H690</f>
        <v>0</v>
      </c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R690" s="231" t="s">
        <v>136</v>
      </c>
      <c r="AT690" s="231" t="s">
        <v>132</v>
      </c>
      <c r="AU690" s="231" t="s">
        <v>145</v>
      </c>
      <c r="AY690" s="17" t="s">
        <v>130</v>
      </c>
      <c r="BE690" s="232">
        <f>IF(N690="základní",J690,0)</f>
        <v>0</v>
      </c>
      <c r="BF690" s="232">
        <f>IF(N690="snížená",J690,0)</f>
        <v>0</v>
      </c>
      <c r="BG690" s="232">
        <f>IF(N690="zákl. přenesená",J690,0)</f>
        <v>0</v>
      </c>
      <c r="BH690" s="232">
        <f>IF(N690="sníž. přenesená",J690,0)</f>
        <v>0</v>
      </c>
      <c r="BI690" s="232">
        <f>IF(N690="nulová",J690,0)</f>
        <v>0</v>
      </c>
      <c r="BJ690" s="17" t="s">
        <v>81</v>
      </c>
      <c r="BK690" s="232">
        <f>ROUND(I690*H690,2)</f>
        <v>0</v>
      </c>
      <c r="BL690" s="17" t="s">
        <v>136</v>
      </c>
      <c r="BM690" s="231" t="s">
        <v>914</v>
      </c>
    </row>
    <row r="691" spans="1:51" s="13" customFormat="1" ht="12">
      <c r="A691" s="13"/>
      <c r="B691" s="233"/>
      <c r="C691" s="234"/>
      <c r="D691" s="235" t="s">
        <v>138</v>
      </c>
      <c r="E691" s="236" t="s">
        <v>1</v>
      </c>
      <c r="F691" s="237" t="s">
        <v>915</v>
      </c>
      <c r="G691" s="234"/>
      <c r="H691" s="238">
        <v>7</v>
      </c>
      <c r="I691" s="239"/>
      <c r="J691" s="234"/>
      <c r="K691" s="234"/>
      <c r="L691" s="240"/>
      <c r="M691" s="241"/>
      <c r="N691" s="242"/>
      <c r="O691" s="242"/>
      <c r="P691" s="242"/>
      <c r="Q691" s="242"/>
      <c r="R691" s="242"/>
      <c r="S691" s="242"/>
      <c r="T691" s="24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44" t="s">
        <v>138</v>
      </c>
      <c r="AU691" s="244" t="s">
        <v>145</v>
      </c>
      <c r="AV691" s="13" t="s">
        <v>83</v>
      </c>
      <c r="AW691" s="13" t="s">
        <v>29</v>
      </c>
      <c r="AX691" s="13" t="s">
        <v>81</v>
      </c>
      <c r="AY691" s="244" t="s">
        <v>130</v>
      </c>
    </row>
    <row r="692" spans="1:65" s="2" customFormat="1" ht="33" customHeight="1">
      <c r="A692" s="38"/>
      <c r="B692" s="39"/>
      <c r="C692" s="266" t="s">
        <v>916</v>
      </c>
      <c r="D692" s="266" t="s">
        <v>313</v>
      </c>
      <c r="E692" s="267" t="s">
        <v>917</v>
      </c>
      <c r="F692" s="268" t="s">
        <v>918</v>
      </c>
      <c r="G692" s="269" t="s">
        <v>360</v>
      </c>
      <c r="H692" s="270">
        <v>4.04</v>
      </c>
      <c r="I692" s="271"/>
      <c r="J692" s="272">
        <f>ROUND(I692*H692,2)</f>
        <v>0</v>
      </c>
      <c r="K692" s="273"/>
      <c r="L692" s="274"/>
      <c r="M692" s="275" t="s">
        <v>1</v>
      </c>
      <c r="N692" s="276" t="s">
        <v>38</v>
      </c>
      <c r="O692" s="91"/>
      <c r="P692" s="229">
        <f>O692*H692</f>
        <v>0</v>
      </c>
      <c r="Q692" s="229">
        <v>0.0186</v>
      </c>
      <c r="R692" s="229">
        <f>Q692*H692</f>
        <v>0.07514399999999999</v>
      </c>
      <c r="S692" s="229">
        <v>0</v>
      </c>
      <c r="T692" s="230">
        <f>S692*H692</f>
        <v>0</v>
      </c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R692" s="231" t="s">
        <v>176</v>
      </c>
      <c r="AT692" s="231" t="s">
        <v>313</v>
      </c>
      <c r="AU692" s="231" t="s">
        <v>145</v>
      </c>
      <c r="AY692" s="17" t="s">
        <v>130</v>
      </c>
      <c r="BE692" s="232">
        <f>IF(N692="základní",J692,0)</f>
        <v>0</v>
      </c>
      <c r="BF692" s="232">
        <f>IF(N692="snížená",J692,0)</f>
        <v>0</v>
      </c>
      <c r="BG692" s="232">
        <f>IF(N692="zákl. přenesená",J692,0)</f>
        <v>0</v>
      </c>
      <c r="BH692" s="232">
        <f>IF(N692="sníž. přenesená",J692,0)</f>
        <v>0</v>
      </c>
      <c r="BI692" s="232">
        <f>IF(N692="nulová",J692,0)</f>
        <v>0</v>
      </c>
      <c r="BJ692" s="17" t="s">
        <v>81</v>
      </c>
      <c r="BK692" s="232">
        <f>ROUND(I692*H692,2)</f>
        <v>0</v>
      </c>
      <c r="BL692" s="17" t="s">
        <v>136</v>
      </c>
      <c r="BM692" s="231" t="s">
        <v>919</v>
      </c>
    </row>
    <row r="693" spans="1:51" s="13" customFormat="1" ht="12">
      <c r="A693" s="13"/>
      <c r="B693" s="233"/>
      <c r="C693" s="234"/>
      <c r="D693" s="235" t="s">
        <v>138</v>
      </c>
      <c r="E693" s="234"/>
      <c r="F693" s="237" t="s">
        <v>657</v>
      </c>
      <c r="G693" s="234"/>
      <c r="H693" s="238">
        <v>4.04</v>
      </c>
      <c r="I693" s="239"/>
      <c r="J693" s="234"/>
      <c r="K693" s="234"/>
      <c r="L693" s="240"/>
      <c r="M693" s="241"/>
      <c r="N693" s="242"/>
      <c r="O693" s="242"/>
      <c r="P693" s="242"/>
      <c r="Q693" s="242"/>
      <c r="R693" s="242"/>
      <c r="S693" s="242"/>
      <c r="T693" s="24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44" t="s">
        <v>138</v>
      </c>
      <c r="AU693" s="244" t="s">
        <v>145</v>
      </c>
      <c r="AV693" s="13" t="s">
        <v>83</v>
      </c>
      <c r="AW693" s="13" t="s">
        <v>4</v>
      </c>
      <c r="AX693" s="13" t="s">
        <v>81</v>
      </c>
      <c r="AY693" s="244" t="s">
        <v>130</v>
      </c>
    </row>
    <row r="694" spans="1:65" s="2" customFormat="1" ht="24.15" customHeight="1">
      <c r="A694" s="38"/>
      <c r="B694" s="39"/>
      <c r="C694" s="266" t="s">
        <v>920</v>
      </c>
      <c r="D694" s="266" t="s">
        <v>313</v>
      </c>
      <c r="E694" s="267" t="s">
        <v>921</v>
      </c>
      <c r="F694" s="268" t="s">
        <v>922</v>
      </c>
      <c r="G694" s="269" t="s">
        <v>360</v>
      </c>
      <c r="H694" s="270">
        <v>2.04</v>
      </c>
      <c r="I694" s="271"/>
      <c r="J694" s="272">
        <f>ROUND(I694*H694,2)</f>
        <v>0</v>
      </c>
      <c r="K694" s="273"/>
      <c r="L694" s="274"/>
      <c r="M694" s="275" t="s">
        <v>1</v>
      </c>
      <c r="N694" s="276" t="s">
        <v>38</v>
      </c>
      <c r="O694" s="91"/>
      <c r="P694" s="229">
        <f>O694*H694</f>
        <v>0</v>
      </c>
      <c r="Q694" s="229">
        <v>0.0241</v>
      </c>
      <c r="R694" s="229">
        <f>Q694*H694</f>
        <v>0.049164</v>
      </c>
      <c r="S694" s="229">
        <v>0</v>
      </c>
      <c r="T694" s="230">
        <f>S694*H694</f>
        <v>0</v>
      </c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R694" s="231" t="s">
        <v>176</v>
      </c>
      <c r="AT694" s="231" t="s">
        <v>313</v>
      </c>
      <c r="AU694" s="231" t="s">
        <v>145</v>
      </c>
      <c r="AY694" s="17" t="s">
        <v>130</v>
      </c>
      <c r="BE694" s="232">
        <f>IF(N694="základní",J694,0)</f>
        <v>0</v>
      </c>
      <c r="BF694" s="232">
        <f>IF(N694="snížená",J694,0)</f>
        <v>0</v>
      </c>
      <c r="BG694" s="232">
        <f>IF(N694="zákl. přenesená",J694,0)</f>
        <v>0</v>
      </c>
      <c r="BH694" s="232">
        <f>IF(N694="sníž. přenesená",J694,0)</f>
        <v>0</v>
      </c>
      <c r="BI694" s="232">
        <f>IF(N694="nulová",J694,0)</f>
        <v>0</v>
      </c>
      <c r="BJ694" s="17" t="s">
        <v>81</v>
      </c>
      <c r="BK694" s="232">
        <f>ROUND(I694*H694,2)</f>
        <v>0</v>
      </c>
      <c r="BL694" s="17" t="s">
        <v>136</v>
      </c>
      <c r="BM694" s="231" t="s">
        <v>923</v>
      </c>
    </row>
    <row r="695" spans="1:51" s="13" customFormat="1" ht="12">
      <c r="A695" s="13"/>
      <c r="B695" s="233"/>
      <c r="C695" s="234"/>
      <c r="D695" s="235" t="s">
        <v>138</v>
      </c>
      <c r="E695" s="236" t="s">
        <v>1</v>
      </c>
      <c r="F695" s="237" t="s">
        <v>924</v>
      </c>
      <c r="G695" s="234"/>
      <c r="H695" s="238">
        <v>2.02</v>
      </c>
      <c r="I695" s="239"/>
      <c r="J695" s="234"/>
      <c r="K695" s="234"/>
      <c r="L695" s="240"/>
      <c r="M695" s="241"/>
      <c r="N695" s="242"/>
      <c r="O695" s="242"/>
      <c r="P695" s="242"/>
      <c r="Q695" s="242"/>
      <c r="R695" s="242"/>
      <c r="S695" s="242"/>
      <c r="T695" s="24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44" t="s">
        <v>138</v>
      </c>
      <c r="AU695" s="244" t="s">
        <v>145</v>
      </c>
      <c r="AV695" s="13" t="s">
        <v>83</v>
      </c>
      <c r="AW695" s="13" t="s">
        <v>29</v>
      </c>
      <c r="AX695" s="13" t="s">
        <v>81</v>
      </c>
      <c r="AY695" s="244" t="s">
        <v>130</v>
      </c>
    </row>
    <row r="696" spans="1:51" s="13" customFormat="1" ht="12">
      <c r="A696" s="13"/>
      <c r="B696" s="233"/>
      <c r="C696" s="234"/>
      <c r="D696" s="235" t="s">
        <v>138</v>
      </c>
      <c r="E696" s="234"/>
      <c r="F696" s="237" t="s">
        <v>873</v>
      </c>
      <c r="G696" s="234"/>
      <c r="H696" s="238">
        <v>2.04</v>
      </c>
      <c r="I696" s="239"/>
      <c r="J696" s="234"/>
      <c r="K696" s="234"/>
      <c r="L696" s="240"/>
      <c r="M696" s="241"/>
      <c r="N696" s="242"/>
      <c r="O696" s="242"/>
      <c r="P696" s="242"/>
      <c r="Q696" s="242"/>
      <c r="R696" s="242"/>
      <c r="S696" s="242"/>
      <c r="T696" s="24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44" t="s">
        <v>138</v>
      </c>
      <c r="AU696" s="244" t="s">
        <v>145</v>
      </c>
      <c r="AV696" s="13" t="s">
        <v>83</v>
      </c>
      <c r="AW696" s="13" t="s">
        <v>4</v>
      </c>
      <c r="AX696" s="13" t="s">
        <v>81</v>
      </c>
      <c r="AY696" s="244" t="s">
        <v>130</v>
      </c>
    </row>
    <row r="697" spans="1:65" s="2" customFormat="1" ht="24.15" customHeight="1">
      <c r="A697" s="38"/>
      <c r="B697" s="39"/>
      <c r="C697" s="266" t="s">
        <v>925</v>
      </c>
      <c r="D697" s="266" t="s">
        <v>313</v>
      </c>
      <c r="E697" s="267" t="s">
        <v>926</v>
      </c>
      <c r="F697" s="268" t="s">
        <v>927</v>
      </c>
      <c r="G697" s="269" t="s">
        <v>360</v>
      </c>
      <c r="H697" s="270">
        <v>1.02</v>
      </c>
      <c r="I697" s="271"/>
      <c r="J697" s="272">
        <f>ROUND(I697*H697,2)</f>
        <v>0</v>
      </c>
      <c r="K697" s="273"/>
      <c r="L697" s="274"/>
      <c r="M697" s="275" t="s">
        <v>1</v>
      </c>
      <c r="N697" s="276" t="s">
        <v>38</v>
      </c>
      <c r="O697" s="91"/>
      <c r="P697" s="229">
        <f>O697*H697</f>
        <v>0</v>
      </c>
      <c r="Q697" s="229">
        <v>0.0317</v>
      </c>
      <c r="R697" s="229">
        <f>Q697*H697</f>
        <v>0.032334</v>
      </c>
      <c r="S697" s="229">
        <v>0</v>
      </c>
      <c r="T697" s="230">
        <f>S697*H697</f>
        <v>0</v>
      </c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R697" s="231" t="s">
        <v>176</v>
      </c>
      <c r="AT697" s="231" t="s">
        <v>313</v>
      </c>
      <c r="AU697" s="231" t="s">
        <v>145</v>
      </c>
      <c r="AY697" s="17" t="s">
        <v>130</v>
      </c>
      <c r="BE697" s="232">
        <f>IF(N697="základní",J697,0)</f>
        <v>0</v>
      </c>
      <c r="BF697" s="232">
        <f>IF(N697="snížená",J697,0)</f>
        <v>0</v>
      </c>
      <c r="BG697" s="232">
        <f>IF(N697="zákl. přenesená",J697,0)</f>
        <v>0</v>
      </c>
      <c r="BH697" s="232">
        <f>IF(N697="sníž. přenesená",J697,0)</f>
        <v>0</v>
      </c>
      <c r="BI697" s="232">
        <f>IF(N697="nulová",J697,0)</f>
        <v>0</v>
      </c>
      <c r="BJ697" s="17" t="s">
        <v>81</v>
      </c>
      <c r="BK697" s="232">
        <f>ROUND(I697*H697,2)</f>
        <v>0</v>
      </c>
      <c r="BL697" s="17" t="s">
        <v>136</v>
      </c>
      <c r="BM697" s="231" t="s">
        <v>928</v>
      </c>
    </row>
    <row r="698" spans="1:51" s="13" customFormat="1" ht="12">
      <c r="A698" s="13"/>
      <c r="B698" s="233"/>
      <c r="C698" s="234"/>
      <c r="D698" s="235" t="s">
        <v>138</v>
      </c>
      <c r="E698" s="236" t="s">
        <v>1</v>
      </c>
      <c r="F698" s="237" t="s">
        <v>929</v>
      </c>
      <c r="G698" s="234"/>
      <c r="H698" s="238">
        <v>1.01</v>
      </c>
      <c r="I698" s="239"/>
      <c r="J698" s="234"/>
      <c r="K698" s="234"/>
      <c r="L698" s="240"/>
      <c r="M698" s="241"/>
      <c r="N698" s="242"/>
      <c r="O698" s="242"/>
      <c r="P698" s="242"/>
      <c r="Q698" s="242"/>
      <c r="R698" s="242"/>
      <c r="S698" s="242"/>
      <c r="T698" s="24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44" t="s">
        <v>138</v>
      </c>
      <c r="AU698" s="244" t="s">
        <v>145</v>
      </c>
      <c r="AV698" s="13" t="s">
        <v>83</v>
      </c>
      <c r="AW698" s="13" t="s">
        <v>29</v>
      </c>
      <c r="AX698" s="13" t="s">
        <v>81</v>
      </c>
      <c r="AY698" s="244" t="s">
        <v>130</v>
      </c>
    </row>
    <row r="699" spans="1:51" s="13" customFormat="1" ht="12">
      <c r="A699" s="13"/>
      <c r="B699" s="233"/>
      <c r="C699" s="234"/>
      <c r="D699" s="235" t="s">
        <v>138</v>
      </c>
      <c r="E699" s="234"/>
      <c r="F699" s="237" t="s">
        <v>930</v>
      </c>
      <c r="G699" s="234"/>
      <c r="H699" s="238">
        <v>1.02</v>
      </c>
      <c r="I699" s="239"/>
      <c r="J699" s="234"/>
      <c r="K699" s="234"/>
      <c r="L699" s="240"/>
      <c r="M699" s="241"/>
      <c r="N699" s="242"/>
      <c r="O699" s="242"/>
      <c r="P699" s="242"/>
      <c r="Q699" s="242"/>
      <c r="R699" s="242"/>
      <c r="S699" s="242"/>
      <c r="T699" s="24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44" t="s">
        <v>138</v>
      </c>
      <c r="AU699" s="244" t="s">
        <v>145</v>
      </c>
      <c r="AV699" s="13" t="s">
        <v>83</v>
      </c>
      <c r="AW699" s="13" t="s">
        <v>4</v>
      </c>
      <c r="AX699" s="13" t="s">
        <v>81</v>
      </c>
      <c r="AY699" s="244" t="s">
        <v>130</v>
      </c>
    </row>
    <row r="700" spans="1:65" s="2" customFormat="1" ht="49.05" customHeight="1">
      <c r="A700" s="38"/>
      <c r="B700" s="39"/>
      <c r="C700" s="219" t="s">
        <v>931</v>
      </c>
      <c r="D700" s="219" t="s">
        <v>132</v>
      </c>
      <c r="E700" s="220" t="s">
        <v>932</v>
      </c>
      <c r="F700" s="221" t="s">
        <v>933</v>
      </c>
      <c r="G700" s="222" t="s">
        <v>360</v>
      </c>
      <c r="H700" s="223">
        <v>9</v>
      </c>
      <c r="I700" s="224"/>
      <c r="J700" s="225">
        <f>ROUND(I700*H700,2)</f>
        <v>0</v>
      </c>
      <c r="K700" s="226"/>
      <c r="L700" s="44"/>
      <c r="M700" s="227" t="s">
        <v>1</v>
      </c>
      <c r="N700" s="228" t="s">
        <v>38</v>
      </c>
      <c r="O700" s="91"/>
      <c r="P700" s="229">
        <f>O700*H700</f>
        <v>0</v>
      </c>
      <c r="Q700" s="229">
        <v>0</v>
      </c>
      <c r="R700" s="229">
        <f>Q700*H700</f>
        <v>0</v>
      </c>
      <c r="S700" s="229">
        <v>0</v>
      </c>
      <c r="T700" s="230">
        <f>S700*H700</f>
        <v>0</v>
      </c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R700" s="231" t="s">
        <v>136</v>
      </c>
      <c r="AT700" s="231" t="s">
        <v>132</v>
      </c>
      <c r="AU700" s="231" t="s">
        <v>145</v>
      </c>
      <c r="AY700" s="17" t="s">
        <v>130</v>
      </c>
      <c r="BE700" s="232">
        <f>IF(N700="základní",J700,0)</f>
        <v>0</v>
      </c>
      <c r="BF700" s="232">
        <f>IF(N700="snížená",J700,0)</f>
        <v>0</v>
      </c>
      <c r="BG700" s="232">
        <f>IF(N700="zákl. přenesená",J700,0)</f>
        <v>0</v>
      </c>
      <c r="BH700" s="232">
        <f>IF(N700="sníž. přenesená",J700,0)</f>
        <v>0</v>
      </c>
      <c r="BI700" s="232">
        <f>IF(N700="nulová",J700,0)</f>
        <v>0</v>
      </c>
      <c r="BJ700" s="17" t="s">
        <v>81</v>
      </c>
      <c r="BK700" s="232">
        <f>ROUND(I700*H700,2)</f>
        <v>0</v>
      </c>
      <c r="BL700" s="17" t="s">
        <v>136</v>
      </c>
      <c r="BM700" s="231" t="s">
        <v>934</v>
      </c>
    </row>
    <row r="701" spans="1:51" s="13" customFormat="1" ht="12">
      <c r="A701" s="13"/>
      <c r="B701" s="233"/>
      <c r="C701" s="234"/>
      <c r="D701" s="235" t="s">
        <v>138</v>
      </c>
      <c r="E701" s="236" t="s">
        <v>1</v>
      </c>
      <c r="F701" s="237" t="s">
        <v>935</v>
      </c>
      <c r="G701" s="234"/>
      <c r="H701" s="238">
        <v>5</v>
      </c>
      <c r="I701" s="239"/>
      <c r="J701" s="234"/>
      <c r="K701" s="234"/>
      <c r="L701" s="240"/>
      <c r="M701" s="241"/>
      <c r="N701" s="242"/>
      <c r="O701" s="242"/>
      <c r="P701" s="242"/>
      <c r="Q701" s="242"/>
      <c r="R701" s="242"/>
      <c r="S701" s="242"/>
      <c r="T701" s="24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44" t="s">
        <v>138</v>
      </c>
      <c r="AU701" s="244" t="s">
        <v>145</v>
      </c>
      <c r="AV701" s="13" t="s">
        <v>83</v>
      </c>
      <c r="AW701" s="13" t="s">
        <v>29</v>
      </c>
      <c r="AX701" s="13" t="s">
        <v>73</v>
      </c>
      <c r="AY701" s="244" t="s">
        <v>130</v>
      </c>
    </row>
    <row r="702" spans="1:51" s="13" customFormat="1" ht="12">
      <c r="A702" s="13"/>
      <c r="B702" s="233"/>
      <c r="C702" s="234"/>
      <c r="D702" s="235" t="s">
        <v>138</v>
      </c>
      <c r="E702" s="236" t="s">
        <v>1</v>
      </c>
      <c r="F702" s="237" t="s">
        <v>936</v>
      </c>
      <c r="G702" s="234"/>
      <c r="H702" s="238">
        <v>4</v>
      </c>
      <c r="I702" s="239"/>
      <c r="J702" s="234"/>
      <c r="K702" s="234"/>
      <c r="L702" s="240"/>
      <c r="M702" s="241"/>
      <c r="N702" s="242"/>
      <c r="O702" s="242"/>
      <c r="P702" s="242"/>
      <c r="Q702" s="242"/>
      <c r="R702" s="242"/>
      <c r="S702" s="242"/>
      <c r="T702" s="24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44" t="s">
        <v>138</v>
      </c>
      <c r="AU702" s="244" t="s">
        <v>145</v>
      </c>
      <c r="AV702" s="13" t="s">
        <v>83</v>
      </c>
      <c r="AW702" s="13" t="s">
        <v>29</v>
      </c>
      <c r="AX702" s="13" t="s">
        <v>73</v>
      </c>
      <c r="AY702" s="244" t="s">
        <v>130</v>
      </c>
    </row>
    <row r="703" spans="1:51" s="15" customFormat="1" ht="12">
      <c r="A703" s="15"/>
      <c r="B703" s="255"/>
      <c r="C703" s="256"/>
      <c r="D703" s="235" t="s">
        <v>138</v>
      </c>
      <c r="E703" s="257" t="s">
        <v>1</v>
      </c>
      <c r="F703" s="258" t="s">
        <v>153</v>
      </c>
      <c r="G703" s="256"/>
      <c r="H703" s="259">
        <v>9</v>
      </c>
      <c r="I703" s="260"/>
      <c r="J703" s="256"/>
      <c r="K703" s="256"/>
      <c r="L703" s="261"/>
      <c r="M703" s="262"/>
      <c r="N703" s="263"/>
      <c r="O703" s="263"/>
      <c r="P703" s="263"/>
      <c r="Q703" s="263"/>
      <c r="R703" s="263"/>
      <c r="S703" s="263"/>
      <c r="T703" s="264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T703" s="265" t="s">
        <v>138</v>
      </c>
      <c r="AU703" s="265" t="s">
        <v>145</v>
      </c>
      <c r="AV703" s="15" t="s">
        <v>136</v>
      </c>
      <c r="AW703" s="15" t="s">
        <v>29</v>
      </c>
      <c r="AX703" s="15" t="s">
        <v>81</v>
      </c>
      <c r="AY703" s="265" t="s">
        <v>130</v>
      </c>
    </row>
    <row r="704" spans="1:65" s="2" customFormat="1" ht="24.15" customHeight="1">
      <c r="A704" s="38"/>
      <c r="B704" s="39"/>
      <c r="C704" s="266" t="s">
        <v>937</v>
      </c>
      <c r="D704" s="266" t="s">
        <v>313</v>
      </c>
      <c r="E704" s="267" t="s">
        <v>938</v>
      </c>
      <c r="F704" s="268" t="s">
        <v>939</v>
      </c>
      <c r="G704" s="269" t="s">
        <v>360</v>
      </c>
      <c r="H704" s="270">
        <v>4.04</v>
      </c>
      <c r="I704" s="271"/>
      <c r="J704" s="272">
        <f>ROUND(I704*H704,2)</f>
        <v>0</v>
      </c>
      <c r="K704" s="273"/>
      <c r="L704" s="274"/>
      <c r="M704" s="275" t="s">
        <v>1</v>
      </c>
      <c r="N704" s="276" t="s">
        <v>38</v>
      </c>
      <c r="O704" s="91"/>
      <c r="P704" s="229">
        <f>O704*H704</f>
        <v>0</v>
      </c>
      <c r="Q704" s="229">
        <v>0.0456</v>
      </c>
      <c r="R704" s="229">
        <f>Q704*H704</f>
        <v>0.184224</v>
      </c>
      <c r="S704" s="229">
        <v>0</v>
      </c>
      <c r="T704" s="230">
        <f>S704*H704</f>
        <v>0</v>
      </c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R704" s="231" t="s">
        <v>176</v>
      </c>
      <c r="AT704" s="231" t="s">
        <v>313</v>
      </c>
      <c r="AU704" s="231" t="s">
        <v>145</v>
      </c>
      <c r="AY704" s="17" t="s">
        <v>130</v>
      </c>
      <c r="BE704" s="232">
        <f>IF(N704="základní",J704,0)</f>
        <v>0</v>
      </c>
      <c r="BF704" s="232">
        <f>IF(N704="snížená",J704,0)</f>
        <v>0</v>
      </c>
      <c r="BG704" s="232">
        <f>IF(N704="zákl. přenesená",J704,0)</f>
        <v>0</v>
      </c>
      <c r="BH704" s="232">
        <f>IF(N704="sníž. přenesená",J704,0)</f>
        <v>0</v>
      </c>
      <c r="BI704" s="232">
        <f>IF(N704="nulová",J704,0)</f>
        <v>0</v>
      </c>
      <c r="BJ704" s="17" t="s">
        <v>81</v>
      </c>
      <c r="BK704" s="232">
        <f>ROUND(I704*H704,2)</f>
        <v>0</v>
      </c>
      <c r="BL704" s="17" t="s">
        <v>136</v>
      </c>
      <c r="BM704" s="231" t="s">
        <v>940</v>
      </c>
    </row>
    <row r="705" spans="1:51" s="13" customFormat="1" ht="12">
      <c r="A705" s="13"/>
      <c r="B705" s="233"/>
      <c r="C705" s="234"/>
      <c r="D705" s="235" t="s">
        <v>138</v>
      </c>
      <c r="E705" s="236" t="s">
        <v>1</v>
      </c>
      <c r="F705" s="237" t="s">
        <v>565</v>
      </c>
      <c r="G705" s="234"/>
      <c r="H705" s="238">
        <v>4.04</v>
      </c>
      <c r="I705" s="239"/>
      <c r="J705" s="234"/>
      <c r="K705" s="234"/>
      <c r="L705" s="240"/>
      <c r="M705" s="241"/>
      <c r="N705" s="242"/>
      <c r="O705" s="242"/>
      <c r="P705" s="242"/>
      <c r="Q705" s="242"/>
      <c r="R705" s="242"/>
      <c r="S705" s="242"/>
      <c r="T705" s="24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44" t="s">
        <v>138</v>
      </c>
      <c r="AU705" s="244" t="s">
        <v>145</v>
      </c>
      <c r="AV705" s="13" t="s">
        <v>83</v>
      </c>
      <c r="AW705" s="13" t="s">
        <v>29</v>
      </c>
      <c r="AX705" s="13" t="s">
        <v>81</v>
      </c>
      <c r="AY705" s="244" t="s">
        <v>130</v>
      </c>
    </row>
    <row r="706" spans="1:65" s="2" customFormat="1" ht="33" customHeight="1">
      <c r="A706" s="38"/>
      <c r="B706" s="39"/>
      <c r="C706" s="266" t="s">
        <v>941</v>
      </c>
      <c r="D706" s="266" t="s">
        <v>313</v>
      </c>
      <c r="E706" s="267" t="s">
        <v>942</v>
      </c>
      <c r="F706" s="268" t="s">
        <v>943</v>
      </c>
      <c r="G706" s="269" t="s">
        <v>360</v>
      </c>
      <c r="H706" s="270">
        <v>5.05</v>
      </c>
      <c r="I706" s="271"/>
      <c r="J706" s="272">
        <f>ROUND(I706*H706,2)</f>
        <v>0</v>
      </c>
      <c r="K706" s="273"/>
      <c r="L706" s="274"/>
      <c r="M706" s="275" t="s">
        <v>1</v>
      </c>
      <c r="N706" s="276" t="s">
        <v>38</v>
      </c>
      <c r="O706" s="91"/>
      <c r="P706" s="229">
        <f>O706*H706</f>
        <v>0</v>
      </c>
      <c r="Q706" s="229">
        <v>0.0421</v>
      </c>
      <c r="R706" s="229">
        <f>Q706*H706</f>
        <v>0.212605</v>
      </c>
      <c r="S706" s="229">
        <v>0</v>
      </c>
      <c r="T706" s="230">
        <f>S706*H706</f>
        <v>0</v>
      </c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R706" s="231" t="s">
        <v>176</v>
      </c>
      <c r="AT706" s="231" t="s">
        <v>313</v>
      </c>
      <c r="AU706" s="231" t="s">
        <v>145</v>
      </c>
      <c r="AY706" s="17" t="s">
        <v>130</v>
      </c>
      <c r="BE706" s="232">
        <f>IF(N706="základní",J706,0)</f>
        <v>0</v>
      </c>
      <c r="BF706" s="232">
        <f>IF(N706="snížená",J706,0)</f>
        <v>0</v>
      </c>
      <c r="BG706" s="232">
        <f>IF(N706="zákl. přenesená",J706,0)</f>
        <v>0</v>
      </c>
      <c r="BH706" s="232">
        <f>IF(N706="sníž. přenesená",J706,0)</f>
        <v>0</v>
      </c>
      <c r="BI706" s="232">
        <f>IF(N706="nulová",J706,0)</f>
        <v>0</v>
      </c>
      <c r="BJ706" s="17" t="s">
        <v>81</v>
      </c>
      <c r="BK706" s="232">
        <f>ROUND(I706*H706,2)</f>
        <v>0</v>
      </c>
      <c r="BL706" s="17" t="s">
        <v>136</v>
      </c>
      <c r="BM706" s="231" t="s">
        <v>944</v>
      </c>
    </row>
    <row r="707" spans="1:51" s="13" customFormat="1" ht="12">
      <c r="A707" s="13"/>
      <c r="B707" s="233"/>
      <c r="C707" s="234"/>
      <c r="D707" s="235" t="s">
        <v>138</v>
      </c>
      <c r="E707" s="234"/>
      <c r="F707" s="237" t="s">
        <v>675</v>
      </c>
      <c r="G707" s="234"/>
      <c r="H707" s="238">
        <v>5.05</v>
      </c>
      <c r="I707" s="239"/>
      <c r="J707" s="234"/>
      <c r="K707" s="234"/>
      <c r="L707" s="240"/>
      <c r="M707" s="241"/>
      <c r="N707" s="242"/>
      <c r="O707" s="242"/>
      <c r="P707" s="242"/>
      <c r="Q707" s="242"/>
      <c r="R707" s="242"/>
      <c r="S707" s="242"/>
      <c r="T707" s="24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44" t="s">
        <v>138</v>
      </c>
      <c r="AU707" s="244" t="s">
        <v>145</v>
      </c>
      <c r="AV707" s="13" t="s">
        <v>83</v>
      </c>
      <c r="AW707" s="13" t="s">
        <v>4</v>
      </c>
      <c r="AX707" s="13" t="s">
        <v>81</v>
      </c>
      <c r="AY707" s="244" t="s">
        <v>130</v>
      </c>
    </row>
    <row r="708" spans="1:65" s="2" customFormat="1" ht="49.05" customHeight="1">
      <c r="A708" s="38"/>
      <c r="B708" s="39"/>
      <c r="C708" s="219" t="s">
        <v>945</v>
      </c>
      <c r="D708" s="219" t="s">
        <v>132</v>
      </c>
      <c r="E708" s="220" t="s">
        <v>946</v>
      </c>
      <c r="F708" s="221" t="s">
        <v>947</v>
      </c>
      <c r="G708" s="222" t="s">
        <v>360</v>
      </c>
      <c r="H708" s="223">
        <v>5</v>
      </c>
      <c r="I708" s="224"/>
      <c r="J708" s="225">
        <f>ROUND(I708*H708,2)</f>
        <v>0</v>
      </c>
      <c r="K708" s="226"/>
      <c r="L708" s="44"/>
      <c r="M708" s="227" t="s">
        <v>1</v>
      </c>
      <c r="N708" s="228" t="s">
        <v>38</v>
      </c>
      <c r="O708" s="91"/>
      <c r="P708" s="229">
        <f>O708*H708</f>
        <v>0</v>
      </c>
      <c r="Q708" s="229">
        <v>0</v>
      </c>
      <c r="R708" s="229">
        <f>Q708*H708</f>
        <v>0</v>
      </c>
      <c r="S708" s="229">
        <v>0</v>
      </c>
      <c r="T708" s="230">
        <f>S708*H708</f>
        <v>0</v>
      </c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R708" s="231" t="s">
        <v>136</v>
      </c>
      <c r="AT708" s="231" t="s">
        <v>132</v>
      </c>
      <c r="AU708" s="231" t="s">
        <v>145</v>
      </c>
      <c r="AY708" s="17" t="s">
        <v>130</v>
      </c>
      <c r="BE708" s="232">
        <f>IF(N708="základní",J708,0)</f>
        <v>0</v>
      </c>
      <c r="BF708" s="232">
        <f>IF(N708="snížená",J708,0)</f>
        <v>0</v>
      </c>
      <c r="BG708" s="232">
        <f>IF(N708="zákl. přenesená",J708,0)</f>
        <v>0</v>
      </c>
      <c r="BH708" s="232">
        <f>IF(N708="sníž. přenesená",J708,0)</f>
        <v>0</v>
      </c>
      <c r="BI708" s="232">
        <f>IF(N708="nulová",J708,0)</f>
        <v>0</v>
      </c>
      <c r="BJ708" s="17" t="s">
        <v>81</v>
      </c>
      <c r="BK708" s="232">
        <f>ROUND(I708*H708,2)</f>
        <v>0</v>
      </c>
      <c r="BL708" s="17" t="s">
        <v>136</v>
      </c>
      <c r="BM708" s="231" t="s">
        <v>948</v>
      </c>
    </row>
    <row r="709" spans="1:51" s="13" customFormat="1" ht="12">
      <c r="A709" s="13"/>
      <c r="B709" s="233"/>
      <c r="C709" s="234"/>
      <c r="D709" s="235" t="s">
        <v>138</v>
      </c>
      <c r="E709" s="236" t="s">
        <v>1</v>
      </c>
      <c r="F709" s="237" t="s">
        <v>949</v>
      </c>
      <c r="G709" s="234"/>
      <c r="H709" s="238">
        <v>5</v>
      </c>
      <c r="I709" s="239"/>
      <c r="J709" s="234"/>
      <c r="K709" s="234"/>
      <c r="L709" s="240"/>
      <c r="M709" s="241"/>
      <c r="N709" s="242"/>
      <c r="O709" s="242"/>
      <c r="P709" s="242"/>
      <c r="Q709" s="242"/>
      <c r="R709" s="242"/>
      <c r="S709" s="242"/>
      <c r="T709" s="24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44" t="s">
        <v>138</v>
      </c>
      <c r="AU709" s="244" t="s">
        <v>145</v>
      </c>
      <c r="AV709" s="13" t="s">
        <v>83</v>
      </c>
      <c r="AW709" s="13" t="s">
        <v>29</v>
      </c>
      <c r="AX709" s="13" t="s">
        <v>81</v>
      </c>
      <c r="AY709" s="244" t="s">
        <v>130</v>
      </c>
    </row>
    <row r="710" spans="1:65" s="2" customFormat="1" ht="33" customHeight="1">
      <c r="A710" s="38"/>
      <c r="B710" s="39"/>
      <c r="C710" s="266" t="s">
        <v>950</v>
      </c>
      <c r="D710" s="266" t="s">
        <v>313</v>
      </c>
      <c r="E710" s="267" t="s">
        <v>951</v>
      </c>
      <c r="F710" s="268" t="s">
        <v>952</v>
      </c>
      <c r="G710" s="269" t="s">
        <v>360</v>
      </c>
      <c r="H710" s="270">
        <v>3.03</v>
      </c>
      <c r="I710" s="271"/>
      <c r="J710" s="272">
        <f>ROUND(I710*H710,2)</f>
        <v>0</v>
      </c>
      <c r="K710" s="273"/>
      <c r="L710" s="274"/>
      <c r="M710" s="275" t="s">
        <v>1</v>
      </c>
      <c r="N710" s="276" t="s">
        <v>38</v>
      </c>
      <c r="O710" s="91"/>
      <c r="P710" s="229">
        <f>O710*H710</f>
        <v>0</v>
      </c>
      <c r="Q710" s="229">
        <v>0.0255</v>
      </c>
      <c r="R710" s="229">
        <f>Q710*H710</f>
        <v>0.07726499999999999</v>
      </c>
      <c r="S710" s="229">
        <v>0</v>
      </c>
      <c r="T710" s="230">
        <f>S710*H710</f>
        <v>0</v>
      </c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R710" s="231" t="s">
        <v>176</v>
      </c>
      <c r="AT710" s="231" t="s">
        <v>313</v>
      </c>
      <c r="AU710" s="231" t="s">
        <v>145</v>
      </c>
      <c r="AY710" s="17" t="s">
        <v>130</v>
      </c>
      <c r="BE710" s="232">
        <f>IF(N710="základní",J710,0)</f>
        <v>0</v>
      </c>
      <c r="BF710" s="232">
        <f>IF(N710="snížená",J710,0)</f>
        <v>0</v>
      </c>
      <c r="BG710" s="232">
        <f>IF(N710="zákl. přenesená",J710,0)</f>
        <v>0</v>
      </c>
      <c r="BH710" s="232">
        <f>IF(N710="sníž. přenesená",J710,0)</f>
        <v>0</v>
      </c>
      <c r="BI710" s="232">
        <f>IF(N710="nulová",J710,0)</f>
        <v>0</v>
      </c>
      <c r="BJ710" s="17" t="s">
        <v>81</v>
      </c>
      <c r="BK710" s="232">
        <f>ROUND(I710*H710,2)</f>
        <v>0</v>
      </c>
      <c r="BL710" s="17" t="s">
        <v>136</v>
      </c>
      <c r="BM710" s="231" t="s">
        <v>953</v>
      </c>
    </row>
    <row r="711" spans="1:51" s="13" customFormat="1" ht="12">
      <c r="A711" s="13"/>
      <c r="B711" s="233"/>
      <c r="C711" s="234"/>
      <c r="D711" s="235" t="s">
        <v>138</v>
      </c>
      <c r="E711" s="234"/>
      <c r="F711" s="237" t="s">
        <v>693</v>
      </c>
      <c r="G711" s="234"/>
      <c r="H711" s="238">
        <v>3.03</v>
      </c>
      <c r="I711" s="239"/>
      <c r="J711" s="234"/>
      <c r="K711" s="234"/>
      <c r="L711" s="240"/>
      <c r="M711" s="241"/>
      <c r="N711" s="242"/>
      <c r="O711" s="242"/>
      <c r="P711" s="242"/>
      <c r="Q711" s="242"/>
      <c r="R711" s="242"/>
      <c r="S711" s="242"/>
      <c r="T711" s="24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44" t="s">
        <v>138</v>
      </c>
      <c r="AU711" s="244" t="s">
        <v>145</v>
      </c>
      <c r="AV711" s="13" t="s">
        <v>83</v>
      </c>
      <c r="AW711" s="13" t="s">
        <v>4</v>
      </c>
      <c r="AX711" s="13" t="s">
        <v>81</v>
      </c>
      <c r="AY711" s="244" t="s">
        <v>130</v>
      </c>
    </row>
    <row r="712" spans="1:65" s="2" customFormat="1" ht="33" customHeight="1">
      <c r="A712" s="38"/>
      <c r="B712" s="39"/>
      <c r="C712" s="266" t="s">
        <v>954</v>
      </c>
      <c r="D712" s="266" t="s">
        <v>313</v>
      </c>
      <c r="E712" s="267" t="s">
        <v>955</v>
      </c>
      <c r="F712" s="268" t="s">
        <v>956</v>
      </c>
      <c r="G712" s="269" t="s">
        <v>360</v>
      </c>
      <c r="H712" s="270">
        <v>1.01</v>
      </c>
      <c r="I712" s="271"/>
      <c r="J712" s="272">
        <f>ROUND(I712*H712,2)</f>
        <v>0</v>
      </c>
      <c r="K712" s="273"/>
      <c r="L712" s="274"/>
      <c r="M712" s="275" t="s">
        <v>1</v>
      </c>
      <c r="N712" s="276" t="s">
        <v>38</v>
      </c>
      <c r="O712" s="91"/>
      <c r="P712" s="229">
        <f>O712*H712</f>
        <v>0</v>
      </c>
      <c r="Q712" s="229">
        <v>0.03</v>
      </c>
      <c r="R712" s="229">
        <f>Q712*H712</f>
        <v>0.0303</v>
      </c>
      <c r="S712" s="229">
        <v>0</v>
      </c>
      <c r="T712" s="230">
        <f>S712*H712</f>
        <v>0</v>
      </c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R712" s="231" t="s">
        <v>176</v>
      </c>
      <c r="AT712" s="231" t="s">
        <v>313</v>
      </c>
      <c r="AU712" s="231" t="s">
        <v>145</v>
      </c>
      <c r="AY712" s="17" t="s">
        <v>130</v>
      </c>
      <c r="BE712" s="232">
        <f>IF(N712="základní",J712,0)</f>
        <v>0</v>
      </c>
      <c r="BF712" s="232">
        <f>IF(N712="snížená",J712,0)</f>
        <v>0</v>
      </c>
      <c r="BG712" s="232">
        <f>IF(N712="zákl. přenesená",J712,0)</f>
        <v>0</v>
      </c>
      <c r="BH712" s="232">
        <f>IF(N712="sníž. přenesená",J712,0)</f>
        <v>0</v>
      </c>
      <c r="BI712" s="232">
        <f>IF(N712="nulová",J712,0)</f>
        <v>0</v>
      </c>
      <c r="BJ712" s="17" t="s">
        <v>81</v>
      </c>
      <c r="BK712" s="232">
        <f>ROUND(I712*H712,2)</f>
        <v>0</v>
      </c>
      <c r="BL712" s="17" t="s">
        <v>136</v>
      </c>
      <c r="BM712" s="231" t="s">
        <v>957</v>
      </c>
    </row>
    <row r="713" spans="1:51" s="13" customFormat="1" ht="12">
      <c r="A713" s="13"/>
      <c r="B713" s="233"/>
      <c r="C713" s="234"/>
      <c r="D713" s="235" t="s">
        <v>138</v>
      </c>
      <c r="E713" s="234"/>
      <c r="F713" s="237" t="s">
        <v>665</v>
      </c>
      <c r="G713" s="234"/>
      <c r="H713" s="238">
        <v>1.01</v>
      </c>
      <c r="I713" s="239"/>
      <c r="J713" s="234"/>
      <c r="K713" s="234"/>
      <c r="L713" s="240"/>
      <c r="M713" s="241"/>
      <c r="N713" s="242"/>
      <c r="O713" s="242"/>
      <c r="P713" s="242"/>
      <c r="Q713" s="242"/>
      <c r="R713" s="242"/>
      <c r="S713" s="242"/>
      <c r="T713" s="24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44" t="s">
        <v>138</v>
      </c>
      <c r="AU713" s="244" t="s">
        <v>145</v>
      </c>
      <c r="AV713" s="13" t="s">
        <v>83</v>
      </c>
      <c r="AW713" s="13" t="s">
        <v>4</v>
      </c>
      <c r="AX713" s="13" t="s">
        <v>81</v>
      </c>
      <c r="AY713" s="244" t="s">
        <v>130</v>
      </c>
    </row>
    <row r="714" spans="1:65" s="2" customFormat="1" ht="33" customHeight="1">
      <c r="A714" s="38"/>
      <c r="B714" s="39"/>
      <c r="C714" s="266" t="s">
        <v>958</v>
      </c>
      <c r="D714" s="266" t="s">
        <v>313</v>
      </c>
      <c r="E714" s="267" t="s">
        <v>959</v>
      </c>
      <c r="F714" s="268" t="s">
        <v>960</v>
      </c>
      <c r="G714" s="269" t="s">
        <v>360</v>
      </c>
      <c r="H714" s="270">
        <v>1.01</v>
      </c>
      <c r="I714" s="271"/>
      <c r="J714" s="272">
        <f>ROUND(I714*H714,2)</f>
        <v>0</v>
      </c>
      <c r="K714" s="273"/>
      <c r="L714" s="274"/>
      <c r="M714" s="275" t="s">
        <v>1</v>
      </c>
      <c r="N714" s="276" t="s">
        <v>38</v>
      </c>
      <c r="O714" s="91"/>
      <c r="P714" s="229">
        <f>O714*H714</f>
        <v>0</v>
      </c>
      <c r="Q714" s="229">
        <v>0.035</v>
      </c>
      <c r="R714" s="229">
        <f>Q714*H714</f>
        <v>0.035350000000000006</v>
      </c>
      <c r="S714" s="229">
        <v>0</v>
      </c>
      <c r="T714" s="230">
        <f>S714*H714</f>
        <v>0</v>
      </c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R714" s="231" t="s">
        <v>176</v>
      </c>
      <c r="AT714" s="231" t="s">
        <v>313</v>
      </c>
      <c r="AU714" s="231" t="s">
        <v>145</v>
      </c>
      <c r="AY714" s="17" t="s">
        <v>130</v>
      </c>
      <c r="BE714" s="232">
        <f>IF(N714="základní",J714,0)</f>
        <v>0</v>
      </c>
      <c r="BF714" s="232">
        <f>IF(N714="snížená",J714,0)</f>
        <v>0</v>
      </c>
      <c r="BG714" s="232">
        <f>IF(N714="zákl. přenesená",J714,0)</f>
        <v>0</v>
      </c>
      <c r="BH714" s="232">
        <f>IF(N714="sníž. přenesená",J714,0)</f>
        <v>0</v>
      </c>
      <c r="BI714" s="232">
        <f>IF(N714="nulová",J714,0)</f>
        <v>0</v>
      </c>
      <c r="BJ714" s="17" t="s">
        <v>81</v>
      </c>
      <c r="BK714" s="232">
        <f>ROUND(I714*H714,2)</f>
        <v>0</v>
      </c>
      <c r="BL714" s="17" t="s">
        <v>136</v>
      </c>
      <c r="BM714" s="231" t="s">
        <v>961</v>
      </c>
    </row>
    <row r="715" spans="1:51" s="13" customFormat="1" ht="12">
      <c r="A715" s="13"/>
      <c r="B715" s="233"/>
      <c r="C715" s="234"/>
      <c r="D715" s="235" t="s">
        <v>138</v>
      </c>
      <c r="E715" s="234"/>
      <c r="F715" s="237" t="s">
        <v>665</v>
      </c>
      <c r="G715" s="234"/>
      <c r="H715" s="238">
        <v>1.01</v>
      </c>
      <c r="I715" s="239"/>
      <c r="J715" s="234"/>
      <c r="K715" s="234"/>
      <c r="L715" s="240"/>
      <c r="M715" s="241"/>
      <c r="N715" s="242"/>
      <c r="O715" s="242"/>
      <c r="P715" s="242"/>
      <c r="Q715" s="242"/>
      <c r="R715" s="242"/>
      <c r="S715" s="242"/>
      <c r="T715" s="24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44" t="s">
        <v>138</v>
      </c>
      <c r="AU715" s="244" t="s">
        <v>145</v>
      </c>
      <c r="AV715" s="13" t="s">
        <v>83</v>
      </c>
      <c r="AW715" s="13" t="s">
        <v>4</v>
      </c>
      <c r="AX715" s="13" t="s">
        <v>81</v>
      </c>
      <c r="AY715" s="244" t="s">
        <v>130</v>
      </c>
    </row>
    <row r="716" spans="1:65" s="2" customFormat="1" ht="44.25" customHeight="1">
      <c r="A716" s="38"/>
      <c r="B716" s="39"/>
      <c r="C716" s="219" t="s">
        <v>962</v>
      </c>
      <c r="D716" s="219" t="s">
        <v>132</v>
      </c>
      <c r="E716" s="220" t="s">
        <v>963</v>
      </c>
      <c r="F716" s="221" t="s">
        <v>964</v>
      </c>
      <c r="G716" s="222" t="s">
        <v>360</v>
      </c>
      <c r="H716" s="223">
        <v>22</v>
      </c>
      <c r="I716" s="224"/>
      <c r="J716" s="225">
        <f>ROUND(I716*H716,2)</f>
        <v>0</v>
      </c>
      <c r="K716" s="226"/>
      <c r="L716" s="44"/>
      <c r="M716" s="227" t="s">
        <v>1</v>
      </c>
      <c r="N716" s="228" t="s">
        <v>38</v>
      </c>
      <c r="O716" s="91"/>
      <c r="P716" s="229">
        <f>O716*H716</f>
        <v>0</v>
      </c>
      <c r="Q716" s="229">
        <v>0.00167</v>
      </c>
      <c r="R716" s="229">
        <f>Q716*H716</f>
        <v>0.03674</v>
      </c>
      <c r="S716" s="229">
        <v>0</v>
      </c>
      <c r="T716" s="230">
        <f>S716*H716</f>
        <v>0</v>
      </c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R716" s="231" t="s">
        <v>136</v>
      </c>
      <c r="AT716" s="231" t="s">
        <v>132</v>
      </c>
      <c r="AU716" s="231" t="s">
        <v>145</v>
      </c>
      <c r="AY716" s="17" t="s">
        <v>130</v>
      </c>
      <c r="BE716" s="232">
        <f>IF(N716="základní",J716,0)</f>
        <v>0</v>
      </c>
      <c r="BF716" s="232">
        <f>IF(N716="snížená",J716,0)</f>
        <v>0</v>
      </c>
      <c r="BG716" s="232">
        <f>IF(N716="zákl. přenesená",J716,0)</f>
        <v>0</v>
      </c>
      <c r="BH716" s="232">
        <f>IF(N716="sníž. přenesená",J716,0)</f>
        <v>0</v>
      </c>
      <c r="BI716" s="232">
        <f>IF(N716="nulová",J716,0)</f>
        <v>0</v>
      </c>
      <c r="BJ716" s="17" t="s">
        <v>81</v>
      </c>
      <c r="BK716" s="232">
        <f>ROUND(I716*H716,2)</f>
        <v>0</v>
      </c>
      <c r="BL716" s="17" t="s">
        <v>136</v>
      </c>
      <c r="BM716" s="231" t="s">
        <v>965</v>
      </c>
    </row>
    <row r="717" spans="1:51" s="13" customFormat="1" ht="12">
      <c r="A717" s="13"/>
      <c r="B717" s="233"/>
      <c r="C717" s="234"/>
      <c r="D717" s="235" t="s">
        <v>138</v>
      </c>
      <c r="E717" s="236" t="s">
        <v>1</v>
      </c>
      <c r="F717" s="237" t="s">
        <v>966</v>
      </c>
      <c r="G717" s="234"/>
      <c r="H717" s="238">
        <v>5</v>
      </c>
      <c r="I717" s="239"/>
      <c r="J717" s="234"/>
      <c r="K717" s="234"/>
      <c r="L717" s="240"/>
      <c r="M717" s="241"/>
      <c r="N717" s="242"/>
      <c r="O717" s="242"/>
      <c r="P717" s="242"/>
      <c r="Q717" s="242"/>
      <c r="R717" s="242"/>
      <c r="S717" s="242"/>
      <c r="T717" s="24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44" t="s">
        <v>138</v>
      </c>
      <c r="AU717" s="244" t="s">
        <v>145</v>
      </c>
      <c r="AV717" s="13" t="s">
        <v>83</v>
      </c>
      <c r="AW717" s="13" t="s">
        <v>29</v>
      </c>
      <c r="AX717" s="13" t="s">
        <v>73</v>
      </c>
      <c r="AY717" s="244" t="s">
        <v>130</v>
      </c>
    </row>
    <row r="718" spans="1:51" s="13" customFormat="1" ht="12">
      <c r="A718" s="13"/>
      <c r="B718" s="233"/>
      <c r="C718" s="234"/>
      <c r="D718" s="235" t="s">
        <v>138</v>
      </c>
      <c r="E718" s="236" t="s">
        <v>1</v>
      </c>
      <c r="F718" s="237" t="s">
        <v>967</v>
      </c>
      <c r="G718" s="234"/>
      <c r="H718" s="238">
        <v>17</v>
      </c>
      <c r="I718" s="239"/>
      <c r="J718" s="234"/>
      <c r="K718" s="234"/>
      <c r="L718" s="240"/>
      <c r="M718" s="241"/>
      <c r="N718" s="242"/>
      <c r="O718" s="242"/>
      <c r="P718" s="242"/>
      <c r="Q718" s="242"/>
      <c r="R718" s="242"/>
      <c r="S718" s="242"/>
      <c r="T718" s="24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44" t="s">
        <v>138</v>
      </c>
      <c r="AU718" s="244" t="s">
        <v>145</v>
      </c>
      <c r="AV718" s="13" t="s">
        <v>83</v>
      </c>
      <c r="AW718" s="13" t="s">
        <v>29</v>
      </c>
      <c r="AX718" s="13" t="s">
        <v>73</v>
      </c>
      <c r="AY718" s="244" t="s">
        <v>130</v>
      </c>
    </row>
    <row r="719" spans="1:51" s="15" customFormat="1" ht="12">
      <c r="A719" s="15"/>
      <c r="B719" s="255"/>
      <c r="C719" s="256"/>
      <c r="D719" s="235" t="s">
        <v>138</v>
      </c>
      <c r="E719" s="257" t="s">
        <v>1</v>
      </c>
      <c r="F719" s="258" t="s">
        <v>153</v>
      </c>
      <c r="G719" s="256"/>
      <c r="H719" s="259">
        <v>22</v>
      </c>
      <c r="I719" s="260"/>
      <c r="J719" s="256"/>
      <c r="K719" s="256"/>
      <c r="L719" s="261"/>
      <c r="M719" s="262"/>
      <c r="N719" s="263"/>
      <c r="O719" s="263"/>
      <c r="P719" s="263"/>
      <c r="Q719" s="263"/>
      <c r="R719" s="263"/>
      <c r="S719" s="263"/>
      <c r="T719" s="264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T719" s="265" t="s">
        <v>138</v>
      </c>
      <c r="AU719" s="265" t="s">
        <v>145</v>
      </c>
      <c r="AV719" s="15" t="s">
        <v>136</v>
      </c>
      <c r="AW719" s="15" t="s">
        <v>29</v>
      </c>
      <c r="AX719" s="15" t="s">
        <v>81</v>
      </c>
      <c r="AY719" s="265" t="s">
        <v>130</v>
      </c>
    </row>
    <row r="720" spans="1:65" s="2" customFormat="1" ht="24.15" customHeight="1">
      <c r="A720" s="38"/>
      <c r="B720" s="39"/>
      <c r="C720" s="266" t="s">
        <v>968</v>
      </c>
      <c r="D720" s="266" t="s">
        <v>313</v>
      </c>
      <c r="E720" s="267" t="s">
        <v>969</v>
      </c>
      <c r="F720" s="268" t="s">
        <v>970</v>
      </c>
      <c r="G720" s="269" t="s">
        <v>360</v>
      </c>
      <c r="H720" s="270">
        <v>8.08</v>
      </c>
      <c r="I720" s="271"/>
      <c r="J720" s="272">
        <f>ROUND(I720*H720,2)</f>
        <v>0</v>
      </c>
      <c r="K720" s="273"/>
      <c r="L720" s="274"/>
      <c r="M720" s="275" t="s">
        <v>1</v>
      </c>
      <c r="N720" s="276" t="s">
        <v>38</v>
      </c>
      <c r="O720" s="91"/>
      <c r="P720" s="229">
        <f>O720*H720</f>
        <v>0</v>
      </c>
      <c r="Q720" s="229">
        <v>0.009</v>
      </c>
      <c r="R720" s="229">
        <f>Q720*H720</f>
        <v>0.07271999999999999</v>
      </c>
      <c r="S720" s="229">
        <v>0</v>
      </c>
      <c r="T720" s="230">
        <f>S720*H720</f>
        <v>0</v>
      </c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R720" s="231" t="s">
        <v>176</v>
      </c>
      <c r="AT720" s="231" t="s">
        <v>313</v>
      </c>
      <c r="AU720" s="231" t="s">
        <v>145</v>
      </c>
      <c r="AY720" s="17" t="s">
        <v>130</v>
      </c>
      <c r="BE720" s="232">
        <f>IF(N720="základní",J720,0)</f>
        <v>0</v>
      </c>
      <c r="BF720" s="232">
        <f>IF(N720="snížená",J720,0)</f>
        <v>0</v>
      </c>
      <c r="BG720" s="232">
        <f>IF(N720="zákl. přenesená",J720,0)</f>
        <v>0</v>
      </c>
      <c r="BH720" s="232">
        <f>IF(N720="sníž. přenesená",J720,0)</f>
        <v>0</v>
      </c>
      <c r="BI720" s="232">
        <f>IF(N720="nulová",J720,0)</f>
        <v>0</v>
      </c>
      <c r="BJ720" s="17" t="s">
        <v>81</v>
      </c>
      <c r="BK720" s="232">
        <f>ROUND(I720*H720,2)</f>
        <v>0</v>
      </c>
      <c r="BL720" s="17" t="s">
        <v>136</v>
      </c>
      <c r="BM720" s="231" t="s">
        <v>971</v>
      </c>
    </row>
    <row r="721" spans="1:51" s="13" customFormat="1" ht="12">
      <c r="A721" s="13"/>
      <c r="B721" s="233"/>
      <c r="C721" s="234"/>
      <c r="D721" s="235" t="s">
        <v>138</v>
      </c>
      <c r="E721" s="236" t="s">
        <v>1</v>
      </c>
      <c r="F721" s="237" t="s">
        <v>972</v>
      </c>
      <c r="G721" s="234"/>
      <c r="H721" s="238">
        <v>8.08</v>
      </c>
      <c r="I721" s="239"/>
      <c r="J721" s="234"/>
      <c r="K721" s="234"/>
      <c r="L721" s="240"/>
      <c r="M721" s="241"/>
      <c r="N721" s="242"/>
      <c r="O721" s="242"/>
      <c r="P721" s="242"/>
      <c r="Q721" s="242"/>
      <c r="R721" s="242"/>
      <c r="S721" s="242"/>
      <c r="T721" s="24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44" t="s">
        <v>138</v>
      </c>
      <c r="AU721" s="244" t="s">
        <v>145</v>
      </c>
      <c r="AV721" s="13" t="s">
        <v>83</v>
      </c>
      <c r="AW721" s="13" t="s">
        <v>29</v>
      </c>
      <c r="AX721" s="13" t="s">
        <v>81</v>
      </c>
      <c r="AY721" s="244" t="s">
        <v>130</v>
      </c>
    </row>
    <row r="722" spans="1:65" s="2" customFormat="1" ht="24.15" customHeight="1">
      <c r="A722" s="38"/>
      <c r="B722" s="39"/>
      <c r="C722" s="266" t="s">
        <v>973</v>
      </c>
      <c r="D722" s="266" t="s">
        <v>313</v>
      </c>
      <c r="E722" s="267" t="s">
        <v>974</v>
      </c>
      <c r="F722" s="268" t="s">
        <v>975</v>
      </c>
      <c r="G722" s="269" t="s">
        <v>360</v>
      </c>
      <c r="H722" s="270">
        <v>4.04</v>
      </c>
      <c r="I722" s="271"/>
      <c r="J722" s="272">
        <f>ROUND(I722*H722,2)</f>
        <v>0</v>
      </c>
      <c r="K722" s="273"/>
      <c r="L722" s="274"/>
      <c r="M722" s="275" t="s">
        <v>1</v>
      </c>
      <c r="N722" s="276" t="s">
        <v>38</v>
      </c>
      <c r="O722" s="91"/>
      <c r="P722" s="229">
        <f>O722*H722</f>
        <v>0</v>
      </c>
      <c r="Q722" s="229">
        <v>0.0095</v>
      </c>
      <c r="R722" s="229">
        <f>Q722*H722</f>
        <v>0.03838</v>
      </c>
      <c r="S722" s="229">
        <v>0</v>
      </c>
      <c r="T722" s="230">
        <f>S722*H722</f>
        <v>0</v>
      </c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R722" s="231" t="s">
        <v>176</v>
      </c>
      <c r="AT722" s="231" t="s">
        <v>313</v>
      </c>
      <c r="AU722" s="231" t="s">
        <v>145</v>
      </c>
      <c r="AY722" s="17" t="s">
        <v>130</v>
      </c>
      <c r="BE722" s="232">
        <f>IF(N722="základní",J722,0)</f>
        <v>0</v>
      </c>
      <c r="BF722" s="232">
        <f>IF(N722="snížená",J722,0)</f>
        <v>0</v>
      </c>
      <c r="BG722" s="232">
        <f>IF(N722="zákl. přenesená",J722,0)</f>
        <v>0</v>
      </c>
      <c r="BH722" s="232">
        <f>IF(N722="sníž. přenesená",J722,0)</f>
        <v>0</v>
      </c>
      <c r="BI722" s="232">
        <f>IF(N722="nulová",J722,0)</f>
        <v>0</v>
      </c>
      <c r="BJ722" s="17" t="s">
        <v>81</v>
      </c>
      <c r="BK722" s="232">
        <f>ROUND(I722*H722,2)</f>
        <v>0</v>
      </c>
      <c r="BL722" s="17" t="s">
        <v>136</v>
      </c>
      <c r="BM722" s="231" t="s">
        <v>976</v>
      </c>
    </row>
    <row r="723" spans="1:51" s="13" customFormat="1" ht="12">
      <c r="A723" s="13"/>
      <c r="B723" s="233"/>
      <c r="C723" s="234"/>
      <c r="D723" s="235" t="s">
        <v>138</v>
      </c>
      <c r="E723" s="236" t="s">
        <v>1</v>
      </c>
      <c r="F723" s="237" t="s">
        <v>977</v>
      </c>
      <c r="G723" s="234"/>
      <c r="H723" s="238">
        <v>4.04</v>
      </c>
      <c r="I723" s="239"/>
      <c r="J723" s="234"/>
      <c r="K723" s="234"/>
      <c r="L723" s="240"/>
      <c r="M723" s="241"/>
      <c r="N723" s="242"/>
      <c r="O723" s="242"/>
      <c r="P723" s="242"/>
      <c r="Q723" s="242"/>
      <c r="R723" s="242"/>
      <c r="S723" s="242"/>
      <c r="T723" s="24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44" t="s">
        <v>138</v>
      </c>
      <c r="AU723" s="244" t="s">
        <v>145</v>
      </c>
      <c r="AV723" s="13" t="s">
        <v>83</v>
      </c>
      <c r="AW723" s="13" t="s">
        <v>29</v>
      </c>
      <c r="AX723" s="13" t="s">
        <v>81</v>
      </c>
      <c r="AY723" s="244" t="s">
        <v>130</v>
      </c>
    </row>
    <row r="724" spans="1:65" s="2" customFormat="1" ht="21.75" customHeight="1">
      <c r="A724" s="38"/>
      <c r="B724" s="39"/>
      <c r="C724" s="266" t="s">
        <v>978</v>
      </c>
      <c r="D724" s="266" t="s">
        <v>313</v>
      </c>
      <c r="E724" s="267" t="s">
        <v>979</v>
      </c>
      <c r="F724" s="268" t="s">
        <v>980</v>
      </c>
      <c r="G724" s="269" t="s">
        <v>360</v>
      </c>
      <c r="H724" s="270">
        <v>7.07</v>
      </c>
      <c r="I724" s="271"/>
      <c r="J724" s="272">
        <f>ROUND(I724*H724,2)</f>
        <v>0</v>
      </c>
      <c r="K724" s="273"/>
      <c r="L724" s="274"/>
      <c r="M724" s="275" t="s">
        <v>1</v>
      </c>
      <c r="N724" s="276" t="s">
        <v>38</v>
      </c>
      <c r="O724" s="91"/>
      <c r="P724" s="229">
        <f>O724*H724</f>
        <v>0</v>
      </c>
      <c r="Q724" s="229">
        <v>0.0122</v>
      </c>
      <c r="R724" s="229">
        <f>Q724*H724</f>
        <v>0.08625400000000001</v>
      </c>
      <c r="S724" s="229">
        <v>0</v>
      </c>
      <c r="T724" s="230">
        <f>S724*H724</f>
        <v>0</v>
      </c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R724" s="231" t="s">
        <v>176</v>
      </c>
      <c r="AT724" s="231" t="s">
        <v>313</v>
      </c>
      <c r="AU724" s="231" t="s">
        <v>145</v>
      </c>
      <c r="AY724" s="17" t="s">
        <v>130</v>
      </c>
      <c r="BE724" s="232">
        <f>IF(N724="základní",J724,0)</f>
        <v>0</v>
      </c>
      <c r="BF724" s="232">
        <f>IF(N724="snížená",J724,0)</f>
        <v>0</v>
      </c>
      <c r="BG724" s="232">
        <f>IF(N724="zákl. přenesená",J724,0)</f>
        <v>0</v>
      </c>
      <c r="BH724" s="232">
        <f>IF(N724="sníž. přenesená",J724,0)</f>
        <v>0</v>
      </c>
      <c r="BI724" s="232">
        <f>IF(N724="nulová",J724,0)</f>
        <v>0</v>
      </c>
      <c r="BJ724" s="17" t="s">
        <v>81</v>
      </c>
      <c r="BK724" s="232">
        <f>ROUND(I724*H724,2)</f>
        <v>0</v>
      </c>
      <c r="BL724" s="17" t="s">
        <v>136</v>
      </c>
      <c r="BM724" s="231" t="s">
        <v>981</v>
      </c>
    </row>
    <row r="725" spans="1:51" s="13" customFormat="1" ht="12">
      <c r="A725" s="13"/>
      <c r="B725" s="233"/>
      <c r="C725" s="234"/>
      <c r="D725" s="235" t="s">
        <v>138</v>
      </c>
      <c r="E725" s="236" t="s">
        <v>1</v>
      </c>
      <c r="F725" s="237" t="s">
        <v>982</v>
      </c>
      <c r="G725" s="234"/>
      <c r="H725" s="238">
        <v>5.05</v>
      </c>
      <c r="I725" s="239"/>
      <c r="J725" s="234"/>
      <c r="K725" s="234"/>
      <c r="L725" s="240"/>
      <c r="M725" s="241"/>
      <c r="N725" s="242"/>
      <c r="O725" s="242"/>
      <c r="P725" s="242"/>
      <c r="Q725" s="242"/>
      <c r="R725" s="242"/>
      <c r="S725" s="242"/>
      <c r="T725" s="24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44" t="s">
        <v>138</v>
      </c>
      <c r="AU725" s="244" t="s">
        <v>145</v>
      </c>
      <c r="AV725" s="13" t="s">
        <v>83</v>
      </c>
      <c r="AW725" s="13" t="s">
        <v>29</v>
      </c>
      <c r="AX725" s="13" t="s">
        <v>73</v>
      </c>
      <c r="AY725" s="244" t="s">
        <v>130</v>
      </c>
    </row>
    <row r="726" spans="1:51" s="13" customFormat="1" ht="12">
      <c r="A726" s="13"/>
      <c r="B726" s="233"/>
      <c r="C726" s="234"/>
      <c r="D726" s="235" t="s">
        <v>138</v>
      </c>
      <c r="E726" s="236" t="s">
        <v>1</v>
      </c>
      <c r="F726" s="237" t="s">
        <v>983</v>
      </c>
      <c r="G726" s="234"/>
      <c r="H726" s="238">
        <v>2.02</v>
      </c>
      <c r="I726" s="239"/>
      <c r="J726" s="234"/>
      <c r="K726" s="234"/>
      <c r="L726" s="240"/>
      <c r="M726" s="241"/>
      <c r="N726" s="242"/>
      <c r="O726" s="242"/>
      <c r="P726" s="242"/>
      <c r="Q726" s="242"/>
      <c r="R726" s="242"/>
      <c r="S726" s="242"/>
      <c r="T726" s="24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44" t="s">
        <v>138</v>
      </c>
      <c r="AU726" s="244" t="s">
        <v>145</v>
      </c>
      <c r="AV726" s="13" t="s">
        <v>83</v>
      </c>
      <c r="AW726" s="13" t="s">
        <v>29</v>
      </c>
      <c r="AX726" s="13" t="s">
        <v>73</v>
      </c>
      <c r="AY726" s="244" t="s">
        <v>130</v>
      </c>
    </row>
    <row r="727" spans="1:51" s="15" customFormat="1" ht="12">
      <c r="A727" s="15"/>
      <c r="B727" s="255"/>
      <c r="C727" s="256"/>
      <c r="D727" s="235" t="s">
        <v>138</v>
      </c>
      <c r="E727" s="257" t="s">
        <v>1</v>
      </c>
      <c r="F727" s="258" t="s">
        <v>153</v>
      </c>
      <c r="G727" s="256"/>
      <c r="H727" s="259">
        <v>7.07</v>
      </c>
      <c r="I727" s="260"/>
      <c r="J727" s="256"/>
      <c r="K727" s="256"/>
      <c r="L727" s="261"/>
      <c r="M727" s="262"/>
      <c r="N727" s="263"/>
      <c r="O727" s="263"/>
      <c r="P727" s="263"/>
      <c r="Q727" s="263"/>
      <c r="R727" s="263"/>
      <c r="S727" s="263"/>
      <c r="T727" s="264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T727" s="265" t="s">
        <v>138</v>
      </c>
      <c r="AU727" s="265" t="s">
        <v>145</v>
      </c>
      <c r="AV727" s="15" t="s">
        <v>136</v>
      </c>
      <c r="AW727" s="15" t="s">
        <v>29</v>
      </c>
      <c r="AX727" s="15" t="s">
        <v>81</v>
      </c>
      <c r="AY727" s="265" t="s">
        <v>130</v>
      </c>
    </row>
    <row r="728" spans="1:65" s="2" customFormat="1" ht="24.15" customHeight="1">
      <c r="A728" s="38"/>
      <c r="B728" s="39"/>
      <c r="C728" s="266" t="s">
        <v>984</v>
      </c>
      <c r="D728" s="266" t="s">
        <v>313</v>
      </c>
      <c r="E728" s="267" t="s">
        <v>985</v>
      </c>
      <c r="F728" s="268" t="s">
        <v>986</v>
      </c>
      <c r="G728" s="269" t="s">
        <v>360</v>
      </c>
      <c r="H728" s="270">
        <v>1.01</v>
      </c>
      <c r="I728" s="271"/>
      <c r="J728" s="272">
        <f>ROUND(I728*H728,2)</f>
        <v>0</v>
      </c>
      <c r="K728" s="273"/>
      <c r="L728" s="274"/>
      <c r="M728" s="275" t="s">
        <v>1</v>
      </c>
      <c r="N728" s="276" t="s">
        <v>38</v>
      </c>
      <c r="O728" s="91"/>
      <c r="P728" s="229">
        <f>O728*H728</f>
        <v>0</v>
      </c>
      <c r="Q728" s="229">
        <v>0.0077</v>
      </c>
      <c r="R728" s="229">
        <f>Q728*H728</f>
        <v>0.007777</v>
      </c>
      <c r="S728" s="229">
        <v>0</v>
      </c>
      <c r="T728" s="230">
        <f>S728*H728</f>
        <v>0</v>
      </c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R728" s="231" t="s">
        <v>176</v>
      </c>
      <c r="AT728" s="231" t="s">
        <v>313</v>
      </c>
      <c r="AU728" s="231" t="s">
        <v>145</v>
      </c>
      <c r="AY728" s="17" t="s">
        <v>130</v>
      </c>
      <c r="BE728" s="232">
        <f>IF(N728="základní",J728,0)</f>
        <v>0</v>
      </c>
      <c r="BF728" s="232">
        <f>IF(N728="snížená",J728,0)</f>
        <v>0</v>
      </c>
      <c r="BG728" s="232">
        <f>IF(N728="zákl. přenesená",J728,0)</f>
        <v>0</v>
      </c>
      <c r="BH728" s="232">
        <f>IF(N728="sníž. přenesená",J728,0)</f>
        <v>0</v>
      </c>
      <c r="BI728" s="232">
        <f>IF(N728="nulová",J728,0)</f>
        <v>0</v>
      </c>
      <c r="BJ728" s="17" t="s">
        <v>81</v>
      </c>
      <c r="BK728" s="232">
        <f>ROUND(I728*H728,2)</f>
        <v>0</v>
      </c>
      <c r="BL728" s="17" t="s">
        <v>136</v>
      </c>
      <c r="BM728" s="231" t="s">
        <v>987</v>
      </c>
    </row>
    <row r="729" spans="1:51" s="13" customFormat="1" ht="12">
      <c r="A729" s="13"/>
      <c r="B729" s="233"/>
      <c r="C729" s="234"/>
      <c r="D729" s="235" t="s">
        <v>138</v>
      </c>
      <c r="E729" s="236" t="s">
        <v>1</v>
      </c>
      <c r="F729" s="237" t="s">
        <v>988</v>
      </c>
      <c r="G729" s="234"/>
      <c r="H729" s="238">
        <v>1.01</v>
      </c>
      <c r="I729" s="239"/>
      <c r="J729" s="234"/>
      <c r="K729" s="234"/>
      <c r="L729" s="240"/>
      <c r="M729" s="241"/>
      <c r="N729" s="242"/>
      <c r="O729" s="242"/>
      <c r="P729" s="242"/>
      <c r="Q729" s="242"/>
      <c r="R729" s="242"/>
      <c r="S729" s="242"/>
      <c r="T729" s="24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44" t="s">
        <v>138</v>
      </c>
      <c r="AU729" s="244" t="s">
        <v>145</v>
      </c>
      <c r="AV729" s="13" t="s">
        <v>83</v>
      </c>
      <c r="AW729" s="13" t="s">
        <v>29</v>
      </c>
      <c r="AX729" s="13" t="s">
        <v>81</v>
      </c>
      <c r="AY729" s="244" t="s">
        <v>130</v>
      </c>
    </row>
    <row r="730" spans="1:65" s="2" customFormat="1" ht="21.75" customHeight="1">
      <c r="A730" s="38"/>
      <c r="B730" s="39"/>
      <c r="C730" s="266" t="s">
        <v>989</v>
      </c>
      <c r="D730" s="266" t="s">
        <v>313</v>
      </c>
      <c r="E730" s="267" t="s">
        <v>990</v>
      </c>
      <c r="F730" s="268" t="s">
        <v>991</v>
      </c>
      <c r="G730" s="269" t="s">
        <v>360</v>
      </c>
      <c r="H730" s="270">
        <v>2.02</v>
      </c>
      <c r="I730" s="271"/>
      <c r="J730" s="272">
        <f>ROUND(I730*H730,2)</f>
        <v>0</v>
      </c>
      <c r="K730" s="273"/>
      <c r="L730" s="274"/>
      <c r="M730" s="275" t="s">
        <v>1</v>
      </c>
      <c r="N730" s="276" t="s">
        <v>38</v>
      </c>
      <c r="O730" s="91"/>
      <c r="P730" s="229">
        <f>O730*H730</f>
        <v>0</v>
      </c>
      <c r="Q730" s="229">
        <v>0.0038</v>
      </c>
      <c r="R730" s="229">
        <f>Q730*H730</f>
        <v>0.007676</v>
      </c>
      <c r="S730" s="229">
        <v>0</v>
      </c>
      <c r="T730" s="230">
        <f>S730*H730</f>
        <v>0</v>
      </c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R730" s="231" t="s">
        <v>176</v>
      </c>
      <c r="AT730" s="231" t="s">
        <v>313</v>
      </c>
      <c r="AU730" s="231" t="s">
        <v>145</v>
      </c>
      <c r="AY730" s="17" t="s">
        <v>130</v>
      </c>
      <c r="BE730" s="232">
        <f>IF(N730="základní",J730,0)</f>
        <v>0</v>
      </c>
      <c r="BF730" s="232">
        <f>IF(N730="snížená",J730,0)</f>
        <v>0</v>
      </c>
      <c r="BG730" s="232">
        <f>IF(N730="zákl. přenesená",J730,0)</f>
        <v>0</v>
      </c>
      <c r="BH730" s="232">
        <f>IF(N730="sníž. přenesená",J730,0)</f>
        <v>0</v>
      </c>
      <c r="BI730" s="232">
        <f>IF(N730="nulová",J730,0)</f>
        <v>0</v>
      </c>
      <c r="BJ730" s="17" t="s">
        <v>81</v>
      </c>
      <c r="BK730" s="232">
        <f>ROUND(I730*H730,2)</f>
        <v>0</v>
      </c>
      <c r="BL730" s="17" t="s">
        <v>136</v>
      </c>
      <c r="BM730" s="231" t="s">
        <v>992</v>
      </c>
    </row>
    <row r="731" spans="1:51" s="13" customFormat="1" ht="12">
      <c r="A731" s="13"/>
      <c r="B731" s="233"/>
      <c r="C731" s="234"/>
      <c r="D731" s="235" t="s">
        <v>138</v>
      </c>
      <c r="E731" s="236" t="s">
        <v>1</v>
      </c>
      <c r="F731" s="237" t="s">
        <v>993</v>
      </c>
      <c r="G731" s="234"/>
      <c r="H731" s="238">
        <v>2.02</v>
      </c>
      <c r="I731" s="239"/>
      <c r="J731" s="234"/>
      <c r="K731" s="234"/>
      <c r="L731" s="240"/>
      <c r="M731" s="241"/>
      <c r="N731" s="242"/>
      <c r="O731" s="242"/>
      <c r="P731" s="242"/>
      <c r="Q731" s="242"/>
      <c r="R731" s="242"/>
      <c r="S731" s="242"/>
      <c r="T731" s="24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44" t="s">
        <v>138</v>
      </c>
      <c r="AU731" s="244" t="s">
        <v>145</v>
      </c>
      <c r="AV731" s="13" t="s">
        <v>83</v>
      </c>
      <c r="AW731" s="13" t="s">
        <v>29</v>
      </c>
      <c r="AX731" s="13" t="s">
        <v>73</v>
      </c>
      <c r="AY731" s="244" t="s">
        <v>130</v>
      </c>
    </row>
    <row r="732" spans="1:65" s="2" customFormat="1" ht="44.25" customHeight="1">
      <c r="A732" s="38"/>
      <c r="B732" s="39"/>
      <c r="C732" s="219" t="s">
        <v>994</v>
      </c>
      <c r="D732" s="219" t="s">
        <v>132</v>
      </c>
      <c r="E732" s="220" t="s">
        <v>995</v>
      </c>
      <c r="F732" s="221" t="s">
        <v>996</v>
      </c>
      <c r="G732" s="222" t="s">
        <v>360</v>
      </c>
      <c r="H732" s="223">
        <v>10</v>
      </c>
      <c r="I732" s="224"/>
      <c r="J732" s="225">
        <f>ROUND(I732*H732,2)</f>
        <v>0</v>
      </c>
      <c r="K732" s="226"/>
      <c r="L732" s="44"/>
      <c r="M732" s="227" t="s">
        <v>1</v>
      </c>
      <c r="N732" s="228" t="s">
        <v>38</v>
      </c>
      <c r="O732" s="91"/>
      <c r="P732" s="229">
        <f>O732*H732</f>
        <v>0</v>
      </c>
      <c r="Q732" s="229">
        <v>0.00167</v>
      </c>
      <c r="R732" s="229">
        <f>Q732*H732</f>
        <v>0.0167</v>
      </c>
      <c r="S732" s="229">
        <v>0</v>
      </c>
      <c r="T732" s="230">
        <f>S732*H732</f>
        <v>0</v>
      </c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R732" s="231" t="s">
        <v>136</v>
      </c>
      <c r="AT732" s="231" t="s">
        <v>132</v>
      </c>
      <c r="AU732" s="231" t="s">
        <v>145</v>
      </c>
      <c r="AY732" s="17" t="s">
        <v>130</v>
      </c>
      <c r="BE732" s="232">
        <f>IF(N732="základní",J732,0)</f>
        <v>0</v>
      </c>
      <c r="BF732" s="232">
        <f>IF(N732="snížená",J732,0)</f>
        <v>0</v>
      </c>
      <c r="BG732" s="232">
        <f>IF(N732="zákl. přenesená",J732,0)</f>
        <v>0</v>
      </c>
      <c r="BH732" s="232">
        <f>IF(N732="sníž. přenesená",J732,0)</f>
        <v>0</v>
      </c>
      <c r="BI732" s="232">
        <f>IF(N732="nulová",J732,0)</f>
        <v>0</v>
      </c>
      <c r="BJ732" s="17" t="s">
        <v>81</v>
      </c>
      <c r="BK732" s="232">
        <f>ROUND(I732*H732,2)</f>
        <v>0</v>
      </c>
      <c r="BL732" s="17" t="s">
        <v>136</v>
      </c>
      <c r="BM732" s="231" t="s">
        <v>997</v>
      </c>
    </row>
    <row r="733" spans="1:51" s="13" customFormat="1" ht="12">
      <c r="A733" s="13"/>
      <c r="B733" s="233"/>
      <c r="C733" s="234"/>
      <c r="D733" s="235" t="s">
        <v>138</v>
      </c>
      <c r="E733" s="236" t="s">
        <v>1</v>
      </c>
      <c r="F733" s="237" t="s">
        <v>998</v>
      </c>
      <c r="G733" s="234"/>
      <c r="H733" s="238">
        <v>0</v>
      </c>
      <c r="I733" s="239"/>
      <c r="J733" s="234"/>
      <c r="K733" s="234"/>
      <c r="L733" s="240"/>
      <c r="M733" s="241"/>
      <c r="N733" s="242"/>
      <c r="O733" s="242"/>
      <c r="P733" s="242"/>
      <c r="Q733" s="242"/>
      <c r="R733" s="242"/>
      <c r="S733" s="242"/>
      <c r="T733" s="24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44" t="s">
        <v>138</v>
      </c>
      <c r="AU733" s="244" t="s">
        <v>145</v>
      </c>
      <c r="AV733" s="13" t="s">
        <v>83</v>
      </c>
      <c r="AW733" s="13" t="s">
        <v>29</v>
      </c>
      <c r="AX733" s="13" t="s">
        <v>73</v>
      </c>
      <c r="AY733" s="244" t="s">
        <v>130</v>
      </c>
    </row>
    <row r="734" spans="1:51" s="13" customFormat="1" ht="12">
      <c r="A734" s="13"/>
      <c r="B734" s="233"/>
      <c r="C734" s="234"/>
      <c r="D734" s="235" t="s">
        <v>138</v>
      </c>
      <c r="E734" s="236" t="s">
        <v>1</v>
      </c>
      <c r="F734" s="237" t="s">
        <v>999</v>
      </c>
      <c r="G734" s="234"/>
      <c r="H734" s="238">
        <v>10</v>
      </c>
      <c r="I734" s="239"/>
      <c r="J734" s="234"/>
      <c r="K734" s="234"/>
      <c r="L734" s="240"/>
      <c r="M734" s="241"/>
      <c r="N734" s="242"/>
      <c r="O734" s="242"/>
      <c r="P734" s="242"/>
      <c r="Q734" s="242"/>
      <c r="R734" s="242"/>
      <c r="S734" s="242"/>
      <c r="T734" s="24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44" t="s">
        <v>138</v>
      </c>
      <c r="AU734" s="244" t="s">
        <v>145</v>
      </c>
      <c r="AV734" s="13" t="s">
        <v>83</v>
      </c>
      <c r="AW734" s="13" t="s">
        <v>29</v>
      </c>
      <c r="AX734" s="13" t="s">
        <v>73</v>
      </c>
      <c r="AY734" s="244" t="s">
        <v>130</v>
      </c>
    </row>
    <row r="735" spans="1:51" s="15" customFormat="1" ht="12">
      <c r="A735" s="15"/>
      <c r="B735" s="255"/>
      <c r="C735" s="256"/>
      <c r="D735" s="235" t="s">
        <v>138</v>
      </c>
      <c r="E735" s="257" t="s">
        <v>1</v>
      </c>
      <c r="F735" s="258" t="s">
        <v>153</v>
      </c>
      <c r="G735" s="256"/>
      <c r="H735" s="259">
        <v>10</v>
      </c>
      <c r="I735" s="260"/>
      <c r="J735" s="256"/>
      <c r="K735" s="256"/>
      <c r="L735" s="261"/>
      <c r="M735" s="262"/>
      <c r="N735" s="263"/>
      <c r="O735" s="263"/>
      <c r="P735" s="263"/>
      <c r="Q735" s="263"/>
      <c r="R735" s="263"/>
      <c r="S735" s="263"/>
      <c r="T735" s="264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T735" s="265" t="s">
        <v>138</v>
      </c>
      <c r="AU735" s="265" t="s">
        <v>145</v>
      </c>
      <c r="AV735" s="15" t="s">
        <v>136</v>
      </c>
      <c r="AW735" s="15" t="s">
        <v>29</v>
      </c>
      <c r="AX735" s="15" t="s">
        <v>81</v>
      </c>
      <c r="AY735" s="265" t="s">
        <v>130</v>
      </c>
    </row>
    <row r="736" spans="1:65" s="2" customFormat="1" ht="24.15" customHeight="1">
      <c r="A736" s="38"/>
      <c r="B736" s="39"/>
      <c r="C736" s="266" t="s">
        <v>1000</v>
      </c>
      <c r="D736" s="266" t="s">
        <v>313</v>
      </c>
      <c r="E736" s="267" t="s">
        <v>1001</v>
      </c>
      <c r="F736" s="268" t="s">
        <v>1002</v>
      </c>
      <c r="G736" s="269" t="s">
        <v>360</v>
      </c>
      <c r="H736" s="270">
        <v>3.03</v>
      </c>
      <c r="I736" s="271"/>
      <c r="J736" s="272">
        <f>ROUND(I736*H736,2)</f>
        <v>0</v>
      </c>
      <c r="K736" s="273"/>
      <c r="L736" s="274"/>
      <c r="M736" s="275" t="s">
        <v>1</v>
      </c>
      <c r="N736" s="276" t="s">
        <v>38</v>
      </c>
      <c r="O736" s="91"/>
      <c r="P736" s="229">
        <f>O736*H736</f>
        <v>0</v>
      </c>
      <c r="Q736" s="229">
        <v>0.0121</v>
      </c>
      <c r="R736" s="229">
        <f>Q736*H736</f>
        <v>0.036662999999999994</v>
      </c>
      <c r="S736" s="229">
        <v>0</v>
      </c>
      <c r="T736" s="230">
        <f>S736*H736</f>
        <v>0</v>
      </c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R736" s="231" t="s">
        <v>176</v>
      </c>
      <c r="AT736" s="231" t="s">
        <v>313</v>
      </c>
      <c r="AU736" s="231" t="s">
        <v>145</v>
      </c>
      <c r="AY736" s="17" t="s">
        <v>130</v>
      </c>
      <c r="BE736" s="232">
        <f>IF(N736="základní",J736,0)</f>
        <v>0</v>
      </c>
      <c r="BF736" s="232">
        <f>IF(N736="snížená",J736,0)</f>
        <v>0</v>
      </c>
      <c r="BG736" s="232">
        <f>IF(N736="zákl. přenesená",J736,0)</f>
        <v>0</v>
      </c>
      <c r="BH736" s="232">
        <f>IF(N736="sníž. přenesená",J736,0)</f>
        <v>0</v>
      </c>
      <c r="BI736" s="232">
        <f>IF(N736="nulová",J736,0)</f>
        <v>0</v>
      </c>
      <c r="BJ736" s="17" t="s">
        <v>81</v>
      </c>
      <c r="BK736" s="232">
        <f>ROUND(I736*H736,2)</f>
        <v>0</v>
      </c>
      <c r="BL736" s="17" t="s">
        <v>136</v>
      </c>
      <c r="BM736" s="231" t="s">
        <v>1003</v>
      </c>
    </row>
    <row r="737" spans="1:51" s="13" customFormat="1" ht="12">
      <c r="A737" s="13"/>
      <c r="B737" s="233"/>
      <c r="C737" s="234"/>
      <c r="D737" s="235" t="s">
        <v>138</v>
      </c>
      <c r="E737" s="236" t="s">
        <v>1</v>
      </c>
      <c r="F737" s="237" t="s">
        <v>1004</v>
      </c>
      <c r="G737" s="234"/>
      <c r="H737" s="238">
        <v>3.03</v>
      </c>
      <c r="I737" s="239"/>
      <c r="J737" s="234"/>
      <c r="K737" s="234"/>
      <c r="L737" s="240"/>
      <c r="M737" s="241"/>
      <c r="N737" s="242"/>
      <c r="O737" s="242"/>
      <c r="P737" s="242"/>
      <c r="Q737" s="242"/>
      <c r="R737" s="242"/>
      <c r="S737" s="242"/>
      <c r="T737" s="24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44" t="s">
        <v>138</v>
      </c>
      <c r="AU737" s="244" t="s">
        <v>145</v>
      </c>
      <c r="AV737" s="13" t="s">
        <v>83</v>
      </c>
      <c r="AW737" s="13" t="s">
        <v>29</v>
      </c>
      <c r="AX737" s="13" t="s">
        <v>81</v>
      </c>
      <c r="AY737" s="244" t="s">
        <v>130</v>
      </c>
    </row>
    <row r="738" spans="1:65" s="2" customFormat="1" ht="21.75" customHeight="1">
      <c r="A738" s="38"/>
      <c r="B738" s="39"/>
      <c r="C738" s="266" t="s">
        <v>1005</v>
      </c>
      <c r="D738" s="266" t="s">
        <v>313</v>
      </c>
      <c r="E738" s="267" t="s">
        <v>1006</v>
      </c>
      <c r="F738" s="268" t="s">
        <v>1007</v>
      </c>
      <c r="G738" s="269" t="s">
        <v>360</v>
      </c>
      <c r="H738" s="270">
        <v>2.02</v>
      </c>
      <c r="I738" s="271"/>
      <c r="J738" s="272">
        <f>ROUND(I738*H738,2)</f>
        <v>0</v>
      </c>
      <c r="K738" s="273"/>
      <c r="L738" s="274"/>
      <c r="M738" s="275" t="s">
        <v>1</v>
      </c>
      <c r="N738" s="276" t="s">
        <v>38</v>
      </c>
      <c r="O738" s="91"/>
      <c r="P738" s="229">
        <f>O738*H738</f>
        <v>0</v>
      </c>
      <c r="Q738" s="229">
        <v>0.005</v>
      </c>
      <c r="R738" s="229">
        <f>Q738*H738</f>
        <v>0.0101</v>
      </c>
      <c r="S738" s="229">
        <v>0</v>
      </c>
      <c r="T738" s="230">
        <f>S738*H738</f>
        <v>0</v>
      </c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R738" s="231" t="s">
        <v>176</v>
      </c>
      <c r="AT738" s="231" t="s">
        <v>313</v>
      </c>
      <c r="AU738" s="231" t="s">
        <v>145</v>
      </c>
      <c r="AY738" s="17" t="s">
        <v>130</v>
      </c>
      <c r="BE738" s="232">
        <f>IF(N738="základní",J738,0)</f>
        <v>0</v>
      </c>
      <c r="BF738" s="232">
        <f>IF(N738="snížená",J738,0)</f>
        <v>0</v>
      </c>
      <c r="BG738" s="232">
        <f>IF(N738="zákl. přenesená",J738,0)</f>
        <v>0</v>
      </c>
      <c r="BH738" s="232">
        <f>IF(N738="sníž. přenesená",J738,0)</f>
        <v>0</v>
      </c>
      <c r="BI738" s="232">
        <f>IF(N738="nulová",J738,0)</f>
        <v>0</v>
      </c>
      <c r="BJ738" s="17" t="s">
        <v>81</v>
      </c>
      <c r="BK738" s="232">
        <f>ROUND(I738*H738,2)</f>
        <v>0</v>
      </c>
      <c r="BL738" s="17" t="s">
        <v>136</v>
      </c>
      <c r="BM738" s="231" t="s">
        <v>1008</v>
      </c>
    </row>
    <row r="739" spans="1:51" s="13" customFormat="1" ht="12">
      <c r="A739" s="13"/>
      <c r="B739" s="233"/>
      <c r="C739" s="234"/>
      <c r="D739" s="235" t="s">
        <v>138</v>
      </c>
      <c r="E739" s="236" t="s">
        <v>1</v>
      </c>
      <c r="F739" s="237" t="s">
        <v>1009</v>
      </c>
      <c r="G739" s="234"/>
      <c r="H739" s="238">
        <v>2.02</v>
      </c>
      <c r="I739" s="239"/>
      <c r="J739" s="234"/>
      <c r="K739" s="234"/>
      <c r="L739" s="240"/>
      <c r="M739" s="241"/>
      <c r="N739" s="242"/>
      <c r="O739" s="242"/>
      <c r="P739" s="242"/>
      <c r="Q739" s="242"/>
      <c r="R739" s="242"/>
      <c r="S739" s="242"/>
      <c r="T739" s="24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44" t="s">
        <v>138</v>
      </c>
      <c r="AU739" s="244" t="s">
        <v>145</v>
      </c>
      <c r="AV739" s="13" t="s">
        <v>83</v>
      </c>
      <c r="AW739" s="13" t="s">
        <v>29</v>
      </c>
      <c r="AX739" s="13" t="s">
        <v>73</v>
      </c>
      <c r="AY739" s="244" t="s">
        <v>130</v>
      </c>
    </row>
    <row r="740" spans="1:65" s="2" customFormat="1" ht="21.75" customHeight="1">
      <c r="A740" s="38"/>
      <c r="B740" s="39"/>
      <c r="C740" s="266" t="s">
        <v>1010</v>
      </c>
      <c r="D740" s="266" t="s">
        <v>313</v>
      </c>
      <c r="E740" s="267" t="s">
        <v>1011</v>
      </c>
      <c r="F740" s="268" t="s">
        <v>1012</v>
      </c>
      <c r="G740" s="269" t="s">
        <v>360</v>
      </c>
      <c r="H740" s="270">
        <v>1.01</v>
      </c>
      <c r="I740" s="271"/>
      <c r="J740" s="272">
        <f>ROUND(I740*H740,2)</f>
        <v>0</v>
      </c>
      <c r="K740" s="273"/>
      <c r="L740" s="274"/>
      <c r="M740" s="275" t="s">
        <v>1</v>
      </c>
      <c r="N740" s="276" t="s">
        <v>38</v>
      </c>
      <c r="O740" s="91"/>
      <c r="P740" s="229">
        <f>O740*H740</f>
        <v>0</v>
      </c>
      <c r="Q740" s="229">
        <v>0.0157</v>
      </c>
      <c r="R740" s="229">
        <f>Q740*H740</f>
        <v>0.015857</v>
      </c>
      <c r="S740" s="229">
        <v>0</v>
      </c>
      <c r="T740" s="230">
        <f>S740*H740</f>
        <v>0</v>
      </c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R740" s="231" t="s">
        <v>176</v>
      </c>
      <c r="AT740" s="231" t="s">
        <v>313</v>
      </c>
      <c r="AU740" s="231" t="s">
        <v>145</v>
      </c>
      <c r="AY740" s="17" t="s">
        <v>130</v>
      </c>
      <c r="BE740" s="232">
        <f>IF(N740="základní",J740,0)</f>
        <v>0</v>
      </c>
      <c r="BF740" s="232">
        <f>IF(N740="snížená",J740,0)</f>
        <v>0</v>
      </c>
      <c r="BG740" s="232">
        <f>IF(N740="zákl. přenesená",J740,0)</f>
        <v>0</v>
      </c>
      <c r="BH740" s="232">
        <f>IF(N740="sníž. přenesená",J740,0)</f>
        <v>0</v>
      </c>
      <c r="BI740" s="232">
        <f>IF(N740="nulová",J740,0)</f>
        <v>0</v>
      </c>
      <c r="BJ740" s="17" t="s">
        <v>81</v>
      </c>
      <c r="BK740" s="232">
        <f>ROUND(I740*H740,2)</f>
        <v>0</v>
      </c>
      <c r="BL740" s="17" t="s">
        <v>136</v>
      </c>
      <c r="BM740" s="231" t="s">
        <v>1013</v>
      </c>
    </row>
    <row r="741" spans="1:51" s="13" customFormat="1" ht="12">
      <c r="A741" s="13"/>
      <c r="B741" s="233"/>
      <c r="C741" s="234"/>
      <c r="D741" s="235" t="s">
        <v>138</v>
      </c>
      <c r="E741" s="236" t="s">
        <v>1</v>
      </c>
      <c r="F741" s="237" t="s">
        <v>929</v>
      </c>
      <c r="G741" s="234"/>
      <c r="H741" s="238">
        <v>1.01</v>
      </c>
      <c r="I741" s="239"/>
      <c r="J741" s="234"/>
      <c r="K741" s="234"/>
      <c r="L741" s="240"/>
      <c r="M741" s="241"/>
      <c r="N741" s="242"/>
      <c r="O741" s="242"/>
      <c r="P741" s="242"/>
      <c r="Q741" s="242"/>
      <c r="R741" s="242"/>
      <c r="S741" s="242"/>
      <c r="T741" s="24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44" t="s">
        <v>138</v>
      </c>
      <c r="AU741" s="244" t="s">
        <v>145</v>
      </c>
      <c r="AV741" s="13" t="s">
        <v>83</v>
      </c>
      <c r="AW741" s="13" t="s">
        <v>29</v>
      </c>
      <c r="AX741" s="13" t="s">
        <v>73</v>
      </c>
      <c r="AY741" s="244" t="s">
        <v>130</v>
      </c>
    </row>
    <row r="742" spans="1:65" s="2" customFormat="1" ht="24.15" customHeight="1">
      <c r="A742" s="38"/>
      <c r="B742" s="39"/>
      <c r="C742" s="266" t="s">
        <v>1014</v>
      </c>
      <c r="D742" s="266" t="s">
        <v>313</v>
      </c>
      <c r="E742" s="267" t="s">
        <v>1015</v>
      </c>
      <c r="F742" s="268" t="s">
        <v>1016</v>
      </c>
      <c r="G742" s="269" t="s">
        <v>360</v>
      </c>
      <c r="H742" s="270">
        <v>2.02</v>
      </c>
      <c r="I742" s="271"/>
      <c r="J742" s="272">
        <f>ROUND(I742*H742,2)</f>
        <v>0</v>
      </c>
      <c r="K742" s="273"/>
      <c r="L742" s="274"/>
      <c r="M742" s="275" t="s">
        <v>1</v>
      </c>
      <c r="N742" s="276" t="s">
        <v>38</v>
      </c>
      <c r="O742" s="91"/>
      <c r="P742" s="229">
        <f>O742*H742</f>
        <v>0</v>
      </c>
      <c r="Q742" s="229">
        <v>0.0137</v>
      </c>
      <c r="R742" s="229">
        <f>Q742*H742</f>
        <v>0.027674</v>
      </c>
      <c r="S742" s="229">
        <v>0</v>
      </c>
      <c r="T742" s="230">
        <f>S742*H742</f>
        <v>0</v>
      </c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R742" s="231" t="s">
        <v>176</v>
      </c>
      <c r="AT742" s="231" t="s">
        <v>313</v>
      </c>
      <c r="AU742" s="231" t="s">
        <v>145</v>
      </c>
      <c r="AY742" s="17" t="s">
        <v>130</v>
      </c>
      <c r="BE742" s="232">
        <f>IF(N742="základní",J742,0)</f>
        <v>0</v>
      </c>
      <c r="BF742" s="232">
        <f>IF(N742="snížená",J742,0)</f>
        <v>0</v>
      </c>
      <c r="BG742" s="232">
        <f>IF(N742="zákl. přenesená",J742,0)</f>
        <v>0</v>
      </c>
      <c r="BH742" s="232">
        <f>IF(N742="sníž. přenesená",J742,0)</f>
        <v>0</v>
      </c>
      <c r="BI742" s="232">
        <f>IF(N742="nulová",J742,0)</f>
        <v>0</v>
      </c>
      <c r="BJ742" s="17" t="s">
        <v>81</v>
      </c>
      <c r="BK742" s="232">
        <f>ROUND(I742*H742,2)</f>
        <v>0</v>
      </c>
      <c r="BL742" s="17" t="s">
        <v>136</v>
      </c>
      <c r="BM742" s="231" t="s">
        <v>1017</v>
      </c>
    </row>
    <row r="743" spans="1:51" s="13" customFormat="1" ht="12">
      <c r="A743" s="13"/>
      <c r="B743" s="233"/>
      <c r="C743" s="234"/>
      <c r="D743" s="235" t="s">
        <v>138</v>
      </c>
      <c r="E743" s="236" t="s">
        <v>1</v>
      </c>
      <c r="F743" s="237" t="s">
        <v>1018</v>
      </c>
      <c r="G743" s="234"/>
      <c r="H743" s="238">
        <v>2.02</v>
      </c>
      <c r="I743" s="239"/>
      <c r="J743" s="234"/>
      <c r="K743" s="234"/>
      <c r="L743" s="240"/>
      <c r="M743" s="241"/>
      <c r="N743" s="242"/>
      <c r="O743" s="242"/>
      <c r="P743" s="242"/>
      <c r="Q743" s="242"/>
      <c r="R743" s="242"/>
      <c r="S743" s="242"/>
      <c r="T743" s="24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44" t="s">
        <v>138</v>
      </c>
      <c r="AU743" s="244" t="s">
        <v>145</v>
      </c>
      <c r="AV743" s="13" t="s">
        <v>83</v>
      </c>
      <c r="AW743" s="13" t="s">
        <v>29</v>
      </c>
      <c r="AX743" s="13" t="s">
        <v>73</v>
      </c>
      <c r="AY743" s="244" t="s">
        <v>130</v>
      </c>
    </row>
    <row r="744" spans="1:65" s="2" customFormat="1" ht="24.15" customHeight="1">
      <c r="A744" s="38"/>
      <c r="B744" s="39"/>
      <c r="C744" s="266" t="s">
        <v>1019</v>
      </c>
      <c r="D744" s="266" t="s">
        <v>313</v>
      </c>
      <c r="E744" s="267" t="s">
        <v>1020</v>
      </c>
      <c r="F744" s="268" t="s">
        <v>1021</v>
      </c>
      <c r="G744" s="269" t="s">
        <v>360</v>
      </c>
      <c r="H744" s="270">
        <v>2.02</v>
      </c>
      <c r="I744" s="271"/>
      <c r="J744" s="272">
        <f>ROUND(I744*H744,2)</f>
        <v>0</v>
      </c>
      <c r="K744" s="273"/>
      <c r="L744" s="274"/>
      <c r="M744" s="275" t="s">
        <v>1</v>
      </c>
      <c r="N744" s="276" t="s">
        <v>38</v>
      </c>
      <c r="O744" s="91"/>
      <c r="P744" s="229">
        <f>O744*H744</f>
        <v>0</v>
      </c>
      <c r="Q744" s="229">
        <v>0.0135</v>
      </c>
      <c r="R744" s="229">
        <f>Q744*H744</f>
        <v>0.02727</v>
      </c>
      <c r="S744" s="229">
        <v>0</v>
      </c>
      <c r="T744" s="230">
        <f>S744*H744</f>
        <v>0</v>
      </c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R744" s="231" t="s">
        <v>176</v>
      </c>
      <c r="AT744" s="231" t="s">
        <v>313</v>
      </c>
      <c r="AU744" s="231" t="s">
        <v>145</v>
      </c>
      <c r="AY744" s="17" t="s">
        <v>130</v>
      </c>
      <c r="BE744" s="232">
        <f>IF(N744="základní",J744,0)</f>
        <v>0</v>
      </c>
      <c r="BF744" s="232">
        <f>IF(N744="snížená",J744,0)</f>
        <v>0</v>
      </c>
      <c r="BG744" s="232">
        <f>IF(N744="zákl. přenesená",J744,0)</f>
        <v>0</v>
      </c>
      <c r="BH744" s="232">
        <f>IF(N744="sníž. přenesená",J744,0)</f>
        <v>0</v>
      </c>
      <c r="BI744" s="232">
        <f>IF(N744="nulová",J744,0)</f>
        <v>0</v>
      </c>
      <c r="BJ744" s="17" t="s">
        <v>81</v>
      </c>
      <c r="BK744" s="232">
        <f>ROUND(I744*H744,2)</f>
        <v>0</v>
      </c>
      <c r="BL744" s="17" t="s">
        <v>136</v>
      </c>
      <c r="BM744" s="231" t="s">
        <v>1022</v>
      </c>
    </row>
    <row r="745" spans="1:51" s="13" customFormat="1" ht="12">
      <c r="A745" s="13"/>
      <c r="B745" s="233"/>
      <c r="C745" s="234"/>
      <c r="D745" s="235" t="s">
        <v>138</v>
      </c>
      <c r="E745" s="236" t="s">
        <v>1</v>
      </c>
      <c r="F745" s="237" t="s">
        <v>983</v>
      </c>
      <c r="G745" s="234"/>
      <c r="H745" s="238">
        <v>2.02</v>
      </c>
      <c r="I745" s="239"/>
      <c r="J745" s="234"/>
      <c r="K745" s="234"/>
      <c r="L745" s="240"/>
      <c r="M745" s="241"/>
      <c r="N745" s="242"/>
      <c r="O745" s="242"/>
      <c r="P745" s="242"/>
      <c r="Q745" s="242"/>
      <c r="R745" s="242"/>
      <c r="S745" s="242"/>
      <c r="T745" s="24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44" t="s">
        <v>138</v>
      </c>
      <c r="AU745" s="244" t="s">
        <v>145</v>
      </c>
      <c r="AV745" s="13" t="s">
        <v>83</v>
      </c>
      <c r="AW745" s="13" t="s">
        <v>29</v>
      </c>
      <c r="AX745" s="13" t="s">
        <v>81</v>
      </c>
      <c r="AY745" s="244" t="s">
        <v>130</v>
      </c>
    </row>
    <row r="746" spans="1:65" s="2" customFormat="1" ht="44.25" customHeight="1">
      <c r="A746" s="38"/>
      <c r="B746" s="39"/>
      <c r="C746" s="219" t="s">
        <v>1023</v>
      </c>
      <c r="D746" s="219" t="s">
        <v>132</v>
      </c>
      <c r="E746" s="220" t="s">
        <v>1024</v>
      </c>
      <c r="F746" s="221" t="s">
        <v>1025</v>
      </c>
      <c r="G746" s="222" t="s">
        <v>360</v>
      </c>
      <c r="H746" s="223">
        <v>2</v>
      </c>
      <c r="I746" s="224"/>
      <c r="J746" s="225">
        <f>ROUND(I746*H746,2)</f>
        <v>0</v>
      </c>
      <c r="K746" s="226"/>
      <c r="L746" s="44"/>
      <c r="M746" s="227" t="s">
        <v>1</v>
      </c>
      <c r="N746" s="228" t="s">
        <v>38</v>
      </c>
      <c r="O746" s="91"/>
      <c r="P746" s="229">
        <f>O746*H746</f>
        <v>0</v>
      </c>
      <c r="Q746" s="229">
        <v>0.00282</v>
      </c>
      <c r="R746" s="229">
        <f>Q746*H746</f>
        <v>0.00564</v>
      </c>
      <c r="S746" s="229">
        <v>0</v>
      </c>
      <c r="T746" s="230">
        <f>S746*H746</f>
        <v>0</v>
      </c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R746" s="231" t="s">
        <v>136</v>
      </c>
      <c r="AT746" s="231" t="s">
        <v>132</v>
      </c>
      <c r="AU746" s="231" t="s">
        <v>145</v>
      </c>
      <c r="AY746" s="17" t="s">
        <v>130</v>
      </c>
      <c r="BE746" s="232">
        <f>IF(N746="základní",J746,0)</f>
        <v>0</v>
      </c>
      <c r="BF746" s="232">
        <f>IF(N746="snížená",J746,0)</f>
        <v>0</v>
      </c>
      <c r="BG746" s="232">
        <f>IF(N746="zákl. přenesená",J746,0)</f>
        <v>0</v>
      </c>
      <c r="BH746" s="232">
        <f>IF(N746="sníž. přenesená",J746,0)</f>
        <v>0</v>
      </c>
      <c r="BI746" s="232">
        <f>IF(N746="nulová",J746,0)</f>
        <v>0</v>
      </c>
      <c r="BJ746" s="17" t="s">
        <v>81</v>
      </c>
      <c r="BK746" s="232">
        <f>ROUND(I746*H746,2)</f>
        <v>0</v>
      </c>
      <c r="BL746" s="17" t="s">
        <v>136</v>
      </c>
      <c r="BM746" s="231" t="s">
        <v>1026</v>
      </c>
    </row>
    <row r="747" spans="1:51" s="13" customFormat="1" ht="12">
      <c r="A747" s="13"/>
      <c r="B747" s="233"/>
      <c r="C747" s="234"/>
      <c r="D747" s="235" t="s">
        <v>138</v>
      </c>
      <c r="E747" s="236" t="s">
        <v>1</v>
      </c>
      <c r="F747" s="237" t="s">
        <v>1027</v>
      </c>
      <c r="G747" s="234"/>
      <c r="H747" s="238">
        <v>2</v>
      </c>
      <c r="I747" s="239"/>
      <c r="J747" s="234"/>
      <c r="K747" s="234"/>
      <c r="L747" s="240"/>
      <c r="M747" s="241"/>
      <c r="N747" s="242"/>
      <c r="O747" s="242"/>
      <c r="P747" s="242"/>
      <c r="Q747" s="242"/>
      <c r="R747" s="242"/>
      <c r="S747" s="242"/>
      <c r="T747" s="24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44" t="s">
        <v>138</v>
      </c>
      <c r="AU747" s="244" t="s">
        <v>145</v>
      </c>
      <c r="AV747" s="13" t="s">
        <v>83</v>
      </c>
      <c r="AW747" s="13" t="s">
        <v>29</v>
      </c>
      <c r="AX747" s="13" t="s">
        <v>73</v>
      </c>
      <c r="AY747" s="244" t="s">
        <v>130</v>
      </c>
    </row>
    <row r="748" spans="1:51" s="13" customFormat="1" ht="12">
      <c r="A748" s="13"/>
      <c r="B748" s="233"/>
      <c r="C748" s="234"/>
      <c r="D748" s="235" t="s">
        <v>138</v>
      </c>
      <c r="E748" s="236" t="s">
        <v>1</v>
      </c>
      <c r="F748" s="237" t="s">
        <v>1028</v>
      </c>
      <c r="G748" s="234"/>
      <c r="H748" s="238">
        <v>0</v>
      </c>
      <c r="I748" s="239"/>
      <c r="J748" s="234"/>
      <c r="K748" s="234"/>
      <c r="L748" s="240"/>
      <c r="M748" s="241"/>
      <c r="N748" s="242"/>
      <c r="O748" s="242"/>
      <c r="P748" s="242"/>
      <c r="Q748" s="242"/>
      <c r="R748" s="242"/>
      <c r="S748" s="242"/>
      <c r="T748" s="24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44" t="s">
        <v>138</v>
      </c>
      <c r="AU748" s="244" t="s">
        <v>145</v>
      </c>
      <c r="AV748" s="13" t="s">
        <v>83</v>
      </c>
      <c r="AW748" s="13" t="s">
        <v>29</v>
      </c>
      <c r="AX748" s="13" t="s">
        <v>73</v>
      </c>
      <c r="AY748" s="244" t="s">
        <v>130</v>
      </c>
    </row>
    <row r="749" spans="1:51" s="15" customFormat="1" ht="12">
      <c r="A749" s="15"/>
      <c r="B749" s="255"/>
      <c r="C749" s="256"/>
      <c r="D749" s="235" t="s">
        <v>138</v>
      </c>
      <c r="E749" s="257" t="s">
        <v>1</v>
      </c>
      <c r="F749" s="258" t="s">
        <v>153</v>
      </c>
      <c r="G749" s="256"/>
      <c r="H749" s="259">
        <v>2</v>
      </c>
      <c r="I749" s="260"/>
      <c r="J749" s="256"/>
      <c r="K749" s="256"/>
      <c r="L749" s="261"/>
      <c r="M749" s="262"/>
      <c r="N749" s="263"/>
      <c r="O749" s="263"/>
      <c r="P749" s="263"/>
      <c r="Q749" s="263"/>
      <c r="R749" s="263"/>
      <c r="S749" s="263"/>
      <c r="T749" s="264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T749" s="265" t="s">
        <v>138</v>
      </c>
      <c r="AU749" s="265" t="s">
        <v>145</v>
      </c>
      <c r="AV749" s="15" t="s">
        <v>136</v>
      </c>
      <c r="AW749" s="15" t="s">
        <v>29</v>
      </c>
      <c r="AX749" s="15" t="s">
        <v>81</v>
      </c>
      <c r="AY749" s="265" t="s">
        <v>130</v>
      </c>
    </row>
    <row r="750" spans="1:65" s="2" customFormat="1" ht="21.75" customHeight="1">
      <c r="A750" s="38"/>
      <c r="B750" s="39"/>
      <c r="C750" s="266" t="s">
        <v>1029</v>
      </c>
      <c r="D750" s="266" t="s">
        <v>313</v>
      </c>
      <c r="E750" s="267" t="s">
        <v>1030</v>
      </c>
      <c r="F750" s="268" t="s">
        <v>1031</v>
      </c>
      <c r="G750" s="269" t="s">
        <v>360</v>
      </c>
      <c r="H750" s="270">
        <v>1.01</v>
      </c>
      <c r="I750" s="271"/>
      <c r="J750" s="272">
        <f>ROUND(I750*H750,2)</f>
        <v>0</v>
      </c>
      <c r="K750" s="273"/>
      <c r="L750" s="274"/>
      <c r="M750" s="275" t="s">
        <v>1</v>
      </c>
      <c r="N750" s="276" t="s">
        <v>38</v>
      </c>
      <c r="O750" s="91"/>
      <c r="P750" s="229">
        <f>O750*H750</f>
        <v>0</v>
      </c>
      <c r="Q750" s="229">
        <v>0.0295</v>
      </c>
      <c r="R750" s="229">
        <f>Q750*H750</f>
        <v>0.029795</v>
      </c>
      <c r="S750" s="229">
        <v>0</v>
      </c>
      <c r="T750" s="230">
        <f>S750*H750</f>
        <v>0</v>
      </c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R750" s="231" t="s">
        <v>176</v>
      </c>
      <c r="AT750" s="231" t="s">
        <v>313</v>
      </c>
      <c r="AU750" s="231" t="s">
        <v>145</v>
      </c>
      <c r="AY750" s="17" t="s">
        <v>130</v>
      </c>
      <c r="BE750" s="232">
        <f>IF(N750="základní",J750,0)</f>
        <v>0</v>
      </c>
      <c r="BF750" s="232">
        <f>IF(N750="snížená",J750,0)</f>
        <v>0</v>
      </c>
      <c r="BG750" s="232">
        <f>IF(N750="zákl. přenesená",J750,0)</f>
        <v>0</v>
      </c>
      <c r="BH750" s="232">
        <f>IF(N750="sníž. přenesená",J750,0)</f>
        <v>0</v>
      </c>
      <c r="BI750" s="232">
        <f>IF(N750="nulová",J750,0)</f>
        <v>0</v>
      </c>
      <c r="BJ750" s="17" t="s">
        <v>81</v>
      </c>
      <c r="BK750" s="232">
        <f>ROUND(I750*H750,2)</f>
        <v>0</v>
      </c>
      <c r="BL750" s="17" t="s">
        <v>136</v>
      </c>
      <c r="BM750" s="231" t="s">
        <v>1032</v>
      </c>
    </row>
    <row r="751" spans="1:51" s="13" customFormat="1" ht="12">
      <c r="A751" s="13"/>
      <c r="B751" s="233"/>
      <c r="C751" s="234"/>
      <c r="D751" s="235" t="s">
        <v>138</v>
      </c>
      <c r="E751" s="234"/>
      <c r="F751" s="237" t="s">
        <v>665</v>
      </c>
      <c r="G751" s="234"/>
      <c r="H751" s="238">
        <v>1.01</v>
      </c>
      <c r="I751" s="239"/>
      <c r="J751" s="234"/>
      <c r="K751" s="234"/>
      <c r="L751" s="240"/>
      <c r="M751" s="241"/>
      <c r="N751" s="242"/>
      <c r="O751" s="242"/>
      <c r="P751" s="242"/>
      <c r="Q751" s="242"/>
      <c r="R751" s="242"/>
      <c r="S751" s="242"/>
      <c r="T751" s="24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44" t="s">
        <v>138</v>
      </c>
      <c r="AU751" s="244" t="s">
        <v>145</v>
      </c>
      <c r="AV751" s="13" t="s">
        <v>83</v>
      </c>
      <c r="AW751" s="13" t="s">
        <v>4</v>
      </c>
      <c r="AX751" s="13" t="s">
        <v>81</v>
      </c>
      <c r="AY751" s="244" t="s">
        <v>130</v>
      </c>
    </row>
    <row r="752" spans="1:65" s="2" customFormat="1" ht="24.15" customHeight="1">
      <c r="A752" s="38"/>
      <c r="B752" s="39"/>
      <c r="C752" s="266" t="s">
        <v>1033</v>
      </c>
      <c r="D752" s="266" t="s">
        <v>313</v>
      </c>
      <c r="E752" s="267" t="s">
        <v>1034</v>
      </c>
      <c r="F752" s="268" t="s">
        <v>1035</v>
      </c>
      <c r="G752" s="269" t="s">
        <v>360</v>
      </c>
      <c r="H752" s="270">
        <v>1.01</v>
      </c>
      <c r="I752" s="271"/>
      <c r="J752" s="272">
        <f>ROUND(I752*H752,2)</f>
        <v>0</v>
      </c>
      <c r="K752" s="273"/>
      <c r="L752" s="274"/>
      <c r="M752" s="275" t="s">
        <v>1</v>
      </c>
      <c r="N752" s="276" t="s">
        <v>38</v>
      </c>
      <c r="O752" s="91"/>
      <c r="P752" s="229">
        <f>O752*H752</f>
        <v>0</v>
      </c>
      <c r="Q752" s="229">
        <v>0.0236</v>
      </c>
      <c r="R752" s="229">
        <f>Q752*H752</f>
        <v>0.023836</v>
      </c>
      <c r="S752" s="229">
        <v>0</v>
      </c>
      <c r="T752" s="230">
        <f>S752*H752</f>
        <v>0</v>
      </c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R752" s="231" t="s">
        <v>176</v>
      </c>
      <c r="AT752" s="231" t="s">
        <v>313</v>
      </c>
      <c r="AU752" s="231" t="s">
        <v>145</v>
      </c>
      <c r="AY752" s="17" t="s">
        <v>130</v>
      </c>
      <c r="BE752" s="232">
        <f>IF(N752="základní",J752,0)</f>
        <v>0</v>
      </c>
      <c r="BF752" s="232">
        <f>IF(N752="snížená",J752,0)</f>
        <v>0</v>
      </c>
      <c r="BG752" s="232">
        <f>IF(N752="zákl. přenesená",J752,0)</f>
        <v>0</v>
      </c>
      <c r="BH752" s="232">
        <f>IF(N752="sníž. přenesená",J752,0)</f>
        <v>0</v>
      </c>
      <c r="BI752" s="232">
        <f>IF(N752="nulová",J752,0)</f>
        <v>0</v>
      </c>
      <c r="BJ752" s="17" t="s">
        <v>81</v>
      </c>
      <c r="BK752" s="232">
        <f>ROUND(I752*H752,2)</f>
        <v>0</v>
      </c>
      <c r="BL752" s="17" t="s">
        <v>136</v>
      </c>
      <c r="BM752" s="231" t="s">
        <v>1036</v>
      </c>
    </row>
    <row r="753" spans="1:51" s="13" customFormat="1" ht="12">
      <c r="A753" s="13"/>
      <c r="B753" s="233"/>
      <c r="C753" s="234"/>
      <c r="D753" s="235" t="s">
        <v>138</v>
      </c>
      <c r="E753" s="236" t="s">
        <v>1</v>
      </c>
      <c r="F753" s="237" t="s">
        <v>1037</v>
      </c>
      <c r="G753" s="234"/>
      <c r="H753" s="238">
        <v>1.01</v>
      </c>
      <c r="I753" s="239"/>
      <c r="J753" s="234"/>
      <c r="K753" s="234"/>
      <c r="L753" s="240"/>
      <c r="M753" s="241"/>
      <c r="N753" s="242"/>
      <c r="O753" s="242"/>
      <c r="P753" s="242"/>
      <c r="Q753" s="242"/>
      <c r="R753" s="242"/>
      <c r="S753" s="242"/>
      <c r="T753" s="24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44" t="s">
        <v>138</v>
      </c>
      <c r="AU753" s="244" t="s">
        <v>145</v>
      </c>
      <c r="AV753" s="13" t="s">
        <v>83</v>
      </c>
      <c r="AW753" s="13" t="s">
        <v>29</v>
      </c>
      <c r="AX753" s="13" t="s">
        <v>81</v>
      </c>
      <c r="AY753" s="244" t="s">
        <v>130</v>
      </c>
    </row>
    <row r="754" spans="1:65" s="2" customFormat="1" ht="44.25" customHeight="1">
      <c r="A754" s="38"/>
      <c r="B754" s="39"/>
      <c r="C754" s="219" t="s">
        <v>1038</v>
      </c>
      <c r="D754" s="219" t="s">
        <v>132</v>
      </c>
      <c r="E754" s="220" t="s">
        <v>1039</v>
      </c>
      <c r="F754" s="221" t="s">
        <v>1040</v>
      </c>
      <c r="G754" s="222" t="s">
        <v>360</v>
      </c>
      <c r="H754" s="223">
        <v>14</v>
      </c>
      <c r="I754" s="224"/>
      <c r="J754" s="225">
        <f>ROUND(I754*H754,2)</f>
        <v>0</v>
      </c>
      <c r="K754" s="226"/>
      <c r="L754" s="44"/>
      <c r="M754" s="227" t="s">
        <v>1</v>
      </c>
      <c r="N754" s="228" t="s">
        <v>38</v>
      </c>
      <c r="O754" s="91"/>
      <c r="P754" s="229">
        <f>O754*H754</f>
        <v>0</v>
      </c>
      <c r="Q754" s="229">
        <v>0.00287</v>
      </c>
      <c r="R754" s="229">
        <f>Q754*H754</f>
        <v>0.04018</v>
      </c>
      <c r="S754" s="229">
        <v>0</v>
      </c>
      <c r="T754" s="230">
        <f>S754*H754</f>
        <v>0</v>
      </c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R754" s="231" t="s">
        <v>136</v>
      </c>
      <c r="AT754" s="231" t="s">
        <v>132</v>
      </c>
      <c r="AU754" s="231" t="s">
        <v>145</v>
      </c>
      <c r="AY754" s="17" t="s">
        <v>130</v>
      </c>
      <c r="BE754" s="232">
        <f>IF(N754="základní",J754,0)</f>
        <v>0</v>
      </c>
      <c r="BF754" s="232">
        <f>IF(N754="snížená",J754,0)</f>
        <v>0</v>
      </c>
      <c r="BG754" s="232">
        <f>IF(N754="zákl. přenesená",J754,0)</f>
        <v>0</v>
      </c>
      <c r="BH754" s="232">
        <f>IF(N754="sníž. přenesená",J754,0)</f>
        <v>0</v>
      </c>
      <c r="BI754" s="232">
        <f>IF(N754="nulová",J754,0)</f>
        <v>0</v>
      </c>
      <c r="BJ754" s="17" t="s">
        <v>81</v>
      </c>
      <c r="BK754" s="232">
        <f>ROUND(I754*H754,2)</f>
        <v>0</v>
      </c>
      <c r="BL754" s="17" t="s">
        <v>136</v>
      </c>
      <c r="BM754" s="231" t="s">
        <v>1041</v>
      </c>
    </row>
    <row r="755" spans="1:51" s="13" customFormat="1" ht="12">
      <c r="A755" s="13"/>
      <c r="B755" s="233"/>
      <c r="C755" s="234"/>
      <c r="D755" s="235" t="s">
        <v>138</v>
      </c>
      <c r="E755" s="236" t="s">
        <v>1</v>
      </c>
      <c r="F755" s="237" t="s">
        <v>998</v>
      </c>
      <c r="G755" s="234"/>
      <c r="H755" s="238">
        <v>0</v>
      </c>
      <c r="I755" s="239"/>
      <c r="J755" s="234"/>
      <c r="K755" s="234"/>
      <c r="L755" s="240"/>
      <c r="M755" s="241"/>
      <c r="N755" s="242"/>
      <c r="O755" s="242"/>
      <c r="P755" s="242"/>
      <c r="Q755" s="242"/>
      <c r="R755" s="242"/>
      <c r="S755" s="242"/>
      <c r="T755" s="24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44" t="s">
        <v>138</v>
      </c>
      <c r="AU755" s="244" t="s">
        <v>145</v>
      </c>
      <c r="AV755" s="13" t="s">
        <v>83</v>
      </c>
      <c r="AW755" s="13" t="s">
        <v>29</v>
      </c>
      <c r="AX755" s="13" t="s">
        <v>73</v>
      </c>
      <c r="AY755" s="244" t="s">
        <v>130</v>
      </c>
    </row>
    <row r="756" spans="1:51" s="13" customFormat="1" ht="12">
      <c r="A756" s="13"/>
      <c r="B756" s="233"/>
      <c r="C756" s="234"/>
      <c r="D756" s="235" t="s">
        <v>138</v>
      </c>
      <c r="E756" s="236" t="s">
        <v>1</v>
      </c>
      <c r="F756" s="237" t="s">
        <v>1042</v>
      </c>
      <c r="G756" s="234"/>
      <c r="H756" s="238">
        <v>14</v>
      </c>
      <c r="I756" s="239"/>
      <c r="J756" s="234"/>
      <c r="K756" s="234"/>
      <c r="L756" s="240"/>
      <c r="M756" s="241"/>
      <c r="N756" s="242"/>
      <c r="O756" s="242"/>
      <c r="P756" s="242"/>
      <c r="Q756" s="242"/>
      <c r="R756" s="242"/>
      <c r="S756" s="242"/>
      <c r="T756" s="24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44" t="s">
        <v>138</v>
      </c>
      <c r="AU756" s="244" t="s">
        <v>145</v>
      </c>
      <c r="AV756" s="13" t="s">
        <v>83</v>
      </c>
      <c r="AW756" s="13" t="s">
        <v>29</v>
      </c>
      <c r="AX756" s="13" t="s">
        <v>73</v>
      </c>
      <c r="AY756" s="244" t="s">
        <v>130</v>
      </c>
    </row>
    <row r="757" spans="1:51" s="15" customFormat="1" ht="12">
      <c r="A757" s="15"/>
      <c r="B757" s="255"/>
      <c r="C757" s="256"/>
      <c r="D757" s="235" t="s">
        <v>138</v>
      </c>
      <c r="E757" s="257" t="s">
        <v>1</v>
      </c>
      <c r="F757" s="258" t="s">
        <v>153</v>
      </c>
      <c r="G757" s="256"/>
      <c r="H757" s="259">
        <v>14</v>
      </c>
      <c r="I757" s="260"/>
      <c r="J757" s="256"/>
      <c r="K757" s="256"/>
      <c r="L757" s="261"/>
      <c r="M757" s="262"/>
      <c r="N757" s="263"/>
      <c r="O757" s="263"/>
      <c r="P757" s="263"/>
      <c r="Q757" s="263"/>
      <c r="R757" s="263"/>
      <c r="S757" s="263"/>
      <c r="T757" s="264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T757" s="265" t="s">
        <v>138</v>
      </c>
      <c r="AU757" s="265" t="s">
        <v>145</v>
      </c>
      <c r="AV757" s="15" t="s">
        <v>136</v>
      </c>
      <c r="AW757" s="15" t="s">
        <v>29</v>
      </c>
      <c r="AX757" s="15" t="s">
        <v>81</v>
      </c>
      <c r="AY757" s="265" t="s">
        <v>130</v>
      </c>
    </row>
    <row r="758" spans="1:65" s="2" customFormat="1" ht="24.15" customHeight="1">
      <c r="A758" s="38"/>
      <c r="B758" s="39"/>
      <c r="C758" s="266" t="s">
        <v>1043</v>
      </c>
      <c r="D758" s="266" t="s">
        <v>313</v>
      </c>
      <c r="E758" s="267" t="s">
        <v>1044</v>
      </c>
      <c r="F758" s="268" t="s">
        <v>1045</v>
      </c>
      <c r="G758" s="269" t="s">
        <v>360</v>
      </c>
      <c r="H758" s="270">
        <v>4.04</v>
      </c>
      <c r="I758" s="271"/>
      <c r="J758" s="272">
        <f>ROUND(I758*H758,2)</f>
        <v>0</v>
      </c>
      <c r="K758" s="273"/>
      <c r="L758" s="274"/>
      <c r="M758" s="275" t="s">
        <v>1</v>
      </c>
      <c r="N758" s="276" t="s">
        <v>38</v>
      </c>
      <c r="O758" s="91"/>
      <c r="P758" s="229">
        <f>O758*H758</f>
        <v>0</v>
      </c>
      <c r="Q758" s="229">
        <v>0.023</v>
      </c>
      <c r="R758" s="229">
        <f>Q758*H758</f>
        <v>0.09292</v>
      </c>
      <c r="S758" s="229">
        <v>0</v>
      </c>
      <c r="T758" s="230">
        <f>S758*H758</f>
        <v>0</v>
      </c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R758" s="231" t="s">
        <v>176</v>
      </c>
      <c r="AT758" s="231" t="s">
        <v>313</v>
      </c>
      <c r="AU758" s="231" t="s">
        <v>145</v>
      </c>
      <c r="AY758" s="17" t="s">
        <v>130</v>
      </c>
      <c r="BE758" s="232">
        <f>IF(N758="základní",J758,0)</f>
        <v>0</v>
      </c>
      <c r="BF758" s="232">
        <f>IF(N758="snížená",J758,0)</f>
        <v>0</v>
      </c>
      <c r="BG758" s="232">
        <f>IF(N758="zákl. přenesená",J758,0)</f>
        <v>0</v>
      </c>
      <c r="BH758" s="232">
        <f>IF(N758="sníž. přenesená",J758,0)</f>
        <v>0</v>
      </c>
      <c r="BI758" s="232">
        <f>IF(N758="nulová",J758,0)</f>
        <v>0</v>
      </c>
      <c r="BJ758" s="17" t="s">
        <v>81</v>
      </c>
      <c r="BK758" s="232">
        <f>ROUND(I758*H758,2)</f>
        <v>0</v>
      </c>
      <c r="BL758" s="17" t="s">
        <v>136</v>
      </c>
      <c r="BM758" s="231" t="s">
        <v>1046</v>
      </c>
    </row>
    <row r="759" spans="1:51" s="13" customFormat="1" ht="12">
      <c r="A759" s="13"/>
      <c r="B759" s="233"/>
      <c r="C759" s="234"/>
      <c r="D759" s="235" t="s">
        <v>138</v>
      </c>
      <c r="E759" s="236" t="s">
        <v>1</v>
      </c>
      <c r="F759" s="237" t="s">
        <v>1047</v>
      </c>
      <c r="G759" s="234"/>
      <c r="H759" s="238">
        <v>4.04</v>
      </c>
      <c r="I759" s="239"/>
      <c r="J759" s="234"/>
      <c r="K759" s="234"/>
      <c r="L759" s="240"/>
      <c r="M759" s="241"/>
      <c r="N759" s="242"/>
      <c r="O759" s="242"/>
      <c r="P759" s="242"/>
      <c r="Q759" s="242"/>
      <c r="R759" s="242"/>
      <c r="S759" s="242"/>
      <c r="T759" s="24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44" t="s">
        <v>138</v>
      </c>
      <c r="AU759" s="244" t="s">
        <v>145</v>
      </c>
      <c r="AV759" s="13" t="s">
        <v>83</v>
      </c>
      <c r="AW759" s="13" t="s">
        <v>29</v>
      </c>
      <c r="AX759" s="13" t="s">
        <v>73</v>
      </c>
      <c r="AY759" s="244" t="s">
        <v>130</v>
      </c>
    </row>
    <row r="760" spans="1:65" s="2" customFormat="1" ht="24.15" customHeight="1">
      <c r="A760" s="38"/>
      <c r="B760" s="39"/>
      <c r="C760" s="266" t="s">
        <v>1048</v>
      </c>
      <c r="D760" s="266" t="s">
        <v>313</v>
      </c>
      <c r="E760" s="267" t="s">
        <v>1049</v>
      </c>
      <c r="F760" s="268" t="s">
        <v>1050</v>
      </c>
      <c r="G760" s="269" t="s">
        <v>360</v>
      </c>
      <c r="H760" s="270">
        <v>4.04</v>
      </c>
      <c r="I760" s="271"/>
      <c r="J760" s="272">
        <f>ROUND(I760*H760,2)</f>
        <v>0</v>
      </c>
      <c r="K760" s="273"/>
      <c r="L760" s="274"/>
      <c r="M760" s="275" t="s">
        <v>1</v>
      </c>
      <c r="N760" s="276" t="s">
        <v>38</v>
      </c>
      <c r="O760" s="91"/>
      <c r="P760" s="229">
        <f>O760*H760</f>
        <v>0</v>
      </c>
      <c r="Q760" s="229">
        <v>0.0275</v>
      </c>
      <c r="R760" s="229">
        <f>Q760*H760</f>
        <v>0.1111</v>
      </c>
      <c r="S760" s="229">
        <v>0</v>
      </c>
      <c r="T760" s="230">
        <f>S760*H760</f>
        <v>0</v>
      </c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R760" s="231" t="s">
        <v>176</v>
      </c>
      <c r="AT760" s="231" t="s">
        <v>313</v>
      </c>
      <c r="AU760" s="231" t="s">
        <v>145</v>
      </c>
      <c r="AY760" s="17" t="s">
        <v>130</v>
      </c>
      <c r="BE760" s="232">
        <f>IF(N760="základní",J760,0)</f>
        <v>0</v>
      </c>
      <c r="BF760" s="232">
        <f>IF(N760="snížená",J760,0)</f>
        <v>0</v>
      </c>
      <c r="BG760" s="232">
        <f>IF(N760="zákl. přenesená",J760,0)</f>
        <v>0</v>
      </c>
      <c r="BH760" s="232">
        <f>IF(N760="sníž. přenesená",J760,0)</f>
        <v>0</v>
      </c>
      <c r="BI760" s="232">
        <f>IF(N760="nulová",J760,0)</f>
        <v>0</v>
      </c>
      <c r="BJ760" s="17" t="s">
        <v>81</v>
      </c>
      <c r="BK760" s="232">
        <f>ROUND(I760*H760,2)</f>
        <v>0</v>
      </c>
      <c r="BL760" s="17" t="s">
        <v>136</v>
      </c>
      <c r="BM760" s="231" t="s">
        <v>1051</v>
      </c>
    </row>
    <row r="761" spans="1:51" s="13" customFormat="1" ht="12">
      <c r="A761" s="13"/>
      <c r="B761" s="233"/>
      <c r="C761" s="234"/>
      <c r="D761" s="235" t="s">
        <v>138</v>
      </c>
      <c r="E761" s="236" t="s">
        <v>1</v>
      </c>
      <c r="F761" s="237" t="s">
        <v>1052</v>
      </c>
      <c r="G761" s="234"/>
      <c r="H761" s="238">
        <v>4.04</v>
      </c>
      <c r="I761" s="239"/>
      <c r="J761" s="234"/>
      <c r="K761" s="234"/>
      <c r="L761" s="240"/>
      <c r="M761" s="241"/>
      <c r="N761" s="242"/>
      <c r="O761" s="242"/>
      <c r="P761" s="242"/>
      <c r="Q761" s="242"/>
      <c r="R761" s="242"/>
      <c r="S761" s="242"/>
      <c r="T761" s="24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44" t="s">
        <v>138</v>
      </c>
      <c r="AU761" s="244" t="s">
        <v>145</v>
      </c>
      <c r="AV761" s="13" t="s">
        <v>83</v>
      </c>
      <c r="AW761" s="13" t="s">
        <v>29</v>
      </c>
      <c r="AX761" s="13" t="s">
        <v>81</v>
      </c>
      <c r="AY761" s="244" t="s">
        <v>130</v>
      </c>
    </row>
    <row r="762" spans="1:65" s="2" customFormat="1" ht="24.15" customHeight="1">
      <c r="A762" s="38"/>
      <c r="B762" s="39"/>
      <c r="C762" s="266" t="s">
        <v>1053</v>
      </c>
      <c r="D762" s="266" t="s">
        <v>313</v>
      </c>
      <c r="E762" s="267" t="s">
        <v>1054</v>
      </c>
      <c r="F762" s="268" t="s">
        <v>1055</v>
      </c>
      <c r="G762" s="269" t="s">
        <v>360</v>
      </c>
      <c r="H762" s="270">
        <v>3.03</v>
      </c>
      <c r="I762" s="271"/>
      <c r="J762" s="272">
        <f>ROUND(I762*H762,2)</f>
        <v>0</v>
      </c>
      <c r="K762" s="273"/>
      <c r="L762" s="274"/>
      <c r="M762" s="275" t="s">
        <v>1</v>
      </c>
      <c r="N762" s="276" t="s">
        <v>38</v>
      </c>
      <c r="O762" s="91"/>
      <c r="P762" s="229">
        <f>O762*H762</f>
        <v>0</v>
      </c>
      <c r="Q762" s="229">
        <v>0.0349</v>
      </c>
      <c r="R762" s="229">
        <f>Q762*H762</f>
        <v>0.105747</v>
      </c>
      <c r="S762" s="229">
        <v>0</v>
      </c>
      <c r="T762" s="230">
        <f>S762*H762</f>
        <v>0</v>
      </c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R762" s="231" t="s">
        <v>176</v>
      </c>
      <c r="AT762" s="231" t="s">
        <v>313</v>
      </c>
      <c r="AU762" s="231" t="s">
        <v>145</v>
      </c>
      <c r="AY762" s="17" t="s">
        <v>130</v>
      </c>
      <c r="BE762" s="232">
        <f>IF(N762="základní",J762,0)</f>
        <v>0</v>
      </c>
      <c r="BF762" s="232">
        <f>IF(N762="snížená",J762,0)</f>
        <v>0</v>
      </c>
      <c r="BG762" s="232">
        <f>IF(N762="zákl. přenesená",J762,0)</f>
        <v>0</v>
      </c>
      <c r="BH762" s="232">
        <f>IF(N762="sníž. přenesená",J762,0)</f>
        <v>0</v>
      </c>
      <c r="BI762" s="232">
        <f>IF(N762="nulová",J762,0)</f>
        <v>0</v>
      </c>
      <c r="BJ762" s="17" t="s">
        <v>81</v>
      </c>
      <c r="BK762" s="232">
        <f>ROUND(I762*H762,2)</f>
        <v>0</v>
      </c>
      <c r="BL762" s="17" t="s">
        <v>136</v>
      </c>
      <c r="BM762" s="231" t="s">
        <v>1056</v>
      </c>
    </row>
    <row r="763" spans="1:51" s="13" customFormat="1" ht="12">
      <c r="A763" s="13"/>
      <c r="B763" s="233"/>
      <c r="C763" s="234"/>
      <c r="D763" s="235" t="s">
        <v>138</v>
      </c>
      <c r="E763" s="236" t="s">
        <v>1</v>
      </c>
      <c r="F763" s="237" t="s">
        <v>1057</v>
      </c>
      <c r="G763" s="234"/>
      <c r="H763" s="238">
        <v>3.03</v>
      </c>
      <c r="I763" s="239"/>
      <c r="J763" s="234"/>
      <c r="K763" s="234"/>
      <c r="L763" s="240"/>
      <c r="M763" s="241"/>
      <c r="N763" s="242"/>
      <c r="O763" s="242"/>
      <c r="P763" s="242"/>
      <c r="Q763" s="242"/>
      <c r="R763" s="242"/>
      <c r="S763" s="242"/>
      <c r="T763" s="24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44" t="s">
        <v>138</v>
      </c>
      <c r="AU763" s="244" t="s">
        <v>145</v>
      </c>
      <c r="AV763" s="13" t="s">
        <v>83</v>
      </c>
      <c r="AW763" s="13" t="s">
        <v>29</v>
      </c>
      <c r="AX763" s="13" t="s">
        <v>73</v>
      </c>
      <c r="AY763" s="244" t="s">
        <v>130</v>
      </c>
    </row>
    <row r="764" spans="1:65" s="2" customFormat="1" ht="21.75" customHeight="1">
      <c r="A764" s="38"/>
      <c r="B764" s="39"/>
      <c r="C764" s="266" t="s">
        <v>1058</v>
      </c>
      <c r="D764" s="266" t="s">
        <v>313</v>
      </c>
      <c r="E764" s="267" t="s">
        <v>1059</v>
      </c>
      <c r="F764" s="268" t="s">
        <v>1060</v>
      </c>
      <c r="G764" s="269" t="s">
        <v>360</v>
      </c>
      <c r="H764" s="270">
        <v>3.06</v>
      </c>
      <c r="I764" s="271"/>
      <c r="J764" s="272">
        <f>ROUND(I764*H764,2)</f>
        <v>0</v>
      </c>
      <c r="K764" s="273"/>
      <c r="L764" s="274"/>
      <c r="M764" s="275" t="s">
        <v>1</v>
      </c>
      <c r="N764" s="276" t="s">
        <v>38</v>
      </c>
      <c r="O764" s="91"/>
      <c r="P764" s="229">
        <f>O764*H764</f>
        <v>0</v>
      </c>
      <c r="Q764" s="229">
        <v>0.0157</v>
      </c>
      <c r="R764" s="229">
        <f>Q764*H764</f>
        <v>0.048041999999999994</v>
      </c>
      <c r="S764" s="229">
        <v>0</v>
      </c>
      <c r="T764" s="230">
        <f>S764*H764</f>
        <v>0</v>
      </c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R764" s="231" t="s">
        <v>176</v>
      </c>
      <c r="AT764" s="231" t="s">
        <v>313</v>
      </c>
      <c r="AU764" s="231" t="s">
        <v>145</v>
      </c>
      <c r="AY764" s="17" t="s">
        <v>130</v>
      </c>
      <c r="BE764" s="232">
        <f>IF(N764="základní",J764,0)</f>
        <v>0</v>
      </c>
      <c r="BF764" s="232">
        <f>IF(N764="snížená",J764,0)</f>
        <v>0</v>
      </c>
      <c r="BG764" s="232">
        <f>IF(N764="zákl. přenesená",J764,0)</f>
        <v>0</v>
      </c>
      <c r="BH764" s="232">
        <f>IF(N764="sníž. přenesená",J764,0)</f>
        <v>0</v>
      </c>
      <c r="BI764" s="232">
        <f>IF(N764="nulová",J764,0)</f>
        <v>0</v>
      </c>
      <c r="BJ764" s="17" t="s">
        <v>81</v>
      </c>
      <c r="BK764" s="232">
        <f>ROUND(I764*H764,2)</f>
        <v>0</v>
      </c>
      <c r="BL764" s="17" t="s">
        <v>136</v>
      </c>
      <c r="BM764" s="231" t="s">
        <v>1061</v>
      </c>
    </row>
    <row r="765" spans="1:51" s="13" customFormat="1" ht="12">
      <c r="A765" s="13"/>
      <c r="B765" s="233"/>
      <c r="C765" s="234"/>
      <c r="D765" s="235" t="s">
        <v>138</v>
      </c>
      <c r="E765" s="236" t="s">
        <v>1</v>
      </c>
      <c r="F765" s="237" t="s">
        <v>1062</v>
      </c>
      <c r="G765" s="234"/>
      <c r="H765" s="238">
        <v>3.03</v>
      </c>
      <c r="I765" s="239"/>
      <c r="J765" s="234"/>
      <c r="K765" s="234"/>
      <c r="L765" s="240"/>
      <c r="M765" s="241"/>
      <c r="N765" s="242"/>
      <c r="O765" s="242"/>
      <c r="P765" s="242"/>
      <c r="Q765" s="242"/>
      <c r="R765" s="242"/>
      <c r="S765" s="242"/>
      <c r="T765" s="24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44" t="s">
        <v>138</v>
      </c>
      <c r="AU765" s="244" t="s">
        <v>145</v>
      </c>
      <c r="AV765" s="13" t="s">
        <v>83</v>
      </c>
      <c r="AW765" s="13" t="s">
        <v>29</v>
      </c>
      <c r="AX765" s="13" t="s">
        <v>81</v>
      </c>
      <c r="AY765" s="244" t="s">
        <v>130</v>
      </c>
    </row>
    <row r="766" spans="1:51" s="13" customFormat="1" ht="12">
      <c r="A766" s="13"/>
      <c r="B766" s="233"/>
      <c r="C766" s="234"/>
      <c r="D766" s="235" t="s">
        <v>138</v>
      </c>
      <c r="E766" s="234"/>
      <c r="F766" s="237" t="s">
        <v>1063</v>
      </c>
      <c r="G766" s="234"/>
      <c r="H766" s="238">
        <v>3.06</v>
      </c>
      <c r="I766" s="239"/>
      <c r="J766" s="234"/>
      <c r="K766" s="234"/>
      <c r="L766" s="240"/>
      <c r="M766" s="241"/>
      <c r="N766" s="242"/>
      <c r="O766" s="242"/>
      <c r="P766" s="242"/>
      <c r="Q766" s="242"/>
      <c r="R766" s="242"/>
      <c r="S766" s="242"/>
      <c r="T766" s="24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44" t="s">
        <v>138</v>
      </c>
      <c r="AU766" s="244" t="s">
        <v>145</v>
      </c>
      <c r="AV766" s="13" t="s">
        <v>83</v>
      </c>
      <c r="AW766" s="13" t="s">
        <v>4</v>
      </c>
      <c r="AX766" s="13" t="s">
        <v>81</v>
      </c>
      <c r="AY766" s="244" t="s">
        <v>130</v>
      </c>
    </row>
    <row r="767" spans="1:65" s="2" customFormat="1" ht="44.25" customHeight="1">
      <c r="A767" s="38"/>
      <c r="B767" s="39"/>
      <c r="C767" s="219" t="s">
        <v>1064</v>
      </c>
      <c r="D767" s="219" t="s">
        <v>132</v>
      </c>
      <c r="E767" s="220" t="s">
        <v>1065</v>
      </c>
      <c r="F767" s="221" t="s">
        <v>1066</v>
      </c>
      <c r="G767" s="222" t="s">
        <v>360</v>
      </c>
      <c r="H767" s="223">
        <v>18</v>
      </c>
      <c r="I767" s="224"/>
      <c r="J767" s="225">
        <f>ROUND(I767*H767,2)</f>
        <v>0</v>
      </c>
      <c r="K767" s="226"/>
      <c r="L767" s="44"/>
      <c r="M767" s="227" t="s">
        <v>1</v>
      </c>
      <c r="N767" s="228" t="s">
        <v>38</v>
      </c>
      <c r="O767" s="91"/>
      <c r="P767" s="229">
        <f>O767*H767</f>
        <v>0</v>
      </c>
      <c r="Q767" s="229">
        <v>0.00542</v>
      </c>
      <c r="R767" s="229">
        <f>Q767*H767</f>
        <v>0.09756000000000001</v>
      </c>
      <c r="S767" s="229">
        <v>0</v>
      </c>
      <c r="T767" s="230">
        <f>S767*H767</f>
        <v>0</v>
      </c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R767" s="231" t="s">
        <v>136</v>
      </c>
      <c r="AT767" s="231" t="s">
        <v>132</v>
      </c>
      <c r="AU767" s="231" t="s">
        <v>145</v>
      </c>
      <c r="AY767" s="17" t="s">
        <v>130</v>
      </c>
      <c r="BE767" s="232">
        <f>IF(N767="základní",J767,0)</f>
        <v>0</v>
      </c>
      <c r="BF767" s="232">
        <f>IF(N767="snížená",J767,0)</f>
        <v>0</v>
      </c>
      <c r="BG767" s="232">
        <f>IF(N767="zákl. přenesená",J767,0)</f>
        <v>0</v>
      </c>
      <c r="BH767" s="232">
        <f>IF(N767="sníž. přenesená",J767,0)</f>
        <v>0</v>
      </c>
      <c r="BI767" s="232">
        <f>IF(N767="nulová",J767,0)</f>
        <v>0</v>
      </c>
      <c r="BJ767" s="17" t="s">
        <v>81</v>
      </c>
      <c r="BK767" s="232">
        <f>ROUND(I767*H767,2)</f>
        <v>0</v>
      </c>
      <c r="BL767" s="17" t="s">
        <v>136</v>
      </c>
      <c r="BM767" s="231" t="s">
        <v>1067</v>
      </c>
    </row>
    <row r="768" spans="1:51" s="13" customFormat="1" ht="12">
      <c r="A768" s="13"/>
      <c r="B768" s="233"/>
      <c r="C768" s="234"/>
      <c r="D768" s="235" t="s">
        <v>138</v>
      </c>
      <c r="E768" s="236" t="s">
        <v>1</v>
      </c>
      <c r="F768" s="237" t="s">
        <v>1068</v>
      </c>
      <c r="G768" s="234"/>
      <c r="H768" s="238">
        <v>2</v>
      </c>
      <c r="I768" s="239"/>
      <c r="J768" s="234"/>
      <c r="K768" s="234"/>
      <c r="L768" s="240"/>
      <c r="M768" s="241"/>
      <c r="N768" s="242"/>
      <c r="O768" s="242"/>
      <c r="P768" s="242"/>
      <c r="Q768" s="242"/>
      <c r="R768" s="242"/>
      <c r="S768" s="242"/>
      <c r="T768" s="24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44" t="s">
        <v>138</v>
      </c>
      <c r="AU768" s="244" t="s">
        <v>145</v>
      </c>
      <c r="AV768" s="13" t="s">
        <v>83</v>
      </c>
      <c r="AW768" s="13" t="s">
        <v>29</v>
      </c>
      <c r="AX768" s="13" t="s">
        <v>73</v>
      </c>
      <c r="AY768" s="244" t="s">
        <v>130</v>
      </c>
    </row>
    <row r="769" spans="1:51" s="13" customFormat="1" ht="12">
      <c r="A769" s="13"/>
      <c r="B769" s="233"/>
      <c r="C769" s="234"/>
      <c r="D769" s="235" t="s">
        <v>138</v>
      </c>
      <c r="E769" s="236" t="s">
        <v>1</v>
      </c>
      <c r="F769" s="237" t="s">
        <v>1069</v>
      </c>
      <c r="G769" s="234"/>
      <c r="H769" s="238">
        <v>16</v>
      </c>
      <c r="I769" s="239"/>
      <c r="J769" s="234"/>
      <c r="K769" s="234"/>
      <c r="L769" s="240"/>
      <c r="M769" s="241"/>
      <c r="N769" s="242"/>
      <c r="O769" s="242"/>
      <c r="P769" s="242"/>
      <c r="Q769" s="242"/>
      <c r="R769" s="242"/>
      <c r="S769" s="242"/>
      <c r="T769" s="24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44" t="s">
        <v>138</v>
      </c>
      <c r="AU769" s="244" t="s">
        <v>145</v>
      </c>
      <c r="AV769" s="13" t="s">
        <v>83</v>
      </c>
      <c r="AW769" s="13" t="s">
        <v>29</v>
      </c>
      <c r="AX769" s="13" t="s">
        <v>73</v>
      </c>
      <c r="AY769" s="244" t="s">
        <v>130</v>
      </c>
    </row>
    <row r="770" spans="1:51" s="15" customFormat="1" ht="12">
      <c r="A770" s="15"/>
      <c r="B770" s="255"/>
      <c r="C770" s="256"/>
      <c r="D770" s="235" t="s">
        <v>138</v>
      </c>
      <c r="E770" s="257" t="s">
        <v>1</v>
      </c>
      <c r="F770" s="258" t="s">
        <v>153</v>
      </c>
      <c r="G770" s="256"/>
      <c r="H770" s="259">
        <v>18</v>
      </c>
      <c r="I770" s="260"/>
      <c r="J770" s="256"/>
      <c r="K770" s="256"/>
      <c r="L770" s="261"/>
      <c r="M770" s="262"/>
      <c r="N770" s="263"/>
      <c r="O770" s="263"/>
      <c r="P770" s="263"/>
      <c r="Q770" s="263"/>
      <c r="R770" s="263"/>
      <c r="S770" s="263"/>
      <c r="T770" s="264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T770" s="265" t="s">
        <v>138</v>
      </c>
      <c r="AU770" s="265" t="s">
        <v>145</v>
      </c>
      <c r="AV770" s="15" t="s">
        <v>136</v>
      </c>
      <c r="AW770" s="15" t="s">
        <v>29</v>
      </c>
      <c r="AX770" s="15" t="s">
        <v>81</v>
      </c>
      <c r="AY770" s="265" t="s">
        <v>130</v>
      </c>
    </row>
    <row r="771" spans="1:65" s="2" customFormat="1" ht="24.15" customHeight="1">
      <c r="A771" s="38"/>
      <c r="B771" s="39"/>
      <c r="C771" s="266" t="s">
        <v>1070</v>
      </c>
      <c r="D771" s="266" t="s">
        <v>313</v>
      </c>
      <c r="E771" s="267" t="s">
        <v>1071</v>
      </c>
      <c r="F771" s="268" t="s">
        <v>1072</v>
      </c>
      <c r="G771" s="269" t="s">
        <v>360</v>
      </c>
      <c r="H771" s="270">
        <v>2.02</v>
      </c>
      <c r="I771" s="271"/>
      <c r="J771" s="272">
        <f>ROUND(I771*H771,2)</f>
        <v>0</v>
      </c>
      <c r="K771" s="273"/>
      <c r="L771" s="274"/>
      <c r="M771" s="275" t="s">
        <v>1</v>
      </c>
      <c r="N771" s="276" t="s">
        <v>38</v>
      </c>
      <c r="O771" s="91"/>
      <c r="P771" s="229">
        <f>O771*H771</f>
        <v>0</v>
      </c>
      <c r="Q771" s="229">
        <v>0.0352</v>
      </c>
      <c r="R771" s="229">
        <f>Q771*H771</f>
        <v>0.071104</v>
      </c>
      <c r="S771" s="229">
        <v>0</v>
      </c>
      <c r="T771" s="230">
        <f>S771*H771</f>
        <v>0</v>
      </c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R771" s="231" t="s">
        <v>176</v>
      </c>
      <c r="AT771" s="231" t="s">
        <v>313</v>
      </c>
      <c r="AU771" s="231" t="s">
        <v>145</v>
      </c>
      <c r="AY771" s="17" t="s">
        <v>130</v>
      </c>
      <c r="BE771" s="232">
        <f>IF(N771="základní",J771,0)</f>
        <v>0</v>
      </c>
      <c r="BF771" s="232">
        <f>IF(N771="snížená",J771,0)</f>
        <v>0</v>
      </c>
      <c r="BG771" s="232">
        <f>IF(N771="zákl. přenesená",J771,0)</f>
        <v>0</v>
      </c>
      <c r="BH771" s="232">
        <f>IF(N771="sníž. přenesená",J771,0)</f>
        <v>0</v>
      </c>
      <c r="BI771" s="232">
        <f>IF(N771="nulová",J771,0)</f>
        <v>0</v>
      </c>
      <c r="BJ771" s="17" t="s">
        <v>81</v>
      </c>
      <c r="BK771" s="232">
        <f>ROUND(I771*H771,2)</f>
        <v>0</v>
      </c>
      <c r="BL771" s="17" t="s">
        <v>136</v>
      </c>
      <c r="BM771" s="231" t="s">
        <v>1073</v>
      </c>
    </row>
    <row r="772" spans="1:51" s="14" customFormat="1" ht="12">
      <c r="A772" s="14"/>
      <c r="B772" s="245"/>
      <c r="C772" s="246"/>
      <c r="D772" s="235" t="s">
        <v>138</v>
      </c>
      <c r="E772" s="247" t="s">
        <v>1</v>
      </c>
      <c r="F772" s="248" t="s">
        <v>1074</v>
      </c>
      <c r="G772" s="246"/>
      <c r="H772" s="247" t="s">
        <v>1</v>
      </c>
      <c r="I772" s="249"/>
      <c r="J772" s="246"/>
      <c r="K772" s="246"/>
      <c r="L772" s="250"/>
      <c r="M772" s="251"/>
      <c r="N772" s="252"/>
      <c r="O772" s="252"/>
      <c r="P772" s="252"/>
      <c r="Q772" s="252"/>
      <c r="R772" s="252"/>
      <c r="S772" s="252"/>
      <c r="T772" s="253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54" t="s">
        <v>138</v>
      </c>
      <c r="AU772" s="254" t="s">
        <v>145</v>
      </c>
      <c r="AV772" s="14" t="s">
        <v>81</v>
      </c>
      <c r="AW772" s="14" t="s">
        <v>29</v>
      </c>
      <c r="AX772" s="14" t="s">
        <v>73</v>
      </c>
      <c r="AY772" s="254" t="s">
        <v>130</v>
      </c>
    </row>
    <row r="773" spans="1:51" s="13" customFormat="1" ht="12">
      <c r="A773" s="13"/>
      <c r="B773" s="233"/>
      <c r="C773" s="234"/>
      <c r="D773" s="235" t="s">
        <v>138</v>
      </c>
      <c r="E773" s="236" t="s">
        <v>1</v>
      </c>
      <c r="F773" s="237" t="s">
        <v>1009</v>
      </c>
      <c r="G773" s="234"/>
      <c r="H773" s="238">
        <v>2.02</v>
      </c>
      <c r="I773" s="239"/>
      <c r="J773" s="234"/>
      <c r="K773" s="234"/>
      <c r="L773" s="240"/>
      <c r="M773" s="241"/>
      <c r="N773" s="242"/>
      <c r="O773" s="242"/>
      <c r="P773" s="242"/>
      <c r="Q773" s="242"/>
      <c r="R773" s="242"/>
      <c r="S773" s="242"/>
      <c r="T773" s="24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44" t="s">
        <v>138</v>
      </c>
      <c r="AU773" s="244" t="s">
        <v>145</v>
      </c>
      <c r="AV773" s="13" t="s">
        <v>83</v>
      </c>
      <c r="AW773" s="13" t="s">
        <v>29</v>
      </c>
      <c r="AX773" s="13" t="s">
        <v>81</v>
      </c>
      <c r="AY773" s="244" t="s">
        <v>130</v>
      </c>
    </row>
    <row r="774" spans="1:65" s="2" customFormat="1" ht="24.15" customHeight="1">
      <c r="A774" s="38"/>
      <c r="B774" s="39"/>
      <c r="C774" s="266" t="s">
        <v>1075</v>
      </c>
      <c r="D774" s="266" t="s">
        <v>313</v>
      </c>
      <c r="E774" s="267" t="s">
        <v>1076</v>
      </c>
      <c r="F774" s="268" t="s">
        <v>1077</v>
      </c>
      <c r="G774" s="269" t="s">
        <v>360</v>
      </c>
      <c r="H774" s="270">
        <v>1.01</v>
      </c>
      <c r="I774" s="271"/>
      <c r="J774" s="272">
        <f>ROUND(I774*H774,2)</f>
        <v>0</v>
      </c>
      <c r="K774" s="273"/>
      <c r="L774" s="274"/>
      <c r="M774" s="275" t="s">
        <v>1</v>
      </c>
      <c r="N774" s="276" t="s">
        <v>38</v>
      </c>
      <c r="O774" s="91"/>
      <c r="P774" s="229">
        <f>O774*H774</f>
        <v>0</v>
      </c>
      <c r="Q774" s="229">
        <v>0.0388</v>
      </c>
      <c r="R774" s="229">
        <f>Q774*H774</f>
        <v>0.039188</v>
      </c>
      <c r="S774" s="229">
        <v>0</v>
      </c>
      <c r="T774" s="230">
        <f>S774*H774</f>
        <v>0</v>
      </c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R774" s="231" t="s">
        <v>176</v>
      </c>
      <c r="AT774" s="231" t="s">
        <v>313</v>
      </c>
      <c r="AU774" s="231" t="s">
        <v>145</v>
      </c>
      <c r="AY774" s="17" t="s">
        <v>130</v>
      </c>
      <c r="BE774" s="232">
        <f>IF(N774="základní",J774,0)</f>
        <v>0</v>
      </c>
      <c r="BF774" s="232">
        <f>IF(N774="snížená",J774,0)</f>
        <v>0</v>
      </c>
      <c r="BG774" s="232">
        <f>IF(N774="zákl. přenesená",J774,0)</f>
        <v>0</v>
      </c>
      <c r="BH774" s="232">
        <f>IF(N774="sníž. přenesená",J774,0)</f>
        <v>0</v>
      </c>
      <c r="BI774" s="232">
        <f>IF(N774="nulová",J774,0)</f>
        <v>0</v>
      </c>
      <c r="BJ774" s="17" t="s">
        <v>81</v>
      </c>
      <c r="BK774" s="232">
        <f>ROUND(I774*H774,2)</f>
        <v>0</v>
      </c>
      <c r="BL774" s="17" t="s">
        <v>136</v>
      </c>
      <c r="BM774" s="231" t="s">
        <v>1078</v>
      </c>
    </row>
    <row r="775" spans="1:51" s="13" customFormat="1" ht="12">
      <c r="A775" s="13"/>
      <c r="B775" s="233"/>
      <c r="C775" s="234"/>
      <c r="D775" s="235" t="s">
        <v>138</v>
      </c>
      <c r="E775" s="236" t="s">
        <v>1</v>
      </c>
      <c r="F775" s="237" t="s">
        <v>1079</v>
      </c>
      <c r="G775" s="234"/>
      <c r="H775" s="238">
        <v>1.01</v>
      </c>
      <c r="I775" s="239"/>
      <c r="J775" s="234"/>
      <c r="K775" s="234"/>
      <c r="L775" s="240"/>
      <c r="M775" s="241"/>
      <c r="N775" s="242"/>
      <c r="O775" s="242"/>
      <c r="P775" s="242"/>
      <c r="Q775" s="242"/>
      <c r="R775" s="242"/>
      <c r="S775" s="242"/>
      <c r="T775" s="24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44" t="s">
        <v>138</v>
      </c>
      <c r="AU775" s="244" t="s">
        <v>145</v>
      </c>
      <c r="AV775" s="13" t="s">
        <v>83</v>
      </c>
      <c r="AW775" s="13" t="s">
        <v>29</v>
      </c>
      <c r="AX775" s="13" t="s">
        <v>81</v>
      </c>
      <c r="AY775" s="244" t="s">
        <v>130</v>
      </c>
    </row>
    <row r="776" spans="1:65" s="2" customFormat="1" ht="24.15" customHeight="1">
      <c r="A776" s="38"/>
      <c r="B776" s="39"/>
      <c r="C776" s="266" t="s">
        <v>1080</v>
      </c>
      <c r="D776" s="266" t="s">
        <v>313</v>
      </c>
      <c r="E776" s="267" t="s">
        <v>1081</v>
      </c>
      <c r="F776" s="268" t="s">
        <v>1082</v>
      </c>
      <c r="G776" s="269" t="s">
        <v>360</v>
      </c>
      <c r="H776" s="270">
        <v>3</v>
      </c>
      <c r="I776" s="271"/>
      <c r="J776" s="272">
        <f>ROUND(I776*H776,2)</f>
        <v>0</v>
      </c>
      <c r="K776" s="273"/>
      <c r="L776" s="274"/>
      <c r="M776" s="275" t="s">
        <v>1</v>
      </c>
      <c r="N776" s="276" t="s">
        <v>38</v>
      </c>
      <c r="O776" s="91"/>
      <c r="P776" s="229">
        <f>O776*H776</f>
        <v>0</v>
      </c>
      <c r="Q776" s="229">
        <v>0.0456</v>
      </c>
      <c r="R776" s="229">
        <f>Q776*H776</f>
        <v>0.1368</v>
      </c>
      <c r="S776" s="229">
        <v>0</v>
      </c>
      <c r="T776" s="230">
        <f>S776*H776</f>
        <v>0</v>
      </c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R776" s="231" t="s">
        <v>176</v>
      </c>
      <c r="AT776" s="231" t="s">
        <v>313</v>
      </c>
      <c r="AU776" s="231" t="s">
        <v>145</v>
      </c>
      <c r="AY776" s="17" t="s">
        <v>130</v>
      </c>
      <c r="BE776" s="232">
        <f>IF(N776="základní",J776,0)</f>
        <v>0</v>
      </c>
      <c r="BF776" s="232">
        <f>IF(N776="snížená",J776,0)</f>
        <v>0</v>
      </c>
      <c r="BG776" s="232">
        <f>IF(N776="zákl. přenesená",J776,0)</f>
        <v>0</v>
      </c>
      <c r="BH776" s="232">
        <f>IF(N776="sníž. přenesená",J776,0)</f>
        <v>0</v>
      </c>
      <c r="BI776" s="232">
        <f>IF(N776="nulová",J776,0)</f>
        <v>0</v>
      </c>
      <c r="BJ776" s="17" t="s">
        <v>81</v>
      </c>
      <c r="BK776" s="232">
        <f>ROUND(I776*H776,2)</f>
        <v>0</v>
      </c>
      <c r="BL776" s="17" t="s">
        <v>136</v>
      </c>
      <c r="BM776" s="231" t="s">
        <v>1083</v>
      </c>
    </row>
    <row r="777" spans="1:51" s="13" customFormat="1" ht="12">
      <c r="A777" s="13"/>
      <c r="B777" s="233"/>
      <c r="C777" s="234"/>
      <c r="D777" s="235" t="s">
        <v>138</v>
      </c>
      <c r="E777" s="236" t="s">
        <v>1</v>
      </c>
      <c r="F777" s="237" t="s">
        <v>1084</v>
      </c>
      <c r="G777" s="234"/>
      <c r="H777" s="238">
        <v>3</v>
      </c>
      <c r="I777" s="239"/>
      <c r="J777" s="234"/>
      <c r="K777" s="234"/>
      <c r="L777" s="240"/>
      <c r="M777" s="241"/>
      <c r="N777" s="242"/>
      <c r="O777" s="242"/>
      <c r="P777" s="242"/>
      <c r="Q777" s="242"/>
      <c r="R777" s="242"/>
      <c r="S777" s="242"/>
      <c r="T777" s="24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44" t="s">
        <v>138</v>
      </c>
      <c r="AU777" s="244" t="s">
        <v>145</v>
      </c>
      <c r="AV777" s="13" t="s">
        <v>83</v>
      </c>
      <c r="AW777" s="13" t="s">
        <v>29</v>
      </c>
      <c r="AX777" s="13" t="s">
        <v>81</v>
      </c>
      <c r="AY777" s="244" t="s">
        <v>130</v>
      </c>
    </row>
    <row r="778" spans="1:65" s="2" customFormat="1" ht="21.75" customHeight="1">
      <c r="A778" s="38"/>
      <c r="B778" s="39"/>
      <c r="C778" s="266" t="s">
        <v>1085</v>
      </c>
      <c r="D778" s="266" t="s">
        <v>313</v>
      </c>
      <c r="E778" s="267" t="s">
        <v>1086</v>
      </c>
      <c r="F778" s="268" t="s">
        <v>1087</v>
      </c>
      <c r="G778" s="269" t="s">
        <v>360</v>
      </c>
      <c r="H778" s="270">
        <v>6.06</v>
      </c>
      <c r="I778" s="271"/>
      <c r="J778" s="272">
        <f>ROUND(I778*H778,2)</f>
        <v>0</v>
      </c>
      <c r="K778" s="273"/>
      <c r="L778" s="274"/>
      <c r="M778" s="275" t="s">
        <v>1</v>
      </c>
      <c r="N778" s="276" t="s">
        <v>38</v>
      </c>
      <c r="O778" s="91"/>
      <c r="P778" s="229">
        <f>O778*H778</f>
        <v>0</v>
      </c>
      <c r="Q778" s="229">
        <v>0.0157</v>
      </c>
      <c r="R778" s="229">
        <f>Q778*H778</f>
        <v>0.09514199999999999</v>
      </c>
      <c r="S778" s="229">
        <v>0</v>
      </c>
      <c r="T778" s="230">
        <f>S778*H778</f>
        <v>0</v>
      </c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R778" s="231" t="s">
        <v>176</v>
      </c>
      <c r="AT778" s="231" t="s">
        <v>313</v>
      </c>
      <c r="AU778" s="231" t="s">
        <v>145</v>
      </c>
      <c r="AY778" s="17" t="s">
        <v>130</v>
      </c>
      <c r="BE778" s="232">
        <f>IF(N778="základní",J778,0)</f>
        <v>0</v>
      </c>
      <c r="BF778" s="232">
        <f>IF(N778="snížená",J778,0)</f>
        <v>0</v>
      </c>
      <c r="BG778" s="232">
        <f>IF(N778="zákl. přenesená",J778,0)</f>
        <v>0</v>
      </c>
      <c r="BH778" s="232">
        <f>IF(N778="sníž. přenesená",J778,0)</f>
        <v>0</v>
      </c>
      <c r="BI778" s="232">
        <f>IF(N778="nulová",J778,0)</f>
        <v>0</v>
      </c>
      <c r="BJ778" s="17" t="s">
        <v>81</v>
      </c>
      <c r="BK778" s="232">
        <f>ROUND(I778*H778,2)</f>
        <v>0</v>
      </c>
      <c r="BL778" s="17" t="s">
        <v>136</v>
      </c>
      <c r="BM778" s="231" t="s">
        <v>1088</v>
      </c>
    </row>
    <row r="779" spans="1:51" s="13" customFormat="1" ht="12">
      <c r="A779" s="13"/>
      <c r="B779" s="233"/>
      <c r="C779" s="234"/>
      <c r="D779" s="235" t="s">
        <v>138</v>
      </c>
      <c r="E779" s="236" t="s">
        <v>1</v>
      </c>
      <c r="F779" s="237" t="s">
        <v>1089</v>
      </c>
      <c r="G779" s="234"/>
      <c r="H779" s="238">
        <v>6.06</v>
      </c>
      <c r="I779" s="239"/>
      <c r="J779" s="234"/>
      <c r="K779" s="234"/>
      <c r="L779" s="240"/>
      <c r="M779" s="241"/>
      <c r="N779" s="242"/>
      <c r="O779" s="242"/>
      <c r="P779" s="242"/>
      <c r="Q779" s="242"/>
      <c r="R779" s="242"/>
      <c r="S779" s="242"/>
      <c r="T779" s="24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44" t="s">
        <v>138</v>
      </c>
      <c r="AU779" s="244" t="s">
        <v>145</v>
      </c>
      <c r="AV779" s="13" t="s">
        <v>83</v>
      </c>
      <c r="AW779" s="13" t="s">
        <v>29</v>
      </c>
      <c r="AX779" s="13" t="s">
        <v>81</v>
      </c>
      <c r="AY779" s="244" t="s">
        <v>130</v>
      </c>
    </row>
    <row r="780" spans="1:65" s="2" customFormat="1" ht="24.15" customHeight="1">
      <c r="A780" s="38"/>
      <c r="B780" s="39"/>
      <c r="C780" s="266" t="s">
        <v>1090</v>
      </c>
      <c r="D780" s="266" t="s">
        <v>313</v>
      </c>
      <c r="E780" s="267" t="s">
        <v>1091</v>
      </c>
      <c r="F780" s="268" t="s">
        <v>1092</v>
      </c>
      <c r="G780" s="269" t="s">
        <v>360</v>
      </c>
      <c r="H780" s="270">
        <v>6.06</v>
      </c>
      <c r="I780" s="271"/>
      <c r="J780" s="272">
        <f>ROUND(I780*H780,2)</f>
        <v>0</v>
      </c>
      <c r="K780" s="273"/>
      <c r="L780" s="274"/>
      <c r="M780" s="275" t="s">
        <v>1</v>
      </c>
      <c r="N780" s="276" t="s">
        <v>38</v>
      </c>
      <c r="O780" s="91"/>
      <c r="P780" s="229">
        <f>O780*H780</f>
        <v>0</v>
      </c>
      <c r="Q780" s="229">
        <v>0.0795</v>
      </c>
      <c r="R780" s="229">
        <f>Q780*H780</f>
        <v>0.48177</v>
      </c>
      <c r="S780" s="229">
        <v>0</v>
      </c>
      <c r="T780" s="230">
        <f>S780*H780</f>
        <v>0</v>
      </c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R780" s="231" t="s">
        <v>176</v>
      </c>
      <c r="AT780" s="231" t="s">
        <v>313</v>
      </c>
      <c r="AU780" s="231" t="s">
        <v>145</v>
      </c>
      <c r="AY780" s="17" t="s">
        <v>130</v>
      </c>
      <c r="BE780" s="232">
        <f>IF(N780="základní",J780,0)</f>
        <v>0</v>
      </c>
      <c r="BF780" s="232">
        <f>IF(N780="snížená",J780,0)</f>
        <v>0</v>
      </c>
      <c r="BG780" s="232">
        <f>IF(N780="zákl. přenesená",J780,0)</f>
        <v>0</v>
      </c>
      <c r="BH780" s="232">
        <f>IF(N780="sníž. přenesená",J780,0)</f>
        <v>0</v>
      </c>
      <c r="BI780" s="232">
        <f>IF(N780="nulová",J780,0)</f>
        <v>0</v>
      </c>
      <c r="BJ780" s="17" t="s">
        <v>81</v>
      </c>
      <c r="BK780" s="232">
        <f>ROUND(I780*H780,2)</f>
        <v>0</v>
      </c>
      <c r="BL780" s="17" t="s">
        <v>136</v>
      </c>
      <c r="BM780" s="231" t="s">
        <v>1093</v>
      </c>
    </row>
    <row r="781" spans="1:51" s="13" customFormat="1" ht="12">
      <c r="A781" s="13"/>
      <c r="B781" s="233"/>
      <c r="C781" s="234"/>
      <c r="D781" s="235" t="s">
        <v>138</v>
      </c>
      <c r="E781" s="236" t="s">
        <v>1</v>
      </c>
      <c r="F781" s="237" t="s">
        <v>1094</v>
      </c>
      <c r="G781" s="234"/>
      <c r="H781" s="238">
        <v>6.06</v>
      </c>
      <c r="I781" s="239"/>
      <c r="J781" s="234"/>
      <c r="K781" s="234"/>
      <c r="L781" s="240"/>
      <c r="M781" s="241"/>
      <c r="N781" s="242"/>
      <c r="O781" s="242"/>
      <c r="P781" s="242"/>
      <c r="Q781" s="242"/>
      <c r="R781" s="242"/>
      <c r="S781" s="242"/>
      <c r="T781" s="24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44" t="s">
        <v>138</v>
      </c>
      <c r="AU781" s="244" t="s">
        <v>145</v>
      </c>
      <c r="AV781" s="13" t="s">
        <v>83</v>
      </c>
      <c r="AW781" s="13" t="s">
        <v>29</v>
      </c>
      <c r="AX781" s="13" t="s">
        <v>81</v>
      </c>
      <c r="AY781" s="244" t="s">
        <v>130</v>
      </c>
    </row>
    <row r="782" spans="1:65" s="2" customFormat="1" ht="44.25" customHeight="1">
      <c r="A782" s="38"/>
      <c r="B782" s="39"/>
      <c r="C782" s="219" t="s">
        <v>1095</v>
      </c>
      <c r="D782" s="219" t="s">
        <v>132</v>
      </c>
      <c r="E782" s="220" t="s">
        <v>1096</v>
      </c>
      <c r="F782" s="221" t="s">
        <v>1097</v>
      </c>
      <c r="G782" s="222" t="s">
        <v>360</v>
      </c>
      <c r="H782" s="223">
        <v>4</v>
      </c>
      <c r="I782" s="224"/>
      <c r="J782" s="225">
        <f>ROUND(I782*H782,2)</f>
        <v>0</v>
      </c>
      <c r="K782" s="226"/>
      <c r="L782" s="44"/>
      <c r="M782" s="227" t="s">
        <v>1</v>
      </c>
      <c r="N782" s="228" t="s">
        <v>38</v>
      </c>
      <c r="O782" s="91"/>
      <c r="P782" s="229">
        <f>O782*H782</f>
        <v>0</v>
      </c>
      <c r="Q782" s="229">
        <v>0.00171</v>
      </c>
      <c r="R782" s="229">
        <f>Q782*H782</f>
        <v>0.00684</v>
      </c>
      <c r="S782" s="229">
        <v>0</v>
      </c>
      <c r="T782" s="230">
        <f>S782*H782</f>
        <v>0</v>
      </c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R782" s="231" t="s">
        <v>136</v>
      </c>
      <c r="AT782" s="231" t="s">
        <v>132</v>
      </c>
      <c r="AU782" s="231" t="s">
        <v>145</v>
      </c>
      <c r="AY782" s="17" t="s">
        <v>130</v>
      </c>
      <c r="BE782" s="232">
        <f>IF(N782="základní",J782,0)</f>
        <v>0</v>
      </c>
      <c r="BF782" s="232">
        <f>IF(N782="snížená",J782,0)</f>
        <v>0</v>
      </c>
      <c r="BG782" s="232">
        <f>IF(N782="zákl. přenesená",J782,0)</f>
        <v>0</v>
      </c>
      <c r="BH782" s="232">
        <f>IF(N782="sníž. přenesená",J782,0)</f>
        <v>0</v>
      </c>
      <c r="BI782" s="232">
        <f>IF(N782="nulová",J782,0)</f>
        <v>0</v>
      </c>
      <c r="BJ782" s="17" t="s">
        <v>81</v>
      </c>
      <c r="BK782" s="232">
        <f>ROUND(I782*H782,2)</f>
        <v>0</v>
      </c>
      <c r="BL782" s="17" t="s">
        <v>136</v>
      </c>
      <c r="BM782" s="231" t="s">
        <v>1098</v>
      </c>
    </row>
    <row r="783" spans="1:51" s="13" customFormat="1" ht="12">
      <c r="A783" s="13"/>
      <c r="B783" s="233"/>
      <c r="C783" s="234"/>
      <c r="D783" s="235" t="s">
        <v>138</v>
      </c>
      <c r="E783" s="236" t="s">
        <v>1</v>
      </c>
      <c r="F783" s="237" t="s">
        <v>1099</v>
      </c>
      <c r="G783" s="234"/>
      <c r="H783" s="238">
        <v>2</v>
      </c>
      <c r="I783" s="239"/>
      <c r="J783" s="234"/>
      <c r="K783" s="234"/>
      <c r="L783" s="240"/>
      <c r="M783" s="241"/>
      <c r="N783" s="242"/>
      <c r="O783" s="242"/>
      <c r="P783" s="242"/>
      <c r="Q783" s="242"/>
      <c r="R783" s="242"/>
      <c r="S783" s="242"/>
      <c r="T783" s="24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44" t="s">
        <v>138</v>
      </c>
      <c r="AU783" s="244" t="s">
        <v>145</v>
      </c>
      <c r="AV783" s="13" t="s">
        <v>83</v>
      </c>
      <c r="AW783" s="13" t="s">
        <v>29</v>
      </c>
      <c r="AX783" s="13" t="s">
        <v>73</v>
      </c>
      <c r="AY783" s="244" t="s">
        <v>130</v>
      </c>
    </row>
    <row r="784" spans="1:51" s="13" customFormat="1" ht="12">
      <c r="A784" s="13"/>
      <c r="B784" s="233"/>
      <c r="C784" s="234"/>
      <c r="D784" s="235" t="s">
        <v>138</v>
      </c>
      <c r="E784" s="236" t="s">
        <v>1</v>
      </c>
      <c r="F784" s="237" t="s">
        <v>1100</v>
      </c>
      <c r="G784" s="234"/>
      <c r="H784" s="238">
        <v>2</v>
      </c>
      <c r="I784" s="239"/>
      <c r="J784" s="234"/>
      <c r="K784" s="234"/>
      <c r="L784" s="240"/>
      <c r="M784" s="241"/>
      <c r="N784" s="242"/>
      <c r="O784" s="242"/>
      <c r="P784" s="242"/>
      <c r="Q784" s="242"/>
      <c r="R784" s="242"/>
      <c r="S784" s="242"/>
      <c r="T784" s="24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44" t="s">
        <v>138</v>
      </c>
      <c r="AU784" s="244" t="s">
        <v>145</v>
      </c>
      <c r="AV784" s="13" t="s">
        <v>83</v>
      </c>
      <c r="AW784" s="13" t="s">
        <v>29</v>
      </c>
      <c r="AX784" s="13" t="s">
        <v>73</v>
      </c>
      <c r="AY784" s="244" t="s">
        <v>130</v>
      </c>
    </row>
    <row r="785" spans="1:51" s="15" customFormat="1" ht="12">
      <c r="A785" s="15"/>
      <c r="B785" s="255"/>
      <c r="C785" s="256"/>
      <c r="D785" s="235" t="s">
        <v>138</v>
      </c>
      <c r="E785" s="257" t="s">
        <v>1</v>
      </c>
      <c r="F785" s="258" t="s">
        <v>153</v>
      </c>
      <c r="G785" s="256"/>
      <c r="H785" s="259">
        <v>4</v>
      </c>
      <c r="I785" s="260"/>
      <c r="J785" s="256"/>
      <c r="K785" s="256"/>
      <c r="L785" s="261"/>
      <c r="M785" s="262"/>
      <c r="N785" s="263"/>
      <c r="O785" s="263"/>
      <c r="P785" s="263"/>
      <c r="Q785" s="263"/>
      <c r="R785" s="263"/>
      <c r="S785" s="263"/>
      <c r="T785" s="264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T785" s="265" t="s">
        <v>138</v>
      </c>
      <c r="AU785" s="265" t="s">
        <v>145</v>
      </c>
      <c r="AV785" s="15" t="s">
        <v>136</v>
      </c>
      <c r="AW785" s="15" t="s">
        <v>29</v>
      </c>
      <c r="AX785" s="15" t="s">
        <v>81</v>
      </c>
      <c r="AY785" s="265" t="s">
        <v>130</v>
      </c>
    </row>
    <row r="786" spans="1:65" s="2" customFormat="1" ht="24.15" customHeight="1">
      <c r="A786" s="38"/>
      <c r="B786" s="39"/>
      <c r="C786" s="266" t="s">
        <v>1101</v>
      </c>
      <c r="D786" s="266" t="s">
        <v>313</v>
      </c>
      <c r="E786" s="267" t="s">
        <v>1102</v>
      </c>
      <c r="F786" s="268" t="s">
        <v>1103</v>
      </c>
      <c r="G786" s="269" t="s">
        <v>360</v>
      </c>
      <c r="H786" s="270">
        <v>4.04</v>
      </c>
      <c r="I786" s="271"/>
      <c r="J786" s="272">
        <f>ROUND(I786*H786,2)</f>
        <v>0</v>
      </c>
      <c r="K786" s="273"/>
      <c r="L786" s="274"/>
      <c r="M786" s="275" t="s">
        <v>1</v>
      </c>
      <c r="N786" s="276" t="s">
        <v>38</v>
      </c>
      <c r="O786" s="91"/>
      <c r="P786" s="229">
        <f>O786*H786</f>
        <v>0</v>
      </c>
      <c r="Q786" s="229">
        <v>0.0149</v>
      </c>
      <c r="R786" s="229">
        <f>Q786*H786</f>
        <v>0.060196</v>
      </c>
      <c r="S786" s="229">
        <v>0</v>
      </c>
      <c r="T786" s="230">
        <f>S786*H786</f>
        <v>0</v>
      </c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R786" s="231" t="s">
        <v>176</v>
      </c>
      <c r="AT786" s="231" t="s">
        <v>313</v>
      </c>
      <c r="AU786" s="231" t="s">
        <v>145</v>
      </c>
      <c r="AY786" s="17" t="s">
        <v>130</v>
      </c>
      <c r="BE786" s="232">
        <f>IF(N786="základní",J786,0)</f>
        <v>0</v>
      </c>
      <c r="BF786" s="232">
        <f>IF(N786="snížená",J786,0)</f>
        <v>0</v>
      </c>
      <c r="BG786" s="232">
        <f>IF(N786="zákl. přenesená",J786,0)</f>
        <v>0</v>
      </c>
      <c r="BH786" s="232">
        <f>IF(N786="sníž. přenesená",J786,0)</f>
        <v>0</v>
      </c>
      <c r="BI786" s="232">
        <f>IF(N786="nulová",J786,0)</f>
        <v>0</v>
      </c>
      <c r="BJ786" s="17" t="s">
        <v>81</v>
      </c>
      <c r="BK786" s="232">
        <f>ROUND(I786*H786,2)</f>
        <v>0</v>
      </c>
      <c r="BL786" s="17" t="s">
        <v>136</v>
      </c>
      <c r="BM786" s="231" t="s">
        <v>1104</v>
      </c>
    </row>
    <row r="787" spans="1:51" s="13" customFormat="1" ht="12">
      <c r="A787" s="13"/>
      <c r="B787" s="233"/>
      <c r="C787" s="234"/>
      <c r="D787" s="235" t="s">
        <v>138</v>
      </c>
      <c r="E787" s="234"/>
      <c r="F787" s="237" t="s">
        <v>657</v>
      </c>
      <c r="G787" s="234"/>
      <c r="H787" s="238">
        <v>4.04</v>
      </c>
      <c r="I787" s="239"/>
      <c r="J787" s="234"/>
      <c r="K787" s="234"/>
      <c r="L787" s="240"/>
      <c r="M787" s="241"/>
      <c r="N787" s="242"/>
      <c r="O787" s="242"/>
      <c r="P787" s="242"/>
      <c r="Q787" s="242"/>
      <c r="R787" s="242"/>
      <c r="S787" s="242"/>
      <c r="T787" s="24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44" t="s">
        <v>138</v>
      </c>
      <c r="AU787" s="244" t="s">
        <v>145</v>
      </c>
      <c r="AV787" s="13" t="s">
        <v>83</v>
      </c>
      <c r="AW787" s="13" t="s">
        <v>4</v>
      </c>
      <c r="AX787" s="13" t="s">
        <v>81</v>
      </c>
      <c r="AY787" s="244" t="s">
        <v>130</v>
      </c>
    </row>
    <row r="788" spans="1:65" s="2" customFormat="1" ht="44.25" customHeight="1">
      <c r="A788" s="38"/>
      <c r="B788" s="39"/>
      <c r="C788" s="219" t="s">
        <v>1105</v>
      </c>
      <c r="D788" s="219" t="s">
        <v>132</v>
      </c>
      <c r="E788" s="220" t="s">
        <v>1106</v>
      </c>
      <c r="F788" s="221" t="s">
        <v>1107</v>
      </c>
      <c r="G788" s="222" t="s">
        <v>360</v>
      </c>
      <c r="H788" s="223">
        <v>5</v>
      </c>
      <c r="I788" s="224"/>
      <c r="J788" s="225">
        <f>ROUND(I788*H788,2)</f>
        <v>0</v>
      </c>
      <c r="K788" s="226"/>
      <c r="L788" s="44"/>
      <c r="M788" s="227" t="s">
        <v>1</v>
      </c>
      <c r="N788" s="228" t="s">
        <v>38</v>
      </c>
      <c r="O788" s="91"/>
      <c r="P788" s="229">
        <f>O788*H788</f>
        <v>0</v>
      </c>
      <c r="Q788" s="229">
        <v>0.00171</v>
      </c>
      <c r="R788" s="229">
        <f>Q788*H788</f>
        <v>0.00855</v>
      </c>
      <c r="S788" s="229">
        <v>0</v>
      </c>
      <c r="T788" s="230">
        <f>S788*H788</f>
        <v>0</v>
      </c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R788" s="231" t="s">
        <v>136</v>
      </c>
      <c r="AT788" s="231" t="s">
        <v>132</v>
      </c>
      <c r="AU788" s="231" t="s">
        <v>145</v>
      </c>
      <c r="AY788" s="17" t="s">
        <v>130</v>
      </c>
      <c r="BE788" s="232">
        <f>IF(N788="základní",J788,0)</f>
        <v>0</v>
      </c>
      <c r="BF788" s="232">
        <f>IF(N788="snížená",J788,0)</f>
        <v>0</v>
      </c>
      <c r="BG788" s="232">
        <f>IF(N788="zákl. přenesená",J788,0)</f>
        <v>0</v>
      </c>
      <c r="BH788" s="232">
        <f>IF(N788="sníž. přenesená",J788,0)</f>
        <v>0</v>
      </c>
      <c r="BI788" s="232">
        <f>IF(N788="nulová",J788,0)</f>
        <v>0</v>
      </c>
      <c r="BJ788" s="17" t="s">
        <v>81</v>
      </c>
      <c r="BK788" s="232">
        <f>ROUND(I788*H788,2)</f>
        <v>0</v>
      </c>
      <c r="BL788" s="17" t="s">
        <v>136</v>
      </c>
      <c r="BM788" s="231" t="s">
        <v>1108</v>
      </c>
    </row>
    <row r="789" spans="1:51" s="13" customFormat="1" ht="12">
      <c r="A789" s="13"/>
      <c r="B789" s="233"/>
      <c r="C789" s="234"/>
      <c r="D789" s="235" t="s">
        <v>138</v>
      </c>
      <c r="E789" s="236" t="s">
        <v>1</v>
      </c>
      <c r="F789" s="237" t="s">
        <v>1109</v>
      </c>
      <c r="G789" s="234"/>
      <c r="H789" s="238">
        <v>3</v>
      </c>
      <c r="I789" s="239"/>
      <c r="J789" s="234"/>
      <c r="K789" s="234"/>
      <c r="L789" s="240"/>
      <c r="M789" s="241"/>
      <c r="N789" s="242"/>
      <c r="O789" s="242"/>
      <c r="P789" s="242"/>
      <c r="Q789" s="242"/>
      <c r="R789" s="242"/>
      <c r="S789" s="242"/>
      <c r="T789" s="24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44" t="s">
        <v>138</v>
      </c>
      <c r="AU789" s="244" t="s">
        <v>145</v>
      </c>
      <c r="AV789" s="13" t="s">
        <v>83</v>
      </c>
      <c r="AW789" s="13" t="s">
        <v>29</v>
      </c>
      <c r="AX789" s="13" t="s">
        <v>73</v>
      </c>
      <c r="AY789" s="244" t="s">
        <v>130</v>
      </c>
    </row>
    <row r="790" spans="1:51" s="13" customFormat="1" ht="12">
      <c r="A790" s="13"/>
      <c r="B790" s="233"/>
      <c r="C790" s="234"/>
      <c r="D790" s="235" t="s">
        <v>138</v>
      </c>
      <c r="E790" s="236" t="s">
        <v>1</v>
      </c>
      <c r="F790" s="237" t="s">
        <v>1100</v>
      </c>
      <c r="G790" s="234"/>
      <c r="H790" s="238">
        <v>2</v>
      </c>
      <c r="I790" s="239"/>
      <c r="J790" s="234"/>
      <c r="K790" s="234"/>
      <c r="L790" s="240"/>
      <c r="M790" s="241"/>
      <c r="N790" s="242"/>
      <c r="O790" s="242"/>
      <c r="P790" s="242"/>
      <c r="Q790" s="242"/>
      <c r="R790" s="242"/>
      <c r="S790" s="242"/>
      <c r="T790" s="24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44" t="s">
        <v>138</v>
      </c>
      <c r="AU790" s="244" t="s">
        <v>145</v>
      </c>
      <c r="AV790" s="13" t="s">
        <v>83</v>
      </c>
      <c r="AW790" s="13" t="s">
        <v>29</v>
      </c>
      <c r="AX790" s="13" t="s">
        <v>73</v>
      </c>
      <c r="AY790" s="244" t="s">
        <v>130</v>
      </c>
    </row>
    <row r="791" spans="1:51" s="15" customFormat="1" ht="12">
      <c r="A791" s="15"/>
      <c r="B791" s="255"/>
      <c r="C791" s="256"/>
      <c r="D791" s="235" t="s">
        <v>138</v>
      </c>
      <c r="E791" s="257" t="s">
        <v>1</v>
      </c>
      <c r="F791" s="258" t="s">
        <v>153</v>
      </c>
      <c r="G791" s="256"/>
      <c r="H791" s="259">
        <v>5</v>
      </c>
      <c r="I791" s="260"/>
      <c r="J791" s="256"/>
      <c r="K791" s="256"/>
      <c r="L791" s="261"/>
      <c r="M791" s="262"/>
      <c r="N791" s="263"/>
      <c r="O791" s="263"/>
      <c r="P791" s="263"/>
      <c r="Q791" s="263"/>
      <c r="R791" s="263"/>
      <c r="S791" s="263"/>
      <c r="T791" s="264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T791" s="265" t="s">
        <v>138</v>
      </c>
      <c r="AU791" s="265" t="s">
        <v>145</v>
      </c>
      <c r="AV791" s="15" t="s">
        <v>136</v>
      </c>
      <c r="AW791" s="15" t="s">
        <v>29</v>
      </c>
      <c r="AX791" s="15" t="s">
        <v>81</v>
      </c>
      <c r="AY791" s="265" t="s">
        <v>130</v>
      </c>
    </row>
    <row r="792" spans="1:65" s="2" customFormat="1" ht="33" customHeight="1">
      <c r="A792" s="38"/>
      <c r="B792" s="39"/>
      <c r="C792" s="266" t="s">
        <v>1110</v>
      </c>
      <c r="D792" s="266" t="s">
        <v>313</v>
      </c>
      <c r="E792" s="267" t="s">
        <v>1111</v>
      </c>
      <c r="F792" s="268" t="s">
        <v>1112</v>
      </c>
      <c r="G792" s="269" t="s">
        <v>360</v>
      </c>
      <c r="H792" s="270">
        <v>3</v>
      </c>
      <c r="I792" s="271"/>
      <c r="J792" s="272">
        <f>ROUND(I792*H792,2)</f>
        <v>0</v>
      </c>
      <c r="K792" s="273"/>
      <c r="L792" s="274"/>
      <c r="M792" s="275" t="s">
        <v>1</v>
      </c>
      <c r="N792" s="276" t="s">
        <v>38</v>
      </c>
      <c r="O792" s="91"/>
      <c r="P792" s="229">
        <f>O792*H792</f>
        <v>0</v>
      </c>
      <c r="Q792" s="229">
        <v>0.0178</v>
      </c>
      <c r="R792" s="229">
        <f>Q792*H792</f>
        <v>0.0534</v>
      </c>
      <c r="S792" s="229">
        <v>0</v>
      </c>
      <c r="T792" s="230">
        <f>S792*H792</f>
        <v>0</v>
      </c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R792" s="231" t="s">
        <v>176</v>
      </c>
      <c r="AT792" s="231" t="s">
        <v>313</v>
      </c>
      <c r="AU792" s="231" t="s">
        <v>145</v>
      </c>
      <c r="AY792" s="17" t="s">
        <v>130</v>
      </c>
      <c r="BE792" s="232">
        <f>IF(N792="základní",J792,0)</f>
        <v>0</v>
      </c>
      <c r="BF792" s="232">
        <f>IF(N792="snížená",J792,0)</f>
        <v>0</v>
      </c>
      <c r="BG792" s="232">
        <f>IF(N792="zákl. přenesená",J792,0)</f>
        <v>0</v>
      </c>
      <c r="BH792" s="232">
        <f>IF(N792="sníž. přenesená",J792,0)</f>
        <v>0</v>
      </c>
      <c r="BI792" s="232">
        <f>IF(N792="nulová",J792,0)</f>
        <v>0</v>
      </c>
      <c r="BJ792" s="17" t="s">
        <v>81</v>
      </c>
      <c r="BK792" s="232">
        <f>ROUND(I792*H792,2)</f>
        <v>0</v>
      </c>
      <c r="BL792" s="17" t="s">
        <v>136</v>
      </c>
      <c r="BM792" s="231" t="s">
        <v>1113</v>
      </c>
    </row>
    <row r="793" spans="1:51" s="13" customFormat="1" ht="12">
      <c r="A793" s="13"/>
      <c r="B793" s="233"/>
      <c r="C793" s="234"/>
      <c r="D793" s="235" t="s">
        <v>138</v>
      </c>
      <c r="E793" s="236" t="s">
        <v>1</v>
      </c>
      <c r="F793" s="237" t="s">
        <v>1114</v>
      </c>
      <c r="G793" s="234"/>
      <c r="H793" s="238">
        <v>1</v>
      </c>
      <c r="I793" s="239"/>
      <c r="J793" s="234"/>
      <c r="K793" s="234"/>
      <c r="L793" s="240"/>
      <c r="M793" s="241"/>
      <c r="N793" s="242"/>
      <c r="O793" s="242"/>
      <c r="P793" s="242"/>
      <c r="Q793" s="242"/>
      <c r="R793" s="242"/>
      <c r="S793" s="242"/>
      <c r="T793" s="24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44" t="s">
        <v>138</v>
      </c>
      <c r="AU793" s="244" t="s">
        <v>145</v>
      </c>
      <c r="AV793" s="13" t="s">
        <v>83</v>
      </c>
      <c r="AW793" s="13" t="s">
        <v>29</v>
      </c>
      <c r="AX793" s="13" t="s">
        <v>73</v>
      </c>
      <c r="AY793" s="244" t="s">
        <v>130</v>
      </c>
    </row>
    <row r="794" spans="1:51" s="13" customFormat="1" ht="12">
      <c r="A794" s="13"/>
      <c r="B794" s="233"/>
      <c r="C794" s="234"/>
      <c r="D794" s="235" t="s">
        <v>138</v>
      </c>
      <c r="E794" s="236" t="s">
        <v>1</v>
      </c>
      <c r="F794" s="237" t="s">
        <v>1100</v>
      </c>
      <c r="G794" s="234"/>
      <c r="H794" s="238">
        <v>2</v>
      </c>
      <c r="I794" s="239"/>
      <c r="J794" s="234"/>
      <c r="K794" s="234"/>
      <c r="L794" s="240"/>
      <c r="M794" s="241"/>
      <c r="N794" s="242"/>
      <c r="O794" s="242"/>
      <c r="P794" s="242"/>
      <c r="Q794" s="242"/>
      <c r="R794" s="242"/>
      <c r="S794" s="242"/>
      <c r="T794" s="24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44" t="s">
        <v>138</v>
      </c>
      <c r="AU794" s="244" t="s">
        <v>145</v>
      </c>
      <c r="AV794" s="13" t="s">
        <v>83</v>
      </c>
      <c r="AW794" s="13" t="s">
        <v>29</v>
      </c>
      <c r="AX794" s="13" t="s">
        <v>73</v>
      </c>
      <c r="AY794" s="244" t="s">
        <v>130</v>
      </c>
    </row>
    <row r="795" spans="1:51" s="15" customFormat="1" ht="12">
      <c r="A795" s="15"/>
      <c r="B795" s="255"/>
      <c r="C795" s="256"/>
      <c r="D795" s="235" t="s">
        <v>138</v>
      </c>
      <c r="E795" s="257" t="s">
        <v>1</v>
      </c>
      <c r="F795" s="258" t="s">
        <v>153</v>
      </c>
      <c r="G795" s="256"/>
      <c r="H795" s="259">
        <v>3</v>
      </c>
      <c r="I795" s="260"/>
      <c r="J795" s="256"/>
      <c r="K795" s="256"/>
      <c r="L795" s="261"/>
      <c r="M795" s="262"/>
      <c r="N795" s="263"/>
      <c r="O795" s="263"/>
      <c r="P795" s="263"/>
      <c r="Q795" s="263"/>
      <c r="R795" s="263"/>
      <c r="S795" s="263"/>
      <c r="T795" s="264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T795" s="265" t="s">
        <v>138</v>
      </c>
      <c r="AU795" s="265" t="s">
        <v>145</v>
      </c>
      <c r="AV795" s="15" t="s">
        <v>136</v>
      </c>
      <c r="AW795" s="15" t="s">
        <v>29</v>
      </c>
      <c r="AX795" s="15" t="s">
        <v>81</v>
      </c>
      <c r="AY795" s="265" t="s">
        <v>130</v>
      </c>
    </row>
    <row r="796" spans="1:65" s="2" customFormat="1" ht="33" customHeight="1">
      <c r="A796" s="38"/>
      <c r="B796" s="39"/>
      <c r="C796" s="266" t="s">
        <v>1115</v>
      </c>
      <c r="D796" s="266" t="s">
        <v>313</v>
      </c>
      <c r="E796" s="267" t="s">
        <v>1116</v>
      </c>
      <c r="F796" s="268" t="s">
        <v>1117</v>
      </c>
      <c r="G796" s="269" t="s">
        <v>360</v>
      </c>
      <c r="H796" s="270">
        <v>2.02</v>
      </c>
      <c r="I796" s="271"/>
      <c r="J796" s="272">
        <f>ROUND(I796*H796,2)</f>
        <v>0</v>
      </c>
      <c r="K796" s="273"/>
      <c r="L796" s="274"/>
      <c r="M796" s="275" t="s">
        <v>1</v>
      </c>
      <c r="N796" s="276" t="s">
        <v>38</v>
      </c>
      <c r="O796" s="91"/>
      <c r="P796" s="229">
        <f>O796*H796</f>
        <v>0</v>
      </c>
      <c r="Q796" s="229">
        <v>0.0194</v>
      </c>
      <c r="R796" s="229">
        <f>Q796*H796</f>
        <v>0.039188</v>
      </c>
      <c r="S796" s="229">
        <v>0</v>
      </c>
      <c r="T796" s="230">
        <f>S796*H796</f>
        <v>0</v>
      </c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R796" s="231" t="s">
        <v>176</v>
      </c>
      <c r="AT796" s="231" t="s">
        <v>313</v>
      </c>
      <c r="AU796" s="231" t="s">
        <v>145</v>
      </c>
      <c r="AY796" s="17" t="s">
        <v>130</v>
      </c>
      <c r="BE796" s="232">
        <f>IF(N796="základní",J796,0)</f>
        <v>0</v>
      </c>
      <c r="BF796" s="232">
        <f>IF(N796="snížená",J796,0)</f>
        <v>0</v>
      </c>
      <c r="BG796" s="232">
        <f>IF(N796="zákl. přenesená",J796,0)</f>
        <v>0</v>
      </c>
      <c r="BH796" s="232">
        <f>IF(N796="sníž. přenesená",J796,0)</f>
        <v>0</v>
      </c>
      <c r="BI796" s="232">
        <f>IF(N796="nulová",J796,0)</f>
        <v>0</v>
      </c>
      <c r="BJ796" s="17" t="s">
        <v>81</v>
      </c>
      <c r="BK796" s="232">
        <f>ROUND(I796*H796,2)</f>
        <v>0</v>
      </c>
      <c r="BL796" s="17" t="s">
        <v>136</v>
      </c>
      <c r="BM796" s="231" t="s">
        <v>1118</v>
      </c>
    </row>
    <row r="797" spans="1:51" s="13" customFormat="1" ht="12">
      <c r="A797" s="13"/>
      <c r="B797" s="233"/>
      <c r="C797" s="234"/>
      <c r="D797" s="235" t="s">
        <v>138</v>
      </c>
      <c r="E797" s="236" t="s">
        <v>1</v>
      </c>
      <c r="F797" s="237" t="s">
        <v>891</v>
      </c>
      <c r="G797" s="234"/>
      <c r="H797" s="238">
        <v>2.02</v>
      </c>
      <c r="I797" s="239"/>
      <c r="J797" s="234"/>
      <c r="K797" s="234"/>
      <c r="L797" s="240"/>
      <c r="M797" s="241"/>
      <c r="N797" s="242"/>
      <c r="O797" s="242"/>
      <c r="P797" s="242"/>
      <c r="Q797" s="242"/>
      <c r="R797" s="242"/>
      <c r="S797" s="242"/>
      <c r="T797" s="24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44" t="s">
        <v>138</v>
      </c>
      <c r="AU797" s="244" t="s">
        <v>145</v>
      </c>
      <c r="AV797" s="13" t="s">
        <v>83</v>
      </c>
      <c r="AW797" s="13" t="s">
        <v>29</v>
      </c>
      <c r="AX797" s="13" t="s">
        <v>73</v>
      </c>
      <c r="AY797" s="244" t="s">
        <v>130</v>
      </c>
    </row>
    <row r="798" spans="1:65" s="2" customFormat="1" ht="49.05" customHeight="1">
      <c r="A798" s="38"/>
      <c r="B798" s="39"/>
      <c r="C798" s="219" t="s">
        <v>1119</v>
      </c>
      <c r="D798" s="219" t="s">
        <v>132</v>
      </c>
      <c r="E798" s="220" t="s">
        <v>1120</v>
      </c>
      <c r="F798" s="221" t="s">
        <v>1121</v>
      </c>
      <c r="G798" s="222" t="s">
        <v>360</v>
      </c>
      <c r="H798" s="223">
        <v>2</v>
      </c>
      <c r="I798" s="224"/>
      <c r="J798" s="225">
        <f>ROUND(I798*H798,2)</f>
        <v>0</v>
      </c>
      <c r="K798" s="226"/>
      <c r="L798" s="44"/>
      <c r="M798" s="227" t="s">
        <v>1</v>
      </c>
      <c r="N798" s="228" t="s">
        <v>38</v>
      </c>
      <c r="O798" s="91"/>
      <c r="P798" s="229">
        <f>O798*H798</f>
        <v>0</v>
      </c>
      <c r="Q798" s="229">
        <v>0</v>
      </c>
      <c r="R798" s="229">
        <f>Q798*H798</f>
        <v>0</v>
      </c>
      <c r="S798" s="229">
        <v>0</v>
      </c>
      <c r="T798" s="230">
        <f>S798*H798</f>
        <v>0</v>
      </c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R798" s="231" t="s">
        <v>136</v>
      </c>
      <c r="AT798" s="231" t="s">
        <v>132</v>
      </c>
      <c r="AU798" s="231" t="s">
        <v>145</v>
      </c>
      <c r="AY798" s="17" t="s">
        <v>130</v>
      </c>
      <c r="BE798" s="232">
        <f>IF(N798="základní",J798,0)</f>
        <v>0</v>
      </c>
      <c r="BF798" s="232">
        <f>IF(N798="snížená",J798,0)</f>
        <v>0</v>
      </c>
      <c r="BG798" s="232">
        <f>IF(N798="zákl. přenesená",J798,0)</f>
        <v>0</v>
      </c>
      <c r="BH798" s="232">
        <f>IF(N798="sníž. přenesená",J798,0)</f>
        <v>0</v>
      </c>
      <c r="BI798" s="232">
        <f>IF(N798="nulová",J798,0)</f>
        <v>0</v>
      </c>
      <c r="BJ798" s="17" t="s">
        <v>81</v>
      </c>
      <c r="BK798" s="232">
        <f>ROUND(I798*H798,2)</f>
        <v>0</v>
      </c>
      <c r="BL798" s="17" t="s">
        <v>136</v>
      </c>
      <c r="BM798" s="231" t="s">
        <v>1122</v>
      </c>
    </row>
    <row r="799" spans="1:51" s="13" customFormat="1" ht="12">
      <c r="A799" s="13"/>
      <c r="B799" s="233"/>
      <c r="C799" s="234"/>
      <c r="D799" s="235" t="s">
        <v>138</v>
      </c>
      <c r="E799" s="236" t="s">
        <v>1</v>
      </c>
      <c r="F799" s="237" t="s">
        <v>1123</v>
      </c>
      <c r="G799" s="234"/>
      <c r="H799" s="238">
        <v>2</v>
      </c>
      <c r="I799" s="239"/>
      <c r="J799" s="234"/>
      <c r="K799" s="234"/>
      <c r="L799" s="240"/>
      <c r="M799" s="241"/>
      <c r="N799" s="242"/>
      <c r="O799" s="242"/>
      <c r="P799" s="242"/>
      <c r="Q799" s="242"/>
      <c r="R799" s="242"/>
      <c r="S799" s="242"/>
      <c r="T799" s="24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44" t="s">
        <v>138</v>
      </c>
      <c r="AU799" s="244" t="s">
        <v>145</v>
      </c>
      <c r="AV799" s="13" t="s">
        <v>83</v>
      </c>
      <c r="AW799" s="13" t="s">
        <v>29</v>
      </c>
      <c r="AX799" s="13" t="s">
        <v>81</v>
      </c>
      <c r="AY799" s="244" t="s">
        <v>130</v>
      </c>
    </row>
    <row r="800" spans="1:65" s="2" customFormat="1" ht="24.15" customHeight="1">
      <c r="A800" s="38"/>
      <c r="B800" s="39"/>
      <c r="C800" s="266" t="s">
        <v>1124</v>
      </c>
      <c r="D800" s="266" t="s">
        <v>313</v>
      </c>
      <c r="E800" s="267" t="s">
        <v>1125</v>
      </c>
      <c r="F800" s="268" t="s">
        <v>1126</v>
      </c>
      <c r="G800" s="269" t="s">
        <v>360</v>
      </c>
      <c r="H800" s="270">
        <v>2.02</v>
      </c>
      <c r="I800" s="271"/>
      <c r="J800" s="272">
        <f>ROUND(I800*H800,2)</f>
        <v>0</v>
      </c>
      <c r="K800" s="273"/>
      <c r="L800" s="274"/>
      <c r="M800" s="275" t="s">
        <v>1</v>
      </c>
      <c r="N800" s="276" t="s">
        <v>38</v>
      </c>
      <c r="O800" s="91"/>
      <c r="P800" s="229">
        <f>O800*H800</f>
        <v>0</v>
      </c>
      <c r="Q800" s="229">
        <v>0.0137</v>
      </c>
      <c r="R800" s="229">
        <f>Q800*H800</f>
        <v>0.027674</v>
      </c>
      <c r="S800" s="229">
        <v>0</v>
      </c>
      <c r="T800" s="230">
        <f>S800*H800</f>
        <v>0</v>
      </c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R800" s="231" t="s">
        <v>176</v>
      </c>
      <c r="AT800" s="231" t="s">
        <v>313</v>
      </c>
      <c r="AU800" s="231" t="s">
        <v>145</v>
      </c>
      <c r="AY800" s="17" t="s">
        <v>130</v>
      </c>
      <c r="BE800" s="232">
        <f>IF(N800="základní",J800,0)</f>
        <v>0</v>
      </c>
      <c r="BF800" s="232">
        <f>IF(N800="snížená",J800,0)</f>
        <v>0</v>
      </c>
      <c r="BG800" s="232">
        <f>IF(N800="zákl. přenesená",J800,0)</f>
        <v>0</v>
      </c>
      <c r="BH800" s="232">
        <f>IF(N800="sníž. přenesená",J800,0)</f>
        <v>0</v>
      </c>
      <c r="BI800" s="232">
        <f>IF(N800="nulová",J800,0)</f>
        <v>0</v>
      </c>
      <c r="BJ800" s="17" t="s">
        <v>81</v>
      </c>
      <c r="BK800" s="232">
        <f>ROUND(I800*H800,2)</f>
        <v>0</v>
      </c>
      <c r="BL800" s="17" t="s">
        <v>136</v>
      </c>
      <c r="BM800" s="231" t="s">
        <v>1127</v>
      </c>
    </row>
    <row r="801" spans="1:51" s="13" customFormat="1" ht="12">
      <c r="A801" s="13"/>
      <c r="B801" s="233"/>
      <c r="C801" s="234"/>
      <c r="D801" s="235" t="s">
        <v>138</v>
      </c>
      <c r="E801" s="234"/>
      <c r="F801" s="237" t="s">
        <v>670</v>
      </c>
      <c r="G801" s="234"/>
      <c r="H801" s="238">
        <v>2.02</v>
      </c>
      <c r="I801" s="239"/>
      <c r="J801" s="234"/>
      <c r="K801" s="234"/>
      <c r="L801" s="240"/>
      <c r="M801" s="241"/>
      <c r="N801" s="242"/>
      <c r="O801" s="242"/>
      <c r="P801" s="242"/>
      <c r="Q801" s="242"/>
      <c r="R801" s="242"/>
      <c r="S801" s="242"/>
      <c r="T801" s="24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44" t="s">
        <v>138</v>
      </c>
      <c r="AU801" s="244" t="s">
        <v>145</v>
      </c>
      <c r="AV801" s="13" t="s">
        <v>83</v>
      </c>
      <c r="AW801" s="13" t="s">
        <v>4</v>
      </c>
      <c r="AX801" s="13" t="s">
        <v>81</v>
      </c>
      <c r="AY801" s="244" t="s">
        <v>130</v>
      </c>
    </row>
    <row r="802" spans="1:65" s="2" customFormat="1" ht="44.25" customHeight="1">
      <c r="A802" s="38"/>
      <c r="B802" s="39"/>
      <c r="C802" s="219" t="s">
        <v>1128</v>
      </c>
      <c r="D802" s="219" t="s">
        <v>132</v>
      </c>
      <c r="E802" s="220" t="s">
        <v>1129</v>
      </c>
      <c r="F802" s="221" t="s">
        <v>1130</v>
      </c>
      <c r="G802" s="222" t="s">
        <v>360</v>
      </c>
      <c r="H802" s="223">
        <v>5</v>
      </c>
      <c r="I802" s="224"/>
      <c r="J802" s="225">
        <f>ROUND(I802*H802,2)</f>
        <v>0</v>
      </c>
      <c r="K802" s="226"/>
      <c r="L802" s="44"/>
      <c r="M802" s="227" t="s">
        <v>1</v>
      </c>
      <c r="N802" s="228" t="s">
        <v>38</v>
      </c>
      <c r="O802" s="91"/>
      <c r="P802" s="229">
        <f>O802*H802</f>
        <v>0</v>
      </c>
      <c r="Q802" s="229">
        <v>0.00429</v>
      </c>
      <c r="R802" s="229">
        <f>Q802*H802</f>
        <v>0.021450000000000004</v>
      </c>
      <c r="S802" s="229">
        <v>0</v>
      </c>
      <c r="T802" s="230">
        <f>S802*H802</f>
        <v>0</v>
      </c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R802" s="231" t="s">
        <v>136</v>
      </c>
      <c r="AT802" s="231" t="s">
        <v>132</v>
      </c>
      <c r="AU802" s="231" t="s">
        <v>145</v>
      </c>
      <c r="AY802" s="17" t="s">
        <v>130</v>
      </c>
      <c r="BE802" s="232">
        <f>IF(N802="základní",J802,0)</f>
        <v>0</v>
      </c>
      <c r="BF802" s="232">
        <f>IF(N802="snížená",J802,0)</f>
        <v>0</v>
      </c>
      <c r="BG802" s="232">
        <f>IF(N802="zákl. přenesená",J802,0)</f>
        <v>0</v>
      </c>
      <c r="BH802" s="232">
        <f>IF(N802="sníž. přenesená",J802,0)</f>
        <v>0</v>
      </c>
      <c r="BI802" s="232">
        <f>IF(N802="nulová",J802,0)</f>
        <v>0</v>
      </c>
      <c r="BJ802" s="17" t="s">
        <v>81</v>
      </c>
      <c r="BK802" s="232">
        <f>ROUND(I802*H802,2)</f>
        <v>0</v>
      </c>
      <c r="BL802" s="17" t="s">
        <v>136</v>
      </c>
      <c r="BM802" s="231" t="s">
        <v>1131</v>
      </c>
    </row>
    <row r="803" spans="1:51" s="13" customFormat="1" ht="12">
      <c r="A803" s="13"/>
      <c r="B803" s="233"/>
      <c r="C803" s="234"/>
      <c r="D803" s="235" t="s">
        <v>138</v>
      </c>
      <c r="E803" s="236" t="s">
        <v>1</v>
      </c>
      <c r="F803" s="237" t="s">
        <v>1132</v>
      </c>
      <c r="G803" s="234"/>
      <c r="H803" s="238">
        <v>5</v>
      </c>
      <c r="I803" s="239"/>
      <c r="J803" s="234"/>
      <c r="K803" s="234"/>
      <c r="L803" s="240"/>
      <c r="M803" s="241"/>
      <c r="N803" s="242"/>
      <c r="O803" s="242"/>
      <c r="P803" s="242"/>
      <c r="Q803" s="242"/>
      <c r="R803" s="242"/>
      <c r="S803" s="242"/>
      <c r="T803" s="24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44" t="s">
        <v>138</v>
      </c>
      <c r="AU803" s="244" t="s">
        <v>145</v>
      </c>
      <c r="AV803" s="13" t="s">
        <v>83</v>
      </c>
      <c r="AW803" s="13" t="s">
        <v>29</v>
      </c>
      <c r="AX803" s="13" t="s">
        <v>73</v>
      </c>
      <c r="AY803" s="244" t="s">
        <v>130</v>
      </c>
    </row>
    <row r="804" spans="1:65" s="2" customFormat="1" ht="33" customHeight="1">
      <c r="A804" s="38"/>
      <c r="B804" s="39"/>
      <c r="C804" s="266" t="s">
        <v>1133</v>
      </c>
      <c r="D804" s="266" t="s">
        <v>313</v>
      </c>
      <c r="E804" s="267" t="s">
        <v>1134</v>
      </c>
      <c r="F804" s="268" t="s">
        <v>1135</v>
      </c>
      <c r="G804" s="269" t="s">
        <v>360</v>
      </c>
      <c r="H804" s="270">
        <v>1.01</v>
      </c>
      <c r="I804" s="271"/>
      <c r="J804" s="272">
        <f>ROUND(I804*H804,2)</f>
        <v>0</v>
      </c>
      <c r="K804" s="273"/>
      <c r="L804" s="274"/>
      <c r="M804" s="275" t="s">
        <v>1</v>
      </c>
      <c r="N804" s="276" t="s">
        <v>38</v>
      </c>
      <c r="O804" s="91"/>
      <c r="P804" s="229">
        <f>O804*H804</f>
        <v>0</v>
      </c>
      <c r="Q804" s="229">
        <v>0.043</v>
      </c>
      <c r="R804" s="229">
        <f>Q804*H804</f>
        <v>0.043429999999999996</v>
      </c>
      <c r="S804" s="229">
        <v>0</v>
      </c>
      <c r="T804" s="230">
        <f>S804*H804</f>
        <v>0</v>
      </c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R804" s="231" t="s">
        <v>176</v>
      </c>
      <c r="AT804" s="231" t="s">
        <v>313</v>
      </c>
      <c r="AU804" s="231" t="s">
        <v>145</v>
      </c>
      <c r="AY804" s="17" t="s">
        <v>130</v>
      </c>
      <c r="BE804" s="232">
        <f>IF(N804="základní",J804,0)</f>
        <v>0</v>
      </c>
      <c r="BF804" s="232">
        <f>IF(N804="snížená",J804,0)</f>
        <v>0</v>
      </c>
      <c r="BG804" s="232">
        <f>IF(N804="zákl. přenesená",J804,0)</f>
        <v>0</v>
      </c>
      <c r="BH804" s="232">
        <f>IF(N804="sníž. přenesená",J804,0)</f>
        <v>0</v>
      </c>
      <c r="BI804" s="232">
        <f>IF(N804="nulová",J804,0)</f>
        <v>0</v>
      </c>
      <c r="BJ804" s="17" t="s">
        <v>81</v>
      </c>
      <c r="BK804" s="232">
        <f>ROUND(I804*H804,2)</f>
        <v>0</v>
      </c>
      <c r="BL804" s="17" t="s">
        <v>136</v>
      </c>
      <c r="BM804" s="231" t="s">
        <v>1136</v>
      </c>
    </row>
    <row r="805" spans="1:51" s="13" customFormat="1" ht="12">
      <c r="A805" s="13"/>
      <c r="B805" s="233"/>
      <c r="C805" s="234"/>
      <c r="D805" s="235" t="s">
        <v>138</v>
      </c>
      <c r="E805" s="234"/>
      <c r="F805" s="237" t="s">
        <v>665</v>
      </c>
      <c r="G805" s="234"/>
      <c r="H805" s="238">
        <v>1.01</v>
      </c>
      <c r="I805" s="239"/>
      <c r="J805" s="234"/>
      <c r="K805" s="234"/>
      <c r="L805" s="240"/>
      <c r="M805" s="241"/>
      <c r="N805" s="242"/>
      <c r="O805" s="242"/>
      <c r="P805" s="242"/>
      <c r="Q805" s="242"/>
      <c r="R805" s="242"/>
      <c r="S805" s="242"/>
      <c r="T805" s="24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44" t="s">
        <v>138</v>
      </c>
      <c r="AU805" s="244" t="s">
        <v>145</v>
      </c>
      <c r="AV805" s="13" t="s">
        <v>83</v>
      </c>
      <c r="AW805" s="13" t="s">
        <v>4</v>
      </c>
      <c r="AX805" s="13" t="s">
        <v>81</v>
      </c>
      <c r="AY805" s="244" t="s">
        <v>130</v>
      </c>
    </row>
    <row r="806" spans="1:65" s="2" customFormat="1" ht="33" customHeight="1">
      <c r="A806" s="38"/>
      <c r="B806" s="39"/>
      <c r="C806" s="266" t="s">
        <v>1137</v>
      </c>
      <c r="D806" s="266" t="s">
        <v>313</v>
      </c>
      <c r="E806" s="267" t="s">
        <v>1138</v>
      </c>
      <c r="F806" s="268" t="s">
        <v>1139</v>
      </c>
      <c r="G806" s="269" t="s">
        <v>360</v>
      </c>
      <c r="H806" s="270">
        <v>4.04</v>
      </c>
      <c r="I806" s="271"/>
      <c r="J806" s="272">
        <f>ROUND(I806*H806,2)</f>
        <v>0</v>
      </c>
      <c r="K806" s="273"/>
      <c r="L806" s="274"/>
      <c r="M806" s="275" t="s">
        <v>1</v>
      </c>
      <c r="N806" s="276" t="s">
        <v>38</v>
      </c>
      <c r="O806" s="91"/>
      <c r="P806" s="229">
        <f>O806*H806</f>
        <v>0</v>
      </c>
      <c r="Q806" s="229">
        <v>0.042</v>
      </c>
      <c r="R806" s="229">
        <f>Q806*H806</f>
        <v>0.16968000000000003</v>
      </c>
      <c r="S806" s="229">
        <v>0</v>
      </c>
      <c r="T806" s="230">
        <f>S806*H806</f>
        <v>0</v>
      </c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R806" s="231" t="s">
        <v>176</v>
      </c>
      <c r="AT806" s="231" t="s">
        <v>313</v>
      </c>
      <c r="AU806" s="231" t="s">
        <v>145</v>
      </c>
      <c r="AY806" s="17" t="s">
        <v>130</v>
      </c>
      <c r="BE806" s="232">
        <f>IF(N806="základní",J806,0)</f>
        <v>0</v>
      </c>
      <c r="BF806" s="232">
        <f>IF(N806="snížená",J806,0)</f>
        <v>0</v>
      </c>
      <c r="BG806" s="232">
        <f>IF(N806="zákl. přenesená",J806,0)</f>
        <v>0</v>
      </c>
      <c r="BH806" s="232">
        <f>IF(N806="sníž. přenesená",J806,0)</f>
        <v>0</v>
      </c>
      <c r="BI806" s="232">
        <f>IF(N806="nulová",J806,0)</f>
        <v>0</v>
      </c>
      <c r="BJ806" s="17" t="s">
        <v>81</v>
      </c>
      <c r="BK806" s="232">
        <f>ROUND(I806*H806,2)</f>
        <v>0</v>
      </c>
      <c r="BL806" s="17" t="s">
        <v>136</v>
      </c>
      <c r="BM806" s="231" t="s">
        <v>1140</v>
      </c>
    </row>
    <row r="807" spans="1:51" s="13" customFormat="1" ht="12">
      <c r="A807" s="13"/>
      <c r="B807" s="233"/>
      <c r="C807" s="234"/>
      <c r="D807" s="235" t="s">
        <v>138</v>
      </c>
      <c r="E807" s="234"/>
      <c r="F807" s="237" t="s">
        <v>657</v>
      </c>
      <c r="G807" s="234"/>
      <c r="H807" s="238">
        <v>4.04</v>
      </c>
      <c r="I807" s="239"/>
      <c r="J807" s="234"/>
      <c r="K807" s="234"/>
      <c r="L807" s="240"/>
      <c r="M807" s="241"/>
      <c r="N807" s="242"/>
      <c r="O807" s="242"/>
      <c r="P807" s="242"/>
      <c r="Q807" s="242"/>
      <c r="R807" s="242"/>
      <c r="S807" s="242"/>
      <c r="T807" s="24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44" t="s">
        <v>138</v>
      </c>
      <c r="AU807" s="244" t="s">
        <v>145</v>
      </c>
      <c r="AV807" s="13" t="s">
        <v>83</v>
      </c>
      <c r="AW807" s="13" t="s">
        <v>4</v>
      </c>
      <c r="AX807" s="13" t="s">
        <v>81</v>
      </c>
      <c r="AY807" s="244" t="s">
        <v>130</v>
      </c>
    </row>
    <row r="808" spans="1:65" s="2" customFormat="1" ht="44.25" customHeight="1">
      <c r="A808" s="38"/>
      <c r="B808" s="39"/>
      <c r="C808" s="219" t="s">
        <v>1141</v>
      </c>
      <c r="D808" s="219" t="s">
        <v>132</v>
      </c>
      <c r="E808" s="220" t="s">
        <v>1142</v>
      </c>
      <c r="F808" s="221" t="s">
        <v>1143</v>
      </c>
      <c r="G808" s="222" t="s">
        <v>360</v>
      </c>
      <c r="H808" s="223">
        <v>11</v>
      </c>
      <c r="I808" s="224"/>
      <c r="J808" s="225">
        <f>ROUND(I808*H808,2)</f>
        <v>0</v>
      </c>
      <c r="K808" s="226"/>
      <c r="L808" s="44"/>
      <c r="M808" s="227" t="s">
        <v>1</v>
      </c>
      <c r="N808" s="228" t="s">
        <v>38</v>
      </c>
      <c r="O808" s="91"/>
      <c r="P808" s="229">
        <f>O808*H808</f>
        <v>0</v>
      </c>
      <c r="Q808" s="229">
        <v>0.00796</v>
      </c>
      <c r="R808" s="229">
        <f>Q808*H808</f>
        <v>0.08756</v>
      </c>
      <c r="S808" s="229">
        <v>0</v>
      </c>
      <c r="T808" s="230">
        <f>S808*H808</f>
        <v>0</v>
      </c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R808" s="231" t="s">
        <v>136</v>
      </c>
      <c r="AT808" s="231" t="s">
        <v>132</v>
      </c>
      <c r="AU808" s="231" t="s">
        <v>145</v>
      </c>
      <c r="AY808" s="17" t="s">
        <v>130</v>
      </c>
      <c r="BE808" s="232">
        <f>IF(N808="základní",J808,0)</f>
        <v>0</v>
      </c>
      <c r="BF808" s="232">
        <f>IF(N808="snížená",J808,0)</f>
        <v>0</v>
      </c>
      <c r="BG808" s="232">
        <f>IF(N808="zákl. přenesená",J808,0)</f>
        <v>0</v>
      </c>
      <c r="BH808" s="232">
        <f>IF(N808="sníž. přenesená",J808,0)</f>
        <v>0</v>
      </c>
      <c r="BI808" s="232">
        <f>IF(N808="nulová",J808,0)</f>
        <v>0</v>
      </c>
      <c r="BJ808" s="17" t="s">
        <v>81</v>
      </c>
      <c r="BK808" s="232">
        <f>ROUND(I808*H808,2)</f>
        <v>0</v>
      </c>
      <c r="BL808" s="17" t="s">
        <v>136</v>
      </c>
      <c r="BM808" s="231" t="s">
        <v>1144</v>
      </c>
    </row>
    <row r="809" spans="1:51" s="13" customFormat="1" ht="12">
      <c r="A809" s="13"/>
      <c r="B809" s="233"/>
      <c r="C809" s="234"/>
      <c r="D809" s="235" t="s">
        <v>138</v>
      </c>
      <c r="E809" s="236" t="s">
        <v>1</v>
      </c>
      <c r="F809" s="237" t="s">
        <v>1145</v>
      </c>
      <c r="G809" s="234"/>
      <c r="H809" s="238">
        <v>7</v>
      </c>
      <c r="I809" s="239"/>
      <c r="J809" s="234"/>
      <c r="K809" s="234"/>
      <c r="L809" s="240"/>
      <c r="M809" s="241"/>
      <c r="N809" s="242"/>
      <c r="O809" s="242"/>
      <c r="P809" s="242"/>
      <c r="Q809" s="242"/>
      <c r="R809" s="242"/>
      <c r="S809" s="242"/>
      <c r="T809" s="24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44" t="s">
        <v>138</v>
      </c>
      <c r="AU809" s="244" t="s">
        <v>145</v>
      </c>
      <c r="AV809" s="13" t="s">
        <v>83</v>
      </c>
      <c r="AW809" s="13" t="s">
        <v>29</v>
      </c>
      <c r="AX809" s="13" t="s">
        <v>73</v>
      </c>
      <c r="AY809" s="244" t="s">
        <v>130</v>
      </c>
    </row>
    <row r="810" spans="1:51" s="13" customFormat="1" ht="12">
      <c r="A810" s="13"/>
      <c r="B810" s="233"/>
      <c r="C810" s="234"/>
      <c r="D810" s="235" t="s">
        <v>138</v>
      </c>
      <c r="E810" s="236" t="s">
        <v>1</v>
      </c>
      <c r="F810" s="237" t="s">
        <v>936</v>
      </c>
      <c r="G810" s="234"/>
      <c r="H810" s="238">
        <v>4</v>
      </c>
      <c r="I810" s="239"/>
      <c r="J810" s="234"/>
      <c r="K810" s="234"/>
      <c r="L810" s="240"/>
      <c r="M810" s="241"/>
      <c r="N810" s="242"/>
      <c r="O810" s="242"/>
      <c r="P810" s="242"/>
      <c r="Q810" s="242"/>
      <c r="R810" s="242"/>
      <c r="S810" s="242"/>
      <c r="T810" s="24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44" t="s">
        <v>138</v>
      </c>
      <c r="AU810" s="244" t="s">
        <v>145</v>
      </c>
      <c r="AV810" s="13" t="s">
        <v>83</v>
      </c>
      <c r="AW810" s="13" t="s">
        <v>29</v>
      </c>
      <c r="AX810" s="13" t="s">
        <v>73</v>
      </c>
      <c r="AY810" s="244" t="s">
        <v>130</v>
      </c>
    </row>
    <row r="811" spans="1:51" s="15" customFormat="1" ht="12">
      <c r="A811" s="15"/>
      <c r="B811" s="255"/>
      <c r="C811" s="256"/>
      <c r="D811" s="235" t="s">
        <v>138</v>
      </c>
      <c r="E811" s="257" t="s">
        <v>1</v>
      </c>
      <c r="F811" s="258" t="s">
        <v>153</v>
      </c>
      <c r="G811" s="256"/>
      <c r="H811" s="259">
        <v>11</v>
      </c>
      <c r="I811" s="260"/>
      <c r="J811" s="256"/>
      <c r="K811" s="256"/>
      <c r="L811" s="261"/>
      <c r="M811" s="262"/>
      <c r="N811" s="263"/>
      <c r="O811" s="263"/>
      <c r="P811" s="263"/>
      <c r="Q811" s="263"/>
      <c r="R811" s="263"/>
      <c r="S811" s="263"/>
      <c r="T811" s="264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T811" s="265" t="s">
        <v>138</v>
      </c>
      <c r="AU811" s="265" t="s">
        <v>145</v>
      </c>
      <c r="AV811" s="15" t="s">
        <v>136</v>
      </c>
      <c r="AW811" s="15" t="s">
        <v>29</v>
      </c>
      <c r="AX811" s="15" t="s">
        <v>81</v>
      </c>
      <c r="AY811" s="265" t="s">
        <v>130</v>
      </c>
    </row>
    <row r="812" spans="1:65" s="2" customFormat="1" ht="33" customHeight="1">
      <c r="A812" s="38"/>
      <c r="B812" s="39"/>
      <c r="C812" s="266" t="s">
        <v>1146</v>
      </c>
      <c r="D812" s="266" t="s">
        <v>313</v>
      </c>
      <c r="E812" s="267" t="s">
        <v>1147</v>
      </c>
      <c r="F812" s="268" t="s">
        <v>1148</v>
      </c>
      <c r="G812" s="269" t="s">
        <v>360</v>
      </c>
      <c r="H812" s="270">
        <v>1.01</v>
      </c>
      <c r="I812" s="271"/>
      <c r="J812" s="272">
        <f>ROUND(I812*H812,2)</f>
        <v>0</v>
      </c>
      <c r="K812" s="273"/>
      <c r="L812" s="274"/>
      <c r="M812" s="275" t="s">
        <v>1</v>
      </c>
      <c r="N812" s="276" t="s">
        <v>38</v>
      </c>
      <c r="O812" s="91"/>
      <c r="P812" s="229">
        <f>O812*H812</f>
        <v>0</v>
      </c>
      <c r="Q812" s="229">
        <v>0.12</v>
      </c>
      <c r="R812" s="229">
        <f>Q812*H812</f>
        <v>0.1212</v>
      </c>
      <c r="S812" s="229">
        <v>0</v>
      </c>
      <c r="T812" s="230">
        <f>S812*H812</f>
        <v>0</v>
      </c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R812" s="231" t="s">
        <v>176</v>
      </c>
      <c r="AT812" s="231" t="s">
        <v>313</v>
      </c>
      <c r="AU812" s="231" t="s">
        <v>145</v>
      </c>
      <c r="AY812" s="17" t="s">
        <v>130</v>
      </c>
      <c r="BE812" s="232">
        <f>IF(N812="základní",J812,0)</f>
        <v>0</v>
      </c>
      <c r="BF812" s="232">
        <f>IF(N812="snížená",J812,0)</f>
        <v>0</v>
      </c>
      <c r="BG812" s="232">
        <f>IF(N812="zákl. přenesená",J812,0)</f>
        <v>0</v>
      </c>
      <c r="BH812" s="232">
        <f>IF(N812="sníž. přenesená",J812,0)</f>
        <v>0</v>
      </c>
      <c r="BI812" s="232">
        <f>IF(N812="nulová",J812,0)</f>
        <v>0</v>
      </c>
      <c r="BJ812" s="17" t="s">
        <v>81</v>
      </c>
      <c r="BK812" s="232">
        <f>ROUND(I812*H812,2)</f>
        <v>0</v>
      </c>
      <c r="BL812" s="17" t="s">
        <v>136</v>
      </c>
      <c r="BM812" s="231" t="s">
        <v>1149</v>
      </c>
    </row>
    <row r="813" spans="1:51" s="13" customFormat="1" ht="12">
      <c r="A813" s="13"/>
      <c r="B813" s="233"/>
      <c r="C813" s="234"/>
      <c r="D813" s="235" t="s">
        <v>138</v>
      </c>
      <c r="E813" s="234"/>
      <c r="F813" s="237" t="s">
        <v>665</v>
      </c>
      <c r="G813" s="234"/>
      <c r="H813" s="238">
        <v>1.01</v>
      </c>
      <c r="I813" s="239"/>
      <c r="J813" s="234"/>
      <c r="K813" s="234"/>
      <c r="L813" s="240"/>
      <c r="M813" s="241"/>
      <c r="N813" s="242"/>
      <c r="O813" s="242"/>
      <c r="P813" s="242"/>
      <c r="Q813" s="242"/>
      <c r="R813" s="242"/>
      <c r="S813" s="242"/>
      <c r="T813" s="24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44" t="s">
        <v>138</v>
      </c>
      <c r="AU813" s="244" t="s">
        <v>145</v>
      </c>
      <c r="AV813" s="13" t="s">
        <v>83</v>
      </c>
      <c r="AW813" s="13" t="s">
        <v>4</v>
      </c>
      <c r="AX813" s="13" t="s">
        <v>81</v>
      </c>
      <c r="AY813" s="244" t="s">
        <v>130</v>
      </c>
    </row>
    <row r="814" spans="1:65" s="2" customFormat="1" ht="33" customHeight="1">
      <c r="A814" s="38"/>
      <c r="B814" s="39"/>
      <c r="C814" s="266" t="s">
        <v>1150</v>
      </c>
      <c r="D814" s="266" t="s">
        <v>313</v>
      </c>
      <c r="E814" s="267" t="s">
        <v>1151</v>
      </c>
      <c r="F814" s="268" t="s">
        <v>1152</v>
      </c>
      <c r="G814" s="269" t="s">
        <v>360</v>
      </c>
      <c r="H814" s="270">
        <v>1.01</v>
      </c>
      <c r="I814" s="271"/>
      <c r="J814" s="272">
        <f>ROUND(I814*H814,2)</f>
        <v>0</v>
      </c>
      <c r="K814" s="273"/>
      <c r="L814" s="274"/>
      <c r="M814" s="275" t="s">
        <v>1</v>
      </c>
      <c r="N814" s="276" t="s">
        <v>38</v>
      </c>
      <c r="O814" s="91"/>
      <c r="P814" s="229">
        <f>O814*H814</f>
        <v>0</v>
      </c>
      <c r="Q814" s="229">
        <v>0.098</v>
      </c>
      <c r="R814" s="229">
        <f>Q814*H814</f>
        <v>0.09898</v>
      </c>
      <c r="S814" s="229">
        <v>0</v>
      </c>
      <c r="T814" s="230">
        <f>S814*H814</f>
        <v>0</v>
      </c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R814" s="231" t="s">
        <v>176</v>
      </c>
      <c r="AT814" s="231" t="s">
        <v>313</v>
      </c>
      <c r="AU814" s="231" t="s">
        <v>145</v>
      </c>
      <c r="AY814" s="17" t="s">
        <v>130</v>
      </c>
      <c r="BE814" s="232">
        <f>IF(N814="základní",J814,0)</f>
        <v>0</v>
      </c>
      <c r="BF814" s="232">
        <f>IF(N814="snížená",J814,0)</f>
        <v>0</v>
      </c>
      <c r="BG814" s="232">
        <f>IF(N814="zákl. přenesená",J814,0)</f>
        <v>0</v>
      </c>
      <c r="BH814" s="232">
        <f>IF(N814="sníž. přenesená",J814,0)</f>
        <v>0</v>
      </c>
      <c r="BI814" s="232">
        <f>IF(N814="nulová",J814,0)</f>
        <v>0</v>
      </c>
      <c r="BJ814" s="17" t="s">
        <v>81</v>
      </c>
      <c r="BK814" s="232">
        <f>ROUND(I814*H814,2)</f>
        <v>0</v>
      </c>
      <c r="BL814" s="17" t="s">
        <v>136</v>
      </c>
      <c r="BM814" s="231" t="s">
        <v>1153</v>
      </c>
    </row>
    <row r="815" spans="1:51" s="13" customFormat="1" ht="12">
      <c r="A815" s="13"/>
      <c r="B815" s="233"/>
      <c r="C815" s="234"/>
      <c r="D815" s="235" t="s">
        <v>138</v>
      </c>
      <c r="E815" s="234"/>
      <c r="F815" s="237" t="s">
        <v>665</v>
      </c>
      <c r="G815" s="234"/>
      <c r="H815" s="238">
        <v>1.01</v>
      </c>
      <c r="I815" s="239"/>
      <c r="J815" s="234"/>
      <c r="K815" s="234"/>
      <c r="L815" s="240"/>
      <c r="M815" s="241"/>
      <c r="N815" s="242"/>
      <c r="O815" s="242"/>
      <c r="P815" s="242"/>
      <c r="Q815" s="242"/>
      <c r="R815" s="242"/>
      <c r="S815" s="242"/>
      <c r="T815" s="24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44" t="s">
        <v>138</v>
      </c>
      <c r="AU815" s="244" t="s">
        <v>145</v>
      </c>
      <c r="AV815" s="13" t="s">
        <v>83</v>
      </c>
      <c r="AW815" s="13" t="s">
        <v>4</v>
      </c>
      <c r="AX815" s="13" t="s">
        <v>81</v>
      </c>
      <c r="AY815" s="244" t="s">
        <v>130</v>
      </c>
    </row>
    <row r="816" spans="1:65" s="2" customFormat="1" ht="33" customHeight="1">
      <c r="A816" s="38"/>
      <c r="B816" s="39"/>
      <c r="C816" s="266" t="s">
        <v>1154</v>
      </c>
      <c r="D816" s="266" t="s">
        <v>313</v>
      </c>
      <c r="E816" s="267" t="s">
        <v>1155</v>
      </c>
      <c r="F816" s="268" t="s">
        <v>1156</v>
      </c>
      <c r="G816" s="269" t="s">
        <v>360</v>
      </c>
      <c r="H816" s="270">
        <v>9.09</v>
      </c>
      <c r="I816" s="271"/>
      <c r="J816" s="272">
        <f>ROUND(I816*H816,2)</f>
        <v>0</v>
      </c>
      <c r="K816" s="273"/>
      <c r="L816" s="274"/>
      <c r="M816" s="275" t="s">
        <v>1</v>
      </c>
      <c r="N816" s="276" t="s">
        <v>38</v>
      </c>
      <c r="O816" s="91"/>
      <c r="P816" s="229">
        <f>O816*H816</f>
        <v>0</v>
      </c>
      <c r="Q816" s="229">
        <v>0.0955</v>
      </c>
      <c r="R816" s="229">
        <f>Q816*H816</f>
        <v>0.868095</v>
      </c>
      <c r="S816" s="229">
        <v>0</v>
      </c>
      <c r="T816" s="230">
        <f>S816*H816</f>
        <v>0</v>
      </c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R816" s="231" t="s">
        <v>176</v>
      </c>
      <c r="AT816" s="231" t="s">
        <v>313</v>
      </c>
      <c r="AU816" s="231" t="s">
        <v>145</v>
      </c>
      <c r="AY816" s="17" t="s">
        <v>130</v>
      </c>
      <c r="BE816" s="232">
        <f>IF(N816="základní",J816,0)</f>
        <v>0</v>
      </c>
      <c r="BF816" s="232">
        <f>IF(N816="snížená",J816,0)</f>
        <v>0</v>
      </c>
      <c r="BG816" s="232">
        <f>IF(N816="zákl. přenesená",J816,0)</f>
        <v>0</v>
      </c>
      <c r="BH816" s="232">
        <f>IF(N816="sníž. přenesená",J816,0)</f>
        <v>0</v>
      </c>
      <c r="BI816" s="232">
        <f>IF(N816="nulová",J816,0)</f>
        <v>0</v>
      </c>
      <c r="BJ816" s="17" t="s">
        <v>81</v>
      </c>
      <c r="BK816" s="232">
        <f>ROUND(I816*H816,2)</f>
        <v>0</v>
      </c>
      <c r="BL816" s="17" t="s">
        <v>136</v>
      </c>
      <c r="BM816" s="231" t="s">
        <v>1157</v>
      </c>
    </row>
    <row r="817" spans="1:51" s="13" customFormat="1" ht="12">
      <c r="A817" s="13"/>
      <c r="B817" s="233"/>
      <c r="C817" s="234"/>
      <c r="D817" s="235" t="s">
        <v>138</v>
      </c>
      <c r="E817" s="234"/>
      <c r="F817" s="237" t="s">
        <v>1158</v>
      </c>
      <c r="G817" s="234"/>
      <c r="H817" s="238">
        <v>9.09</v>
      </c>
      <c r="I817" s="239"/>
      <c r="J817" s="234"/>
      <c r="K817" s="234"/>
      <c r="L817" s="240"/>
      <c r="M817" s="241"/>
      <c r="N817" s="242"/>
      <c r="O817" s="242"/>
      <c r="P817" s="242"/>
      <c r="Q817" s="242"/>
      <c r="R817" s="242"/>
      <c r="S817" s="242"/>
      <c r="T817" s="24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44" t="s">
        <v>138</v>
      </c>
      <c r="AU817" s="244" t="s">
        <v>145</v>
      </c>
      <c r="AV817" s="13" t="s">
        <v>83</v>
      </c>
      <c r="AW817" s="13" t="s">
        <v>4</v>
      </c>
      <c r="AX817" s="13" t="s">
        <v>81</v>
      </c>
      <c r="AY817" s="244" t="s">
        <v>130</v>
      </c>
    </row>
    <row r="818" spans="1:65" s="2" customFormat="1" ht="66.75" customHeight="1">
      <c r="A818" s="38"/>
      <c r="B818" s="39"/>
      <c r="C818" s="219" t="s">
        <v>1159</v>
      </c>
      <c r="D818" s="219" t="s">
        <v>132</v>
      </c>
      <c r="E818" s="220" t="s">
        <v>1160</v>
      </c>
      <c r="F818" s="221" t="s">
        <v>1161</v>
      </c>
      <c r="G818" s="222" t="s">
        <v>360</v>
      </c>
      <c r="H818" s="223">
        <v>43</v>
      </c>
      <c r="I818" s="224"/>
      <c r="J818" s="225">
        <f>ROUND(I818*H818,2)</f>
        <v>0</v>
      </c>
      <c r="K818" s="226"/>
      <c r="L818" s="44"/>
      <c r="M818" s="227" t="s">
        <v>1</v>
      </c>
      <c r="N818" s="228" t="s">
        <v>38</v>
      </c>
      <c r="O818" s="91"/>
      <c r="P818" s="229">
        <f>O818*H818</f>
        <v>0</v>
      </c>
      <c r="Q818" s="229">
        <v>0</v>
      </c>
      <c r="R818" s="229">
        <f>Q818*H818</f>
        <v>0</v>
      </c>
      <c r="S818" s="229">
        <v>0</v>
      </c>
      <c r="T818" s="230">
        <f>S818*H818</f>
        <v>0</v>
      </c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R818" s="231" t="s">
        <v>136</v>
      </c>
      <c r="AT818" s="231" t="s">
        <v>132</v>
      </c>
      <c r="AU818" s="231" t="s">
        <v>145</v>
      </c>
      <c r="AY818" s="17" t="s">
        <v>130</v>
      </c>
      <c r="BE818" s="232">
        <f>IF(N818="základní",J818,0)</f>
        <v>0</v>
      </c>
      <c r="BF818" s="232">
        <f>IF(N818="snížená",J818,0)</f>
        <v>0</v>
      </c>
      <c r="BG818" s="232">
        <f>IF(N818="zákl. přenesená",J818,0)</f>
        <v>0</v>
      </c>
      <c r="BH818" s="232">
        <f>IF(N818="sníž. přenesená",J818,0)</f>
        <v>0</v>
      </c>
      <c r="BI818" s="232">
        <f>IF(N818="nulová",J818,0)</f>
        <v>0</v>
      </c>
      <c r="BJ818" s="17" t="s">
        <v>81</v>
      </c>
      <c r="BK818" s="232">
        <f>ROUND(I818*H818,2)</f>
        <v>0</v>
      </c>
      <c r="BL818" s="17" t="s">
        <v>136</v>
      </c>
      <c r="BM818" s="231" t="s">
        <v>1162</v>
      </c>
    </row>
    <row r="819" spans="1:51" s="13" customFormat="1" ht="12">
      <c r="A819" s="13"/>
      <c r="B819" s="233"/>
      <c r="C819" s="234"/>
      <c r="D819" s="235" t="s">
        <v>138</v>
      </c>
      <c r="E819" s="236" t="s">
        <v>1</v>
      </c>
      <c r="F819" s="237" t="s">
        <v>1163</v>
      </c>
      <c r="G819" s="234"/>
      <c r="H819" s="238">
        <v>43</v>
      </c>
      <c r="I819" s="239"/>
      <c r="J819" s="234"/>
      <c r="K819" s="234"/>
      <c r="L819" s="240"/>
      <c r="M819" s="241"/>
      <c r="N819" s="242"/>
      <c r="O819" s="242"/>
      <c r="P819" s="242"/>
      <c r="Q819" s="242"/>
      <c r="R819" s="242"/>
      <c r="S819" s="242"/>
      <c r="T819" s="24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44" t="s">
        <v>138</v>
      </c>
      <c r="AU819" s="244" t="s">
        <v>145</v>
      </c>
      <c r="AV819" s="13" t="s">
        <v>83</v>
      </c>
      <c r="AW819" s="13" t="s">
        <v>29</v>
      </c>
      <c r="AX819" s="13" t="s">
        <v>73</v>
      </c>
      <c r="AY819" s="244" t="s">
        <v>130</v>
      </c>
    </row>
    <row r="820" spans="1:65" s="2" customFormat="1" ht="55.5" customHeight="1">
      <c r="A820" s="38"/>
      <c r="B820" s="39"/>
      <c r="C820" s="219" t="s">
        <v>1164</v>
      </c>
      <c r="D820" s="219" t="s">
        <v>132</v>
      </c>
      <c r="E820" s="220" t="s">
        <v>1165</v>
      </c>
      <c r="F820" s="221" t="s">
        <v>1166</v>
      </c>
      <c r="G820" s="222" t="s">
        <v>360</v>
      </c>
      <c r="H820" s="223">
        <v>2</v>
      </c>
      <c r="I820" s="224"/>
      <c r="J820" s="225">
        <f>ROUND(I820*H820,2)</f>
        <v>0</v>
      </c>
      <c r="K820" s="226"/>
      <c r="L820" s="44"/>
      <c r="M820" s="227" t="s">
        <v>1</v>
      </c>
      <c r="N820" s="228" t="s">
        <v>38</v>
      </c>
      <c r="O820" s="91"/>
      <c r="P820" s="229">
        <f>O820*H820</f>
        <v>0</v>
      </c>
      <c r="Q820" s="229">
        <v>0</v>
      </c>
      <c r="R820" s="229">
        <f>Q820*H820</f>
        <v>0</v>
      </c>
      <c r="S820" s="229">
        <v>0</v>
      </c>
      <c r="T820" s="230">
        <f>S820*H820</f>
        <v>0</v>
      </c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R820" s="231" t="s">
        <v>136</v>
      </c>
      <c r="AT820" s="231" t="s">
        <v>132</v>
      </c>
      <c r="AU820" s="231" t="s">
        <v>145</v>
      </c>
      <c r="AY820" s="17" t="s">
        <v>130</v>
      </c>
      <c r="BE820" s="232">
        <f>IF(N820="základní",J820,0)</f>
        <v>0</v>
      </c>
      <c r="BF820" s="232">
        <f>IF(N820="snížená",J820,0)</f>
        <v>0</v>
      </c>
      <c r="BG820" s="232">
        <f>IF(N820="zákl. přenesená",J820,0)</f>
        <v>0</v>
      </c>
      <c r="BH820" s="232">
        <f>IF(N820="sníž. přenesená",J820,0)</f>
        <v>0</v>
      </c>
      <c r="BI820" s="232">
        <f>IF(N820="nulová",J820,0)</f>
        <v>0</v>
      </c>
      <c r="BJ820" s="17" t="s">
        <v>81</v>
      </c>
      <c r="BK820" s="232">
        <f>ROUND(I820*H820,2)</f>
        <v>0</v>
      </c>
      <c r="BL820" s="17" t="s">
        <v>136</v>
      </c>
      <c r="BM820" s="231" t="s">
        <v>1167</v>
      </c>
    </row>
    <row r="821" spans="1:65" s="2" customFormat="1" ht="55.5" customHeight="1">
      <c r="A821" s="38"/>
      <c r="B821" s="39"/>
      <c r="C821" s="219" t="s">
        <v>1168</v>
      </c>
      <c r="D821" s="219" t="s">
        <v>132</v>
      </c>
      <c r="E821" s="220" t="s">
        <v>1169</v>
      </c>
      <c r="F821" s="221" t="s">
        <v>1170</v>
      </c>
      <c r="G821" s="222" t="s">
        <v>360</v>
      </c>
      <c r="H821" s="223">
        <v>18</v>
      </c>
      <c r="I821" s="224"/>
      <c r="J821" s="225">
        <f>ROUND(I821*H821,2)</f>
        <v>0</v>
      </c>
      <c r="K821" s="226"/>
      <c r="L821" s="44"/>
      <c r="M821" s="227" t="s">
        <v>1</v>
      </c>
      <c r="N821" s="228" t="s">
        <v>38</v>
      </c>
      <c r="O821" s="91"/>
      <c r="P821" s="229">
        <f>O821*H821</f>
        <v>0</v>
      </c>
      <c r="Q821" s="229">
        <v>0</v>
      </c>
      <c r="R821" s="229">
        <f>Q821*H821</f>
        <v>0</v>
      </c>
      <c r="S821" s="229">
        <v>0</v>
      </c>
      <c r="T821" s="230">
        <f>S821*H821</f>
        <v>0</v>
      </c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R821" s="231" t="s">
        <v>136</v>
      </c>
      <c r="AT821" s="231" t="s">
        <v>132</v>
      </c>
      <c r="AU821" s="231" t="s">
        <v>145</v>
      </c>
      <c r="AY821" s="17" t="s">
        <v>130</v>
      </c>
      <c r="BE821" s="232">
        <f>IF(N821="základní",J821,0)</f>
        <v>0</v>
      </c>
      <c r="BF821" s="232">
        <f>IF(N821="snížená",J821,0)</f>
        <v>0</v>
      </c>
      <c r="BG821" s="232">
        <f>IF(N821="zákl. přenesená",J821,0)</f>
        <v>0</v>
      </c>
      <c r="BH821" s="232">
        <f>IF(N821="sníž. přenesená",J821,0)</f>
        <v>0</v>
      </c>
      <c r="BI821" s="232">
        <f>IF(N821="nulová",J821,0)</f>
        <v>0</v>
      </c>
      <c r="BJ821" s="17" t="s">
        <v>81</v>
      </c>
      <c r="BK821" s="232">
        <f>ROUND(I821*H821,2)</f>
        <v>0</v>
      </c>
      <c r="BL821" s="17" t="s">
        <v>136</v>
      </c>
      <c r="BM821" s="231" t="s">
        <v>1171</v>
      </c>
    </row>
    <row r="822" spans="1:51" s="13" customFormat="1" ht="12">
      <c r="A822" s="13"/>
      <c r="B822" s="233"/>
      <c r="C822" s="234"/>
      <c r="D822" s="235" t="s">
        <v>138</v>
      </c>
      <c r="E822" s="236" t="s">
        <v>1</v>
      </c>
      <c r="F822" s="237" t="s">
        <v>1172</v>
      </c>
      <c r="G822" s="234"/>
      <c r="H822" s="238">
        <v>18</v>
      </c>
      <c r="I822" s="239"/>
      <c r="J822" s="234"/>
      <c r="K822" s="234"/>
      <c r="L822" s="240"/>
      <c r="M822" s="241"/>
      <c r="N822" s="242"/>
      <c r="O822" s="242"/>
      <c r="P822" s="242"/>
      <c r="Q822" s="242"/>
      <c r="R822" s="242"/>
      <c r="S822" s="242"/>
      <c r="T822" s="24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44" t="s">
        <v>138</v>
      </c>
      <c r="AU822" s="244" t="s">
        <v>145</v>
      </c>
      <c r="AV822" s="13" t="s">
        <v>83</v>
      </c>
      <c r="AW822" s="13" t="s">
        <v>29</v>
      </c>
      <c r="AX822" s="13" t="s">
        <v>81</v>
      </c>
      <c r="AY822" s="244" t="s">
        <v>130</v>
      </c>
    </row>
    <row r="823" spans="1:65" s="2" customFormat="1" ht="66.75" customHeight="1">
      <c r="A823" s="38"/>
      <c r="B823" s="39"/>
      <c r="C823" s="219" t="s">
        <v>1173</v>
      </c>
      <c r="D823" s="219" t="s">
        <v>132</v>
      </c>
      <c r="E823" s="220" t="s">
        <v>1174</v>
      </c>
      <c r="F823" s="221" t="s">
        <v>1175</v>
      </c>
      <c r="G823" s="222" t="s">
        <v>360</v>
      </c>
      <c r="H823" s="223">
        <v>5</v>
      </c>
      <c r="I823" s="224"/>
      <c r="J823" s="225">
        <f>ROUND(I823*H823,2)</f>
        <v>0</v>
      </c>
      <c r="K823" s="226"/>
      <c r="L823" s="44"/>
      <c r="M823" s="227" t="s">
        <v>1</v>
      </c>
      <c r="N823" s="228" t="s">
        <v>38</v>
      </c>
      <c r="O823" s="91"/>
      <c r="P823" s="229">
        <f>O823*H823</f>
        <v>0</v>
      </c>
      <c r="Q823" s="229">
        <v>0</v>
      </c>
      <c r="R823" s="229">
        <f>Q823*H823</f>
        <v>0</v>
      </c>
      <c r="S823" s="229">
        <v>0</v>
      </c>
      <c r="T823" s="230">
        <f>S823*H823</f>
        <v>0</v>
      </c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R823" s="231" t="s">
        <v>136</v>
      </c>
      <c r="AT823" s="231" t="s">
        <v>132</v>
      </c>
      <c r="AU823" s="231" t="s">
        <v>145</v>
      </c>
      <c r="AY823" s="17" t="s">
        <v>130</v>
      </c>
      <c r="BE823" s="232">
        <f>IF(N823="základní",J823,0)</f>
        <v>0</v>
      </c>
      <c r="BF823" s="232">
        <f>IF(N823="snížená",J823,0)</f>
        <v>0</v>
      </c>
      <c r="BG823" s="232">
        <f>IF(N823="zákl. přenesená",J823,0)</f>
        <v>0</v>
      </c>
      <c r="BH823" s="232">
        <f>IF(N823="sníž. přenesená",J823,0)</f>
        <v>0</v>
      </c>
      <c r="BI823" s="232">
        <f>IF(N823="nulová",J823,0)</f>
        <v>0</v>
      </c>
      <c r="BJ823" s="17" t="s">
        <v>81</v>
      </c>
      <c r="BK823" s="232">
        <f>ROUND(I823*H823,2)</f>
        <v>0</v>
      </c>
      <c r="BL823" s="17" t="s">
        <v>136</v>
      </c>
      <c r="BM823" s="231" t="s">
        <v>1176</v>
      </c>
    </row>
    <row r="824" spans="1:65" s="2" customFormat="1" ht="55.5" customHeight="1">
      <c r="A824" s="38"/>
      <c r="B824" s="39"/>
      <c r="C824" s="219" t="s">
        <v>1177</v>
      </c>
      <c r="D824" s="219" t="s">
        <v>132</v>
      </c>
      <c r="E824" s="220" t="s">
        <v>1178</v>
      </c>
      <c r="F824" s="221" t="s">
        <v>1179</v>
      </c>
      <c r="G824" s="222" t="s">
        <v>360</v>
      </c>
      <c r="H824" s="223">
        <v>5</v>
      </c>
      <c r="I824" s="224"/>
      <c r="J824" s="225">
        <f>ROUND(I824*H824,2)</f>
        <v>0</v>
      </c>
      <c r="K824" s="226"/>
      <c r="L824" s="44"/>
      <c r="M824" s="227" t="s">
        <v>1</v>
      </c>
      <c r="N824" s="228" t="s">
        <v>38</v>
      </c>
      <c r="O824" s="91"/>
      <c r="P824" s="229">
        <f>O824*H824</f>
        <v>0</v>
      </c>
      <c r="Q824" s="229">
        <v>0</v>
      </c>
      <c r="R824" s="229">
        <f>Q824*H824</f>
        <v>0</v>
      </c>
      <c r="S824" s="229">
        <v>0</v>
      </c>
      <c r="T824" s="230">
        <f>S824*H824</f>
        <v>0</v>
      </c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R824" s="231" t="s">
        <v>136</v>
      </c>
      <c r="AT824" s="231" t="s">
        <v>132</v>
      </c>
      <c r="AU824" s="231" t="s">
        <v>145</v>
      </c>
      <c r="AY824" s="17" t="s">
        <v>130</v>
      </c>
      <c r="BE824" s="232">
        <f>IF(N824="základní",J824,0)</f>
        <v>0</v>
      </c>
      <c r="BF824" s="232">
        <f>IF(N824="snížená",J824,0)</f>
        <v>0</v>
      </c>
      <c r="BG824" s="232">
        <f>IF(N824="zákl. přenesená",J824,0)</f>
        <v>0</v>
      </c>
      <c r="BH824" s="232">
        <f>IF(N824="sníž. přenesená",J824,0)</f>
        <v>0</v>
      </c>
      <c r="BI824" s="232">
        <f>IF(N824="nulová",J824,0)</f>
        <v>0</v>
      </c>
      <c r="BJ824" s="17" t="s">
        <v>81</v>
      </c>
      <c r="BK824" s="232">
        <f>ROUND(I824*H824,2)</f>
        <v>0</v>
      </c>
      <c r="BL824" s="17" t="s">
        <v>136</v>
      </c>
      <c r="BM824" s="231" t="s">
        <v>1180</v>
      </c>
    </row>
    <row r="825" spans="1:51" s="13" customFormat="1" ht="12">
      <c r="A825" s="13"/>
      <c r="B825" s="233"/>
      <c r="C825" s="234"/>
      <c r="D825" s="235" t="s">
        <v>138</v>
      </c>
      <c r="E825" s="236" t="s">
        <v>1</v>
      </c>
      <c r="F825" s="237" t="s">
        <v>1181</v>
      </c>
      <c r="G825" s="234"/>
      <c r="H825" s="238">
        <v>5</v>
      </c>
      <c r="I825" s="239"/>
      <c r="J825" s="234"/>
      <c r="K825" s="234"/>
      <c r="L825" s="240"/>
      <c r="M825" s="241"/>
      <c r="N825" s="242"/>
      <c r="O825" s="242"/>
      <c r="P825" s="242"/>
      <c r="Q825" s="242"/>
      <c r="R825" s="242"/>
      <c r="S825" s="242"/>
      <c r="T825" s="24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44" t="s">
        <v>138</v>
      </c>
      <c r="AU825" s="244" t="s">
        <v>145</v>
      </c>
      <c r="AV825" s="13" t="s">
        <v>83</v>
      </c>
      <c r="AW825" s="13" t="s">
        <v>29</v>
      </c>
      <c r="AX825" s="13" t="s">
        <v>73</v>
      </c>
      <c r="AY825" s="244" t="s">
        <v>130</v>
      </c>
    </row>
    <row r="826" spans="1:65" s="2" customFormat="1" ht="55.5" customHeight="1">
      <c r="A826" s="38"/>
      <c r="B826" s="39"/>
      <c r="C826" s="219" t="s">
        <v>1182</v>
      </c>
      <c r="D826" s="219" t="s">
        <v>132</v>
      </c>
      <c r="E826" s="220" t="s">
        <v>1183</v>
      </c>
      <c r="F826" s="221" t="s">
        <v>1184</v>
      </c>
      <c r="G826" s="222" t="s">
        <v>360</v>
      </c>
      <c r="H826" s="223">
        <v>7</v>
      </c>
      <c r="I826" s="224"/>
      <c r="J826" s="225">
        <f>ROUND(I826*H826,2)</f>
        <v>0</v>
      </c>
      <c r="K826" s="226"/>
      <c r="L826" s="44"/>
      <c r="M826" s="227" t="s">
        <v>1</v>
      </c>
      <c r="N826" s="228" t="s">
        <v>38</v>
      </c>
      <c r="O826" s="91"/>
      <c r="P826" s="229">
        <f>O826*H826</f>
        <v>0</v>
      </c>
      <c r="Q826" s="229">
        <v>0</v>
      </c>
      <c r="R826" s="229">
        <f>Q826*H826</f>
        <v>0</v>
      </c>
      <c r="S826" s="229">
        <v>0</v>
      </c>
      <c r="T826" s="230">
        <f>S826*H826</f>
        <v>0</v>
      </c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R826" s="231" t="s">
        <v>136</v>
      </c>
      <c r="AT826" s="231" t="s">
        <v>132</v>
      </c>
      <c r="AU826" s="231" t="s">
        <v>145</v>
      </c>
      <c r="AY826" s="17" t="s">
        <v>130</v>
      </c>
      <c r="BE826" s="232">
        <f>IF(N826="základní",J826,0)</f>
        <v>0</v>
      </c>
      <c r="BF826" s="232">
        <f>IF(N826="snížená",J826,0)</f>
        <v>0</v>
      </c>
      <c r="BG826" s="232">
        <f>IF(N826="zákl. přenesená",J826,0)</f>
        <v>0</v>
      </c>
      <c r="BH826" s="232">
        <f>IF(N826="sníž. přenesená",J826,0)</f>
        <v>0</v>
      </c>
      <c r="BI826" s="232">
        <f>IF(N826="nulová",J826,0)</f>
        <v>0</v>
      </c>
      <c r="BJ826" s="17" t="s">
        <v>81</v>
      </c>
      <c r="BK826" s="232">
        <f>ROUND(I826*H826,2)</f>
        <v>0</v>
      </c>
      <c r="BL826" s="17" t="s">
        <v>136</v>
      </c>
      <c r="BM826" s="231" t="s">
        <v>1185</v>
      </c>
    </row>
    <row r="827" spans="1:65" s="2" customFormat="1" ht="16.5" customHeight="1">
      <c r="A827" s="38"/>
      <c r="B827" s="39"/>
      <c r="C827" s="219" t="s">
        <v>1186</v>
      </c>
      <c r="D827" s="219" t="s">
        <v>132</v>
      </c>
      <c r="E827" s="220" t="s">
        <v>1187</v>
      </c>
      <c r="F827" s="221" t="s">
        <v>1188</v>
      </c>
      <c r="G827" s="222" t="s">
        <v>360</v>
      </c>
      <c r="H827" s="223">
        <v>9</v>
      </c>
      <c r="I827" s="224"/>
      <c r="J827" s="225">
        <f>ROUND(I827*H827,2)</f>
        <v>0</v>
      </c>
      <c r="K827" s="226"/>
      <c r="L827" s="44"/>
      <c r="M827" s="227" t="s">
        <v>1</v>
      </c>
      <c r="N827" s="228" t="s">
        <v>38</v>
      </c>
      <c r="O827" s="91"/>
      <c r="P827" s="229">
        <f>O827*H827</f>
        <v>0</v>
      </c>
      <c r="Q827" s="229">
        <v>0</v>
      </c>
      <c r="R827" s="229">
        <f>Q827*H827</f>
        <v>0</v>
      </c>
      <c r="S827" s="229">
        <v>0</v>
      </c>
      <c r="T827" s="230">
        <f>S827*H827</f>
        <v>0</v>
      </c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R827" s="231" t="s">
        <v>136</v>
      </c>
      <c r="AT827" s="231" t="s">
        <v>132</v>
      </c>
      <c r="AU827" s="231" t="s">
        <v>145</v>
      </c>
      <c r="AY827" s="17" t="s">
        <v>130</v>
      </c>
      <c r="BE827" s="232">
        <f>IF(N827="základní",J827,0)</f>
        <v>0</v>
      </c>
      <c r="BF827" s="232">
        <f>IF(N827="snížená",J827,0)</f>
        <v>0</v>
      </c>
      <c r="BG827" s="232">
        <f>IF(N827="zákl. přenesená",J827,0)</f>
        <v>0</v>
      </c>
      <c r="BH827" s="232">
        <f>IF(N827="sníž. přenesená",J827,0)</f>
        <v>0</v>
      </c>
      <c r="BI827" s="232">
        <f>IF(N827="nulová",J827,0)</f>
        <v>0</v>
      </c>
      <c r="BJ827" s="17" t="s">
        <v>81</v>
      </c>
      <c r="BK827" s="232">
        <f>ROUND(I827*H827,2)</f>
        <v>0</v>
      </c>
      <c r="BL827" s="17" t="s">
        <v>136</v>
      </c>
      <c r="BM827" s="231" t="s">
        <v>1189</v>
      </c>
    </row>
    <row r="828" spans="1:65" s="2" customFormat="1" ht="16.5" customHeight="1">
      <c r="A828" s="38"/>
      <c r="B828" s="39"/>
      <c r="C828" s="219" t="s">
        <v>1190</v>
      </c>
      <c r="D828" s="219" t="s">
        <v>132</v>
      </c>
      <c r="E828" s="220" t="s">
        <v>1191</v>
      </c>
      <c r="F828" s="221" t="s">
        <v>1192</v>
      </c>
      <c r="G828" s="222" t="s">
        <v>360</v>
      </c>
      <c r="H828" s="223">
        <v>19</v>
      </c>
      <c r="I828" s="224"/>
      <c r="J828" s="225">
        <f>ROUND(I828*H828,2)</f>
        <v>0</v>
      </c>
      <c r="K828" s="226"/>
      <c r="L828" s="44"/>
      <c r="M828" s="227" t="s">
        <v>1</v>
      </c>
      <c r="N828" s="228" t="s">
        <v>38</v>
      </c>
      <c r="O828" s="91"/>
      <c r="P828" s="229">
        <f>O828*H828</f>
        <v>0</v>
      </c>
      <c r="Q828" s="229">
        <v>0</v>
      </c>
      <c r="R828" s="229">
        <f>Q828*H828</f>
        <v>0</v>
      </c>
      <c r="S828" s="229">
        <v>0</v>
      </c>
      <c r="T828" s="230">
        <f>S828*H828</f>
        <v>0</v>
      </c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R828" s="231" t="s">
        <v>136</v>
      </c>
      <c r="AT828" s="231" t="s">
        <v>132</v>
      </c>
      <c r="AU828" s="231" t="s">
        <v>145</v>
      </c>
      <c r="AY828" s="17" t="s">
        <v>130</v>
      </c>
      <c r="BE828" s="232">
        <f>IF(N828="základní",J828,0)</f>
        <v>0</v>
      </c>
      <c r="BF828" s="232">
        <f>IF(N828="snížená",J828,0)</f>
        <v>0</v>
      </c>
      <c r="BG828" s="232">
        <f>IF(N828="zákl. přenesená",J828,0)</f>
        <v>0</v>
      </c>
      <c r="BH828" s="232">
        <f>IF(N828="sníž. přenesená",J828,0)</f>
        <v>0</v>
      </c>
      <c r="BI828" s="232">
        <f>IF(N828="nulová",J828,0)</f>
        <v>0</v>
      </c>
      <c r="BJ828" s="17" t="s">
        <v>81</v>
      </c>
      <c r="BK828" s="232">
        <f>ROUND(I828*H828,2)</f>
        <v>0</v>
      </c>
      <c r="BL828" s="17" t="s">
        <v>136</v>
      </c>
      <c r="BM828" s="231" t="s">
        <v>1193</v>
      </c>
    </row>
    <row r="829" spans="1:65" s="2" customFormat="1" ht="16.5" customHeight="1">
      <c r="A829" s="38"/>
      <c r="B829" s="39"/>
      <c r="C829" s="219" t="s">
        <v>1194</v>
      </c>
      <c r="D829" s="219" t="s">
        <v>132</v>
      </c>
      <c r="E829" s="220" t="s">
        <v>1195</v>
      </c>
      <c r="F829" s="221" t="s">
        <v>1196</v>
      </c>
      <c r="G829" s="222" t="s">
        <v>360</v>
      </c>
      <c r="H829" s="223">
        <v>4</v>
      </c>
      <c r="I829" s="224"/>
      <c r="J829" s="225">
        <f>ROUND(I829*H829,2)</f>
        <v>0</v>
      </c>
      <c r="K829" s="226"/>
      <c r="L829" s="44"/>
      <c r="M829" s="227" t="s">
        <v>1</v>
      </c>
      <c r="N829" s="228" t="s">
        <v>38</v>
      </c>
      <c r="O829" s="91"/>
      <c r="P829" s="229">
        <f>O829*H829</f>
        <v>0</v>
      </c>
      <c r="Q829" s="229">
        <v>0</v>
      </c>
      <c r="R829" s="229">
        <f>Q829*H829</f>
        <v>0</v>
      </c>
      <c r="S829" s="229">
        <v>0</v>
      </c>
      <c r="T829" s="230">
        <f>S829*H829</f>
        <v>0</v>
      </c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R829" s="231" t="s">
        <v>136</v>
      </c>
      <c r="AT829" s="231" t="s">
        <v>132</v>
      </c>
      <c r="AU829" s="231" t="s">
        <v>145</v>
      </c>
      <c r="AY829" s="17" t="s">
        <v>130</v>
      </c>
      <c r="BE829" s="232">
        <f>IF(N829="základní",J829,0)</f>
        <v>0</v>
      </c>
      <c r="BF829" s="232">
        <f>IF(N829="snížená",J829,0)</f>
        <v>0</v>
      </c>
      <c r="BG829" s="232">
        <f>IF(N829="zákl. přenesená",J829,0)</f>
        <v>0</v>
      </c>
      <c r="BH829" s="232">
        <f>IF(N829="sníž. přenesená",J829,0)</f>
        <v>0</v>
      </c>
      <c r="BI829" s="232">
        <f>IF(N829="nulová",J829,0)</f>
        <v>0</v>
      </c>
      <c r="BJ829" s="17" t="s">
        <v>81</v>
      </c>
      <c r="BK829" s="232">
        <f>ROUND(I829*H829,2)</f>
        <v>0</v>
      </c>
      <c r="BL829" s="17" t="s">
        <v>136</v>
      </c>
      <c r="BM829" s="231" t="s">
        <v>1197</v>
      </c>
    </row>
    <row r="830" spans="1:65" s="2" customFormat="1" ht="16.5" customHeight="1">
      <c r="A830" s="38"/>
      <c r="B830" s="39"/>
      <c r="C830" s="219" t="s">
        <v>1198</v>
      </c>
      <c r="D830" s="219" t="s">
        <v>132</v>
      </c>
      <c r="E830" s="220" t="s">
        <v>1199</v>
      </c>
      <c r="F830" s="221" t="s">
        <v>1200</v>
      </c>
      <c r="G830" s="222" t="s">
        <v>360</v>
      </c>
      <c r="H830" s="223">
        <v>118</v>
      </c>
      <c r="I830" s="224"/>
      <c r="J830" s="225">
        <f>ROUND(I830*H830,2)</f>
        <v>0</v>
      </c>
      <c r="K830" s="226"/>
      <c r="L830" s="44"/>
      <c r="M830" s="227" t="s">
        <v>1</v>
      </c>
      <c r="N830" s="228" t="s">
        <v>38</v>
      </c>
      <c r="O830" s="91"/>
      <c r="P830" s="229">
        <f>O830*H830</f>
        <v>0</v>
      </c>
      <c r="Q830" s="229">
        <v>0</v>
      </c>
      <c r="R830" s="229">
        <f>Q830*H830</f>
        <v>0</v>
      </c>
      <c r="S830" s="229">
        <v>0</v>
      </c>
      <c r="T830" s="230">
        <f>S830*H830</f>
        <v>0</v>
      </c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R830" s="231" t="s">
        <v>136</v>
      </c>
      <c r="AT830" s="231" t="s">
        <v>132</v>
      </c>
      <c r="AU830" s="231" t="s">
        <v>145</v>
      </c>
      <c r="AY830" s="17" t="s">
        <v>130</v>
      </c>
      <c r="BE830" s="232">
        <f>IF(N830="základní",J830,0)</f>
        <v>0</v>
      </c>
      <c r="BF830" s="232">
        <f>IF(N830="snížená",J830,0)</f>
        <v>0</v>
      </c>
      <c r="BG830" s="232">
        <f>IF(N830="zákl. přenesená",J830,0)</f>
        <v>0</v>
      </c>
      <c r="BH830" s="232">
        <f>IF(N830="sníž. přenesená",J830,0)</f>
        <v>0</v>
      </c>
      <c r="BI830" s="232">
        <f>IF(N830="nulová",J830,0)</f>
        <v>0</v>
      </c>
      <c r="BJ830" s="17" t="s">
        <v>81</v>
      </c>
      <c r="BK830" s="232">
        <f>ROUND(I830*H830,2)</f>
        <v>0</v>
      </c>
      <c r="BL830" s="17" t="s">
        <v>136</v>
      </c>
      <c r="BM830" s="231" t="s">
        <v>1201</v>
      </c>
    </row>
    <row r="831" spans="1:65" s="2" customFormat="1" ht="16.5" customHeight="1">
      <c r="A831" s="38"/>
      <c r="B831" s="39"/>
      <c r="C831" s="219" t="s">
        <v>1202</v>
      </c>
      <c r="D831" s="219" t="s">
        <v>132</v>
      </c>
      <c r="E831" s="220" t="s">
        <v>1203</v>
      </c>
      <c r="F831" s="221" t="s">
        <v>1204</v>
      </c>
      <c r="G831" s="222" t="s">
        <v>360</v>
      </c>
      <c r="H831" s="223">
        <v>34</v>
      </c>
      <c r="I831" s="224"/>
      <c r="J831" s="225">
        <f>ROUND(I831*H831,2)</f>
        <v>0</v>
      </c>
      <c r="K831" s="226"/>
      <c r="L831" s="44"/>
      <c r="M831" s="227" t="s">
        <v>1</v>
      </c>
      <c r="N831" s="228" t="s">
        <v>38</v>
      </c>
      <c r="O831" s="91"/>
      <c r="P831" s="229">
        <f>O831*H831</f>
        <v>0</v>
      </c>
      <c r="Q831" s="229">
        <v>0</v>
      </c>
      <c r="R831" s="229">
        <f>Q831*H831</f>
        <v>0</v>
      </c>
      <c r="S831" s="229">
        <v>0</v>
      </c>
      <c r="T831" s="230">
        <f>S831*H831</f>
        <v>0</v>
      </c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R831" s="231" t="s">
        <v>136</v>
      </c>
      <c r="AT831" s="231" t="s">
        <v>132</v>
      </c>
      <c r="AU831" s="231" t="s">
        <v>145</v>
      </c>
      <c r="AY831" s="17" t="s">
        <v>130</v>
      </c>
      <c r="BE831" s="232">
        <f>IF(N831="základní",J831,0)</f>
        <v>0</v>
      </c>
      <c r="BF831" s="232">
        <f>IF(N831="snížená",J831,0)</f>
        <v>0</v>
      </c>
      <c r="BG831" s="232">
        <f>IF(N831="zákl. přenesená",J831,0)</f>
        <v>0</v>
      </c>
      <c r="BH831" s="232">
        <f>IF(N831="sníž. přenesená",J831,0)</f>
        <v>0</v>
      </c>
      <c r="BI831" s="232">
        <f>IF(N831="nulová",J831,0)</f>
        <v>0</v>
      </c>
      <c r="BJ831" s="17" t="s">
        <v>81</v>
      </c>
      <c r="BK831" s="232">
        <f>ROUND(I831*H831,2)</f>
        <v>0</v>
      </c>
      <c r="BL831" s="17" t="s">
        <v>136</v>
      </c>
      <c r="BM831" s="231" t="s">
        <v>1205</v>
      </c>
    </row>
    <row r="832" spans="1:65" s="2" customFormat="1" ht="16.5" customHeight="1">
      <c r="A832" s="38"/>
      <c r="B832" s="39"/>
      <c r="C832" s="219" t="s">
        <v>1206</v>
      </c>
      <c r="D832" s="219" t="s">
        <v>132</v>
      </c>
      <c r="E832" s="220" t="s">
        <v>1207</v>
      </c>
      <c r="F832" s="221" t="s">
        <v>1208</v>
      </c>
      <c r="G832" s="222" t="s">
        <v>360</v>
      </c>
      <c r="H832" s="223">
        <v>88</v>
      </c>
      <c r="I832" s="224"/>
      <c r="J832" s="225">
        <f>ROUND(I832*H832,2)</f>
        <v>0</v>
      </c>
      <c r="K832" s="226"/>
      <c r="L832" s="44"/>
      <c r="M832" s="227" t="s">
        <v>1</v>
      </c>
      <c r="N832" s="228" t="s">
        <v>38</v>
      </c>
      <c r="O832" s="91"/>
      <c r="P832" s="229">
        <f>O832*H832</f>
        <v>0</v>
      </c>
      <c r="Q832" s="229">
        <v>0</v>
      </c>
      <c r="R832" s="229">
        <f>Q832*H832</f>
        <v>0</v>
      </c>
      <c r="S832" s="229">
        <v>0</v>
      </c>
      <c r="T832" s="230">
        <f>S832*H832</f>
        <v>0</v>
      </c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R832" s="231" t="s">
        <v>136</v>
      </c>
      <c r="AT832" s="231" t="s">
        <v>132</v>
      </c>
      <c r="AU832" s="231" t="s">
        <v>145</v>
      </c>
      <c r="AY832" s="17" t="s">
        <v>130</v>
      </c>
      <c r="BE832" s="232">
        <f>IF(N832="základní",J832,0)</f>
        <v>0</v>
      </c>
      <c r="BF832" s="232">
        <f>IF(N832="snížená",J832,0)</f>
        <v>0</v>
      </c>
      <c r="BG832" s="232">
        <f>IF(N832="zákl. přenesená",J832,0)</f>
        <v>0</v>
      </c>
      <c r="BH832" s="232">
        <f>IF(N832="sníž. přenesená",J832,0)</f>
        <v>0</v>
      </c>
      <c r="BI832" s="232">
        <f>IF(N832="nulová",J832,0)</f>
        <v>0</v>
      </c>
      <c r="BJ832" s="17" t="s">
        <v>81</v>
      </c>
      <c r="BK832" s="232">
        <f>ROUND(I832*H832,2)</f>
        <v>0</v>
      </c>
      <c r="BL832" s="17" t="s">
        <v>136</v>
      </c>
      <c r="BM832" s="231" t="s">
        <v>1209</v>
      </c>
    </row>
    <row r="833" spans="1:65" s="2" customFormat="1" ht="16.5" customHeight="1">
      <c r="A833" s="38"/>
      <c r="B833" s="39"/>
      <c r="C833" s="219" t="s">
        <v>1210</v>
      </c>
      <c r="D833" s="219" t="s">
        <v>132</v>
      </c>
      <c r="E833" s="220" t="s">
        <v>1211</v>
      </c>
      <c r="F833" s="221" t="s">
        <v>1212</v>
      </c>
      <c r="G833" s="222" t="s">
        <v>360</v>
      </c>
      <c r="H833" s="223">
        <v>28</v>
      </c>
      <c r="I833" s="224"/>
      <c r="J833" s="225">
        <f>ROUND(I833*H833,2)</f>
        <v>0</v>
      </c>
      <c r="K833" s="226"/>
      <c r="L833" s="44"/>
      <c r="M833" s="227" t="s">
        <v>1</v>
      </c>
      <c r="N833" s="228" t="s">
        <v>38</v>
      </c>
      <c r="O833" s="91"/>
      <c r="P833" s="229">
        <f>O833*H833</f>
        <v>0</v>
      </c>
      <c r="Q833" s="229">
        <v>0</v>
      </c>
      <c r="R833" s="229">
        <f>Q833*H833</f>
        <v>0</v>
      </c>
      <c r="S833" s="229">
        <v>0</v>
      </c>
      <c r="T833" s="230">
        <f>S833*H833</f>
        <v>0</v>
      </c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R833" s="231" t="s">
        <v>136</v>
      </c>
      <c r="AT833" s="231" t="s">
        <v>132</v>
      </c>
      <c r="AU833" s="231" t="s">
        <v>145</v>
      </c>
      <c r="AY833" s="17" t="s">
        <v>130</v>
      </c>
      <c r="BE833" s="232">
        <f>IF(N833="základní",J833,0)</f>
        <v>0</v>
      </c>
      <c r="BF833" s="232">
        <f>IF(N833="snížená",J833,0)</f>
        <v>0</v>
      </c>
      <c r="BG833" s="232">
        <f>IF(N833="zákl. přenesená",J833,0)</f>
        <v>0</v>
      </c>
      <c r="BH833" s="232">
        <f>IF(N833="sníž. přenesená",J833,0)</f>
        <v>0</v>
      </c>
      <c r="BI833" s="232">
        <f>IF(N833="nulová",J833,0)</f>
        <v>0</v>
      </c>
      <c r="BJ833" s="17" t="s">
        <v>81</v>
      </c>
      <c r="BK833" s="232">
        <f>ROUND(I833*H833,2)</f>
        <v>0</v>
      </c>
      <c r="BL833" s="17" t="s">
        <v>136</v>
      </c>
      <c r="BM833" s="231" t="s">
        <v>1213</v>
      </c>
    </row>
    <row r="834" spans="1:65" s="2" customFormat="1" ht="16.5" customHeight="1">
      <c r="A834" s="38"/>
      <c r="B834" s="39"/>
      <c r="C834" s="219" t="s">
        <v>1214</v>
      </c>
      <c r="D834" s="219" t="s">
        <v>132</v>
      </c>
      <c r="E834" s="220" t="s">
        <v>1215</v>
      </c>
      <c r="F834" s="221" t="s">
        <v>1216</v>
      </c>
      <c r="G834" s="222" t="s">
        <v>360</v>
      </c>
      <c r="H834" s="223">
        <v>10</v>
      </c>
      <c r="I834" s="224"/>
      <c r="J834" s="225">
        <f>ROUND(I834*H834,2)</f>
        <v>0</v>
      </c>
      <c r="K834" s="226"/>
      <c r="L834" s="44"/>
      <c r="M834" s="227" t="s">
        <v>1</v>
      </c>
      <c r="N834" s="228" t="s">
        <v>38</v>
      </c>
      <c r="O834" s="91"/>
      <c r="P834" s="229">
        <f>O834*H834</f>
        <v>0</v>
      </c>
      <c r="Q834" s="229">
        <v>0</v>
      </c>
      <c r="R834" s="229">
        <f>Q834*H834</f>
        <v>0</v>
      </c>
      <c r="S834" s="229">
        <v>0</v>
      </c>
      <c r="T834" s="230">
        <f>S834*H834</f>
        <v>0</v>
      </c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R834" s="231" t="s">
        <v>136</v>
      </c>
      <c r="AT834" s="231" t="s">
        <v>132</v>
      </c>
      <c r="AU834" s="231" t="s">
        <v>145</v>
      </c>
      <c r="AY834" s="17" t="s">
        <v>130</v>
      </c>
      <c r="BE834" s="232">
        <f>IF(N834="základní",J834,0)</f>
        <v>0</v>
      </c>
      <c r="BF834" s="232">
        <f>IF(N834="snížená",J834,0)</f>
        <v>0</v>
      </c>
      <c r="BG834" s="232">
        <f>IF(N834="zákl. přenesená",J834,0)</f>
        <v>0</v>
      </c>
      <c r="BH834" s="232">
        <f>IF(N834="sníž. přenesená",J834,0)</f>
        <v>0</v>
      </c>
      <c r="BI834" s="232">
        <f>IF(N834="nulová",J834,0)</f>
        <v>0</v>
      </c>
      <c r="BJ834" s="17" t="s">
        <v>81</v>
      </c>
      <c r="BK834" s="232">
        <f>ROUND(I834*H834,2)</f>
        <v>0</v>
      </c>
      <c r="BL834" s="17" t="s">
        <v>136</v>
      </c>
      <c r="BM834" s="231" t="s">
        <v>1217</v>
      </c>
    </row>
    <row r="835" spans="1:65" s="2" customFormat="1" ht="16.5" customHeight="1">
      <c r="A835" s="38"/>
      <c r="B835" s="39"/>
      <c r="C835" s="219" t="s">
        <v>1218</v>
      </c>
      <c r="D835" s="219" t="s">
        <v>132</v>
      </c>
      <c r="E835" s="220" t="s">
        <v>1219</v>
      </c>
      <c r="F835" s="221" t="s">
        <v>1220</v>
      </c>
      <c r="G835" s="222" t="s">
        <v>360</v>
      </c>
      <c r="H835" s="223">
        <v>25</v>
      </c>
      <c r="I835" s="224"/>
      <c r="J835" s="225">
        <f>ROUND(I835*H835,2)</f>
        <v>0</v>
      </c>
      <c r="K835" s="226"/>
      <c r="L835" s="44"/>
      <c r="M835" s="227" t="s">
        <v>1</v>
      </c>
      <c r="N835" s="228" t="s">
        <v>38</v>
      </c>
      <c r="O835" s="91"/>
      <c r="P835" s="229">
        <f>O835*H835</f>
        <v>0</v>
      </c>
      <c r="Q835" s="229">
        <v>0</v>
      </c>
      <c r="R835" s="229">
        <f>Q835*H835</f>
        <v>0</v>
      </c>
      <c r="S835" s="229">
        <v>0</v>
      </c>
      <c r="T835" s="230">
        <f>S835*H835</f>
        <v>0</v>
      </c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R835" s="231" t="s">
        <v>136</v>
      </c>
      <c r="AT835" s="231" t="s">
        <v>132</v>
      </c>
      <c r="AU835" s="231" t="s">
        <v>145</v>
      </c>
      <c r="AY835" s="17" t="s">
        <v>130</v>
      </c>
      <c r="BE835" s="232">
        <f>IF(N835="základní",J835,0)</f>
        <v>0</v>
      </c>
      <c r="BF835" s="232">
        <f>IF(N835="snížená",J835,0)</f>
        <v>0</v>
      </c>
      <c r="BG835" s="232">
        <f>IF(N835="zákl. přenesená",J835,0)</f>
        <v>0</v>
      </c>
      <c r="BH835" s="232">
        <f>IF(N835="sníž. přenesená",J835,0)</f>
        <v>0</v>
      </c>
      <c r="BI835" s="232">
        <f>IF(N835="nulová",J835,0)</f>
        <v>0</v>
      </c>
      <c r="BJ835" s="17" t="s">
        <v>81</v>
      </c>
      <c r="BK835" s="232">
        <f>ROUND(I835*H835,2)</f>
        <v>0</v>
      </c>
      <c r="BL835" s="17" t="s">
        <v>136</v>
      </c>
      <c r="BM835" s="231" t="s">
        <v>1221</v>
      </c>
    </row>
    <row r="836" spans="1:65" s="2" customFormat="1" ht="16.5" customHeight="1">
      <c r="A836" s="38"/>
      <c r="B836" s="39"/>
      <c r="C836" s="219" t="s">
        <v>1222</v>
      </c>
      <c r="D836" s="219" t="s">
        <v>132</v>
      </c>
      <c r="E836" s="220" t="s">
        <v>1223</v>
      </c>
      <c r="F836" s="221" t="s">
        <v>1220</v>
      </c>
      <c r="G836" s="222" t="s">
        <v>360</v>
      </c>
      <c r="H836" s="223">
        <v>42</v>
      </c>
      <c r="I836" s="224"/>
      <c r="J836" s="225">
        <f>ROUND(I836*H836,2)</f>
        <v>0</v>
      </c>
      <c r="K836" s="226"/>
      <c r="L836" s="44"/>
      <c r="M836" s="227" t="s">
        <v>1</v>
      </c>
      <c r="N836" s="228" t="s">
        <v>38</v>
      </c>
      <c r="O836" s="91"/>
      <c r="P836" s="229">
        <f>O836*H836</f>
        <v>0</v>
      </c>
      <c r="Q836" s="229">
        <v>0</v>
      </c>
      <c r="R836" s="229">
        <f>Q836*H836</f>
        <v>0</v>
      </c>
      <c r="S836" s="229">
        <v>0</v>
      </c>
      <c r="T836" s="230">
        <f>S836*H836</f>
        <v>0</v>
      </c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R836" s="231" t="s">
        <v>136</v>
      </c>
      <c r="AT836" s="231" t="s">
        <v>132</v>
      </c>
      <c r="AU836" s="231" t="s">
        <v>145</v>
      </c>
      <c r="AY836" s="17" t="s">
        <v>130</v>
      </c>
      <c r="BE836" s="232">
        <f>IF(N836="základní",J836,0)</f>
        <v>0</v>
      </c>
      <c r="BF836" s="232">
        <f>IF(N836="snížená",J836,0)</f>
        <v>0</v>
      </c>
      <c r="BG836" s="232">
        <f>IF(N836="zákl. přenesená",J836,0)</f>
        <v>0</v>
      </c>
      <c r="BH836" s="232">
        <f>IF(N836="sníž. přenesená",J836,0)</f>
        <v>0</v>
      </c>
      <c r="BI836" s="232">
        <f>IF(N836="nulová",J836,0)</f>
        <v>0</v>
      </c>
      <c r="BJ836" s="17" t="s">
        <v>81</v>
      </c>
      <c r="BK836" s="232">
        <f>ROUND(I836*H836,2)</f>
        <v>0</v>
      </c>
      <c r="BL836" s="17" t="s">
        <v>136</v>
      </c>
      <c r="BM836" s="231" t="s">
        <v>1224</v>
      </c>
    </row>
    <row r="837" spans="1:65" s="2" customFormat="1" ht="16.5" customHeight="1">
      <c r="A837" s="38"/>
      <c r="B837" s="39"/>
      <c r="C837" s="219" t="s">
        <v>1225</v>
      </c>
      <c r="D837" s="219" t="s">
        <v>132</v>
      </c>
      <c r="E837" s="220" t="s">
        <v>1226</v>
      </c>
      <c r="F837" s="221" t="s">
        <v>1227</v>
      </c>
      <c r="G837" s="222" t="s">
        <v>179</v>
      </c>
      <c r="H837" s="223">
        <v>5</v>
      </c>
      <c r="I837" s="224"/>
      <c r="J837" s="225">
        <f>ROUND(I837*H837,2)</f>
        <v>0</v>
      </c>
      <c r="K837" s="226"/>
      <c r="L837" s="44"/>
      <c r="M837" s="227" t="s">
        <v>1</v>
      </c>
      <c r="N837" s="228" t="s">
        <v>38</v>
      </c>
      <c r="O837" s="91"/>
      <c r="P837" s="229">
        <f>O837*H837</f>
        <v>0</v>
      </c>
      <c r="Q837" s="229">
        <v>0.00192</v>
      </c>
      <c r="R837" s="229">
        <f>Q837*H837</f>
        <v>0.009600000000000001</v>
      </c>
      <c r="S837" s="229">
        <v>0</v>
      </c>
      <c r="T837" s="230">
        <f>S837*H837</f>
        <v>0</v>
      </c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R837" s="231" t="s">
        <v>136</v>
      </c>
      <c r="AT837" s="231" t="s">
        <v>132</v>
      </c>
      <c r="AU837" s="231" t="s">
        <v>145</v>
      </c>
      <c r="AY837" s="17" t="s">
        <v>130</v>
      </c>
      <c r="BE837" s="232">
        <f>IF(N837="základní",J837,0)</f>
        <v>0</v>
      </c>
      <c r="BF837" s="232">
        <f>IF(N837="snížená",J837,0)</f>
        <v>0</v>
      </c>
      <c r="BG837" s="232">
        <f>IF(N837="zákl. přenesená",J837,0)</f>
        <v>0</v>
      </c>
      <c r="BH837" s="232">
        <f>IF(N837="sníž. přenesená",J837,0)</f>
        <v>0</v>
      </c>
      <c r="BI837" s="232">
        <f>IF(N837="nulová",J837,0)</f>
        <v>0</v>
      </c>
      <c r="BJ837" s="17" t="s">
        <v>81</v>
      </c>
      <c r="BK837" s="232">
        <f>ROUND(I837*H837,2)</f>
        <v>0</v>
      </c>
      <c r="BL837" s="17" t="s">
        <v>136</v>
      </c>
      <c r="BM837" s="231" t="s">
        <v>1228</v>
      </c>
    </row>
    <row r="838" spans="1:65" s="2" customFormat="1" ht="16.5" customHeight="1">
      <c r="A838" s="38"/>
      <c r="B838" s="39"/>
      <c r="C838" s="219" t="s">
        <v>1229</v>
      </c>
      <c r="D838" s="219" t="s">
        <v>132</v>
      </c>
      <c r="E838" s="220" t="s">
        <v>1230</v>
      </c>
      <c r="F838" s="221" t="s">
        <v>1231</v>
      </c>
      <c r="G838" s="222" t="s">
        <v>179</v>
      </c>
      <c r="H838" s="223">
        <v>5</v>
      </c>
      <c r="I838" s="224"/>
      <c r="J838" s="225">
        <f>ROUND(I838*H838,2)</f>
        <v>0</v>
      </c>
      <c r="K838" s="226"/>
      <c r="L838" s="44"/>
      <c r="M838" s="227" t="s">
        <v>1</v>
      </c>
      <c r="N838" s="228" t="s">
        <v>38</v>
      </c>
      <c r="O838" s="91"/>
      <c r="P838" s="229">
        <f>O838*H838</f>
        <v>0</v>
      </c>
      <c r="Q838" s="229">
        <v>0.00315</v>
      </c>
      <c r="R838" s="229">
        <f>Q838*H838</f>
        <v>0.01575</v>
      </c>
      <c r="S838" s="229">
        <v>0</v>
      </c>
      <c r="T838" s="230">
        <f>S838*H838</f>
        <v>0</v>
      </c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R838" s="231" t="s">
        <v>136</v>
      </c>
      <c r="AT838" s="231" t="s">
        <v>132</v>
      </c>
      <c r="AU838" s="231" t="s">
        <v>145</v>
      </c>
      <c r="AY838" s="17" t="s">
        <v>130</v>
      </c>
      <c r="BE838" s="232">
        <f>IF(N838="základní",J838,0)</f>
        <v>0</v>
      </c>
      <c r="BF838" s="232">
        <f>IF(N838="snížená",J838,0)</f>
        <v>0</v>
      </c>
      <c r="BG838" s="232">
        <f>IF(N838="zákl. přenesená",J838,0)</f>
        <v>0</v>
      </c>
      <c r="BH838" s="232">
        <f>IF(N838="sníž. přenesená",J838,0)</f>
        <v>0</v>
      </c>
      <c r="BI838" s="232">
        <f>IF(N838="nulová",J838,0)</f>
        <v>0</v>
      </c>
      <c r="BJ838" s="17" t="s">
        <v>81</v>
      </c>
      <c r="BK838" s="232">
        <f>ROUND(I838*H838,2)</f>
        <v>0</v>
      </c>
      <c r="BL838" s="17" t="s">
        <v>136</v>
      </c>
      <c r="BM838" s="231" t="s">
        <v>1232</v>
      </c>
    </row>
    <row r="839" spans="1:63" s="12" customFormat="1" ht="20.85" customHeight="1">
      <c r="A839" s="12"/>
      <c r="B839" s="203"/>
      <c r="C839" s="204"/>
      <c r="D839" s="205" t="s">
        <v>72</v>
      </c>
      <c r="E839" s="217" t="s">
        <v>694</v>
      </c>
      <c r="F839" s="217" t="s">
        <v>1233</v>
      </c>
      <c r="G839" s="204"/>
      <c r="H839" s="204"/>
      <c r="I839" s="207"/>
      <c r="J839" s="218">
        <f>BK839</f>
        <v>0</v>
      </c>
      <c r="K839" s="204"/>
      <c r="L839" s="209"/>
      <c r="M839" s="210"/>
      <c r="N839" s="211"/>
      <c r="O839" s="211"/>
      <c r="P839" s="212">
        <f>SUM(P840:P955)</f>
        <v>0</v>
      </c>
      <c r="Q839" s="211"/>
      <c r="R839" s="212">
        <f>SUM(R840:R955)</f>
        <v>4.508114599999999</v>
      </c>
      <c r="S839" s="211"/>
      <c r="T839" s="213">
        <f>SUM(T840:T955)</f>
        <v>0</v>
      </c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R839" s="214" t="s">
        <v>81</v>
      </c>
      <c r="AT839" s="215" t="s">
        <v>72</v>
      </c>
      <c r="AU839" s="215" t="s">
        <v>83</v>
      </c>
      <c r="AY839" s="214" t="s">
        <v>130</v>
      </c>
      <c r="BK839" s="216">
        <f>SUM(BK840:BK955)</f>
        <v>0</v>
      </c>
    </row>
    <row r="840" spans="1:65" s="2" customFormat="1" ht="37.8" customHeight="1">
      <c r="A840" s="38"/>
      <c r="B840" s="39"/>
      <c r="C840" s="219" t="s">
        <v>1234</v>
      </c>
      <c r="D840" s="219" t="s">
        <v>132</v>
      </c>
      <c r="E840" s="220" t="s">
        <v>1235</v>
      </c>
      <c r="F840" s="221" t="s">
        <v>1236</v>
      </c>
      <c r="G840" s="222" t="s">
        <v>179</v>
      </c>
      <c r="H840" s="223">
        <v>34.1</v>
      </c>
      <c r="I840" s="224"/>
      <c r="J840" s="225">
        <f>ROUND(I840*H840,2)</f>
        <v>0</v>
      </c>
      <c r="K840" s="226"/>
      <c r="L840" s="44"/>
      <c r="M840" s="227" t="s">
        <v>1</v>
      </c>
      <c r="N840" s="228" t="s">
        <v>38</v>
      </c>
      <c r="O840" s="91"/>
      <c r="P840" s="229">
        <f>O840*H840</f>
        <v>0</v>
      </c>
      <c r="Q840" s="229">
        <v>0</v>
      </c>
      <c r="R840" s="229">
        <f>Q840*H840</f>
        <v>0</v>
      </c>
      <c r="S840" s="229">
        <v>0</v>
      </c>
      <c r="T840" s="230">
        <f>S840*H840</f>
        <v>0</v>
      </c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R840" s="231" t="s">
        <v>136</v>
      </c>
      <c r="AT840" s="231" t="s">
        <v>132</v>
      </c>
      <c r="AU840" s="231" t="s">
        <v>145</v>
      </c>
      <c r="AY840" s="17" t="s">
        <v>130</v>
      </c>
      <c r="BE840" s="232">
        <f>IF(N840="základní",J840,0)</f>
        <v>0</v>
      </c>
      <c r="BF840" s="232">
        <f>IF(N840="snížená",J840,0)</f>
        <v>0</v>
      </c>
      <c r="BG840" s="232">
        <f>IF(N840="zákl. přenesená",J840,0)</f>
        <v>0</v>
      </c>
      <c r="BH840" s="232">
        <f>IF(N840="sníž. přenesená",J840,0)</f>
        <v>0</v>
      </c>
      <c r="BI840" s="232">
        <f>IF(N840="nulová",J840,0)</f>
        <v>0</v>
      </c>
      <c r="BJ840" s="17" t="s">
        <v>81</v>
      </c>
      <c r="BK840" s="232">
        <f>ROUND(I840*H840,2)</f>
        <v>0</v>
      </c>
      <c r="BL840" s="17" t="s">
        <v>136</v>
      </c>
      <c r="BM840" s="231" t="s">
        <v>1237</v>
      </c>
    </row>
    <row r="841" spans="1:51" s="14" customFormat="1" ht="12">
      <c r="A841" s="14"/>
      <c r="B841" s="245"/>
      <c r="C841" s="246"/>
      <c r="D841" s="235" t="s">
        <v>138</v>
      </c>
      <c r="E841" s="247" t="s">
        <v>1</v>
      </c>
      <c r="F841" s="248" t="s">
        <v>1074</v>
      </c>
      <c r="G841" s="246"/>
      <c r="H841" s="247" t="s">
        <v>1</v>
      </c>
      <c r="I841" s="249"/>
      <c r="J841" s="246"/>
      <c r="K841" s="246"/>
      <c r="L841" s="250"/>
      <c r="M841" s="251"/>
      <c r="N841" s="252"/>
      <c r="O841" s="252"/>
      <c r="P841" s="252"/>
      <c r="Q841" s="252"/>
      <c r="R841" s="252"/>
      <c r="S841" s="252"/>
      <c r="T841" s="253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T841" s="254" t="s">
        <v>138</v>
      </c>
      <c r="AU841" s="254" t="s">
        <v>145</v>
      </c>
      <c r="AV841" s="14" t="s">
        <v>81</v>
      </c>
      <c r="AW841" s="14" t="s">
        <v>29</v>
      </c>
      <c r="AX841" s="14" t="s">
        <v>73</v>
      </c>
      <c r="AY841" s="254" t="s">
        <v>130</v>
      </c>
    </row>
    <row r="842" spans="1:51" s="14" customFormat="1" ht="12">
      <c r="A842" s="14"/>
      <c r="B842" s="245"/>
      <c r="C842" s="246"/>
      <c r="D842" s="235" t="s">
        <v>138</v>
      </c>
      <c r="E842" s="247" t="s">
        <v>1</v>
      </c>
      <c r="F842" s="248" t="s">
        <v>1238</v>
      </c>
      <c r="G842" s="246"/>
      <c r="H842" s="247" t="s">
        <v>1</v>
      </c>
      <c r="I842" s="249"/>
      <c r="J842" s="246"/>
      <c r="K842" s="246"/>
      <c r="L842" s="250"/>
      <c r="M842" s="251"/>
      <c r="N842" s="252"/>
      <c r="O842" s="252"/>
      <c r="P842" s="252"/>
      <c r="Q842" s="252"/>
      <c r="R842" s="252"/>
      <c r="S842" s="252"/>
      <c r="T842" s="253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54" t="s">
        <v>138</v>
      </c>
      <c r="AU842" s="254" t="s">
        <v>145</v>
      </c>
      <c r="AV842" s="14" t="s">
        <v>81</v>
      </c>
      <c r="AW842" s="14" t="s">
        <v>29</v>
      </c>
      <c r="AX842" s="14" t="s">
        <v>73</v>
      </c>
      <c r="AY842" s="254" t="s">
        <v>130</v>
      </c>
    </row>
    <row r="843" spans="1:51" s="13" customFormat="1" ht="12">
      <c r="A843" s="13"/>
      <c r="B843" s="233"/>
      <c r="C843" s="234"/>
      <c r="D843" s="235" t="s">
        <v>138</v>
      </c>
      <c r="E843" s="236" t="s">
        <v>1</v>
      </c>
      <c r="F843" s="237" t="s">
        <v>1239</v>
      </c>
      <c r="G843" s="234"/>
      <c r="H843" s="238">
        <v>34.1</v>
      </c>
      <c r="I843" s="239"/>
      <c r="J843" s="234"/>
      <c r="K843" s="234"/>
      <c r="L843" s="240"/>
      <c r="M843" s="241"/>
      <c r="N843" s="242"/>
      <c r="O843" s="242"/>
      <c r="P843" s="242"/>
      <c r="Q843" s="242"/>
      <c r="R843" s="242"/>
      <c r="S843" s="242"/>
      <c r="T843" s="24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44" t="s">
        <v>138</v>
      </c>
      <c r="AU843" s="244" t="s">
        <v>145</v>
      </c>
      <c r="AV843" s="13" t="s">
        <v>83</v>
      </c>
      <c r="AW843" s="13" t="s">
        <v>29</v>
      </c>
      <c r="AX843" s="13" t="s">
        <v>81</v>
      </c>
      <c r="AY843" s="244" t="s">
        <v>130</v>
      </c>
    </row>
    <row r="844" spans="1:65" s="2" customFormat="1" ht="24.15" customHeight="1">
      <c r="A844" s="38"/>
      <c r="B844" s="39"/>
      <c r="C844" s="266" t="s">
        <v>1240</v>
      </c>
      <c r="D844" s="266" t="s">
        <v>313</v>
      </c>
      <c r="E844" s="267" t="s">
        <v>1241</v>
      </c>
      <c r="F844" s="268" t="s">
        <v>1242</v>
      </c>
      <c r="G844" s="269" t="s">
        <v>179</v>
      </c>
      <c r="H844" s="270">
        <v>34.612</v>
      </c>
      <c r="I844" s="271"/>
      <c r="J844" s="272">
        <f>ROUND(I844*H844,2)</f>
        <v>0</v>
      </c>
      <c r="K844" s="273"/>
      <c r="L844" s="274"/>
      <c r="M844" s="275" t="s">
        <v>1</v>
      </c>
      <c r="N844" s="276" t="s">
        <v>38</v>
      </c>
      <c r="O844" s="91"/>
      <c r="P844" s="229">
        <f>O844*H844</f>
        <v>0</v>
      </c>
      <c r="Q844" s="229">
        <v>0.00211</v>
      </c>
      <c r="R844" s="229">
        <f>Q844*H844</f>
        <v>0.07303132</v>
      </c>
      <c r="S844" s="229">
        <v>0</v>
      </c>
      <c r="T844" s="230">
        <f>S844*H844</f>
        <v>0</v>
      </c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R844" s="231" t="s">
        <v>176</v>
      </c>
      <c r="AT844" s="231" t="s">
        <v>313</v>
      </c>
      <c r="AU844" s="231" t="s">
        <v>145</v>
      </c>
      <c r="AY844" s="17" t="s">
        <v>130</v>
      </c>
      <c r="BE844" s="232">
        <f>IF(N844="základní",J844,0)</f>
        <v>0</v>
      </c>
      <c r="BF844" s="232">
        <f>IF(N844="snížená",J844,0)</f>
        <v>0</v>
      </c>
      <c r="BG844" s="232">
        <f>IF(N844="zákl. přenesená",J844,0)</f>
        <v>0</v>
      </c>
      <c r="BH844" s="232">
        <f>IF(N844="sníž. přenesená",J844,0)</f>
        <v>0</v>
      </c>
      <c r="BI844" s="232">
        <f>IF(N844="nulová",J844,0)</f>
        <v>0</v>
      </c>
      <c r="BJ844" s="17" t="s">
        <v>81</v>
      </c>
      <c r="BK844" s="232">
        <f>ROUND(I844*H844,2)</f>
        <v>0</v>
      </c>
      <c r="BL844" s="17" t="s">
        <v>136</v>
      </c>
      <c r="BM844" s="231" t="s">
        <v>1243</v>
      </c>
    </row>
    <row r="845" spans="1:51" s="14" customFormat="1" ht="12">
      <c r="A845" s="14"/>
      <c r="B845" s="245"/>
      <c r="C845" s="246"/>
      <c r="D845" s="235" t="s">
        <v>138</v>
      </c>
      <c r="E845" s="247" t="s">
        <v>1</v>
      </c>
      <c r="F845" s="248" t="s">
        <v>1074</v>
      </c>
      <c r="G845" s="246"/>
      <c r="H845" s="247" t="s">
        <v>1</v>
      </c>
      <c r="I845" s="249"/>
      <c r="J845" s="246"/>
      <c r="K845" s="246"/>
      <c r="L845" s="250"/>
      <c r="M845" s="251"/>
      <c r="N845" s="252"/>
      <c r="O845" s="252"/>
      <c r="P845" s="252"/>
      <c r="Q845" s="252"/>
      <c r="R845" s="252"/>
      <c r="S845" s="252"/>
      <c r="T845" s="253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T845" s="254" t="s">
        <v>138</v>
      </c>
      <c r="AU845" s="254" t="s">
        <v>145</v>
      </c>
      <c r="AV845" s="14" t="s">
        <v>81</v>
      </c>
      <c r="AW845" s="14" t="s">
        <v>29</v>
      </c>
      <c r="AX845" s="14" t="s">
        <v>73</v>
      </c>
      <c r="AY845" s="254" t="s">
        <v>130</v>
      </c>
    </row>
    <row r="846" spans="1:51" s="14" customFormat="1" ht="12">
      <c r="A846" s="14"/>
      <c r="B846" s="245"/>
      <c r="C846" s="246"/>
      <c r="D846" s="235" t="s">
        <v>138</v>
      </c>
      <c r="E846" s="247" t="s">
        <v>1</v>
      </c>
      <c r="F846" s="248" t="s">
        <v>1244</v>
      </c>
      <c r="G846" s="246"/>
      <c r="H846" s="247" t="s">
        <v>1</v>
      </c>
      <c r="I846" s="249"/>
      <c r="J846" s="246"/>
      <c r="K846" s="246"/>
      <c r="L846" s="250"/>
      <c r="M846" s="251"/>
      <c r="N846" s="252"/>
      <c r="O846" s="252"/>
      <c r="P846" s="252"/>
      <c r="Q846" s="252"/>
      <c r="R846" s="252"/>
      <c r="S846" s="252"/>
      <c r="T846" s="253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54" t="s">
        <v>138</v>
      </c>
      <c r="AU846" s="254" t="s">
        <v>145</v>
      </c>
      <c r="AV846" s="14" t="s">
        <v>81</v>
      </c>
      <c r="AW846" s="14" t="s">
        <v>29</v>
      </c>
      <c r="AX846" s="14" t="s">
        <v>73</v>
      </c>
      <c r="AY846" s="254" t="s">
        <v>130</v>
      </c>
    </row>
    <row r="847" spans="1:51" s="13" customFormat="1" ht="12">
      <c r="A847" s="13"/>
      <c r="B847" s="233"/>
      <c r="C847" s="234"/>
      <c r="D847" s="235" t="s">
        <v>138</v>
      </c>
      <c r="E847" s="236" t="s">
        <v>1</v>
      </c>
      <c r="F847" s="237" t="s">
        <v>1245</v>
      </c>
      <c r="G847" s="234"/>
      <c r="H847" s="238">
        <v>34.612</v>
      </c>
      <c r="I847" s="239"/>
      <c r="J847" s="234"/>
      <c r="K847" s="234"/>
      <c r="L847" s="240"/>
      <c r="M847" s="241"/>
      <c r="N847" s="242"/>
      <c r="O847" s="242"/>
      <c r="P847" s="242"/>
      <c r="Q847" s="242"/>
      <c r="R847" s="242"/>
      <c r="S847" s="242"/>
      <c r="T847" s="24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44" t="s">
        <v>138</v>
      </c>
      <c r="AU847" s="244" t="s">
        <v>145</v>
      </c>
      <c r="AV847" s="13" t="s">
        <v>83</v>
      </c>
      <c r="AW847" s="13" t="s">
        <v>29</v>
      </c>
      <c r="AX847" s="13" t="s">
        <v>81</v>
      </c>
      <c r="AY847" s="244" t="s">
        <v>130</v>
      </c>
    </row>
    <row r="848" spans="1:65" s="2" customFormat="1" ht="44.25" customHeight="1">
      <c r="A848" s="38"/>
      <c r="B848" s="39"/>
      <c r="C848" s="219" t="s">
        <v>1246</v>
      </c>
      <c r="D848" s="219" t="s">
        <v>132</v>
      </c>
      <c r="E848" s="220" t="s">
        <v>1247</v>
      </c>
      <c r="F848" s="221" t="s">
        <v>1248</v>
      </c>
      <c r="G848" s="222" t="s">
        <v>179</v>
      </c>
      <c r="H848" s="223">
        <v>49</v>
      </c>
      <c r="I848" s="224"/>
      <c r="J848" s="225">
        <f>ROUND(I848*H848,2)</f>
        <v>0</v>
      </c>
      <c r="K848" s="226"/>
      <c r="L848" s="44"/>
      <c r="M848" s="227" t="s">
        <v>1</v>
      </c>
      <c r="N848" s="228" t="s">
        <v>38</v>
      </c>
      <c r="O848" s="91"/>
      <c r="P848" s="229">
        <f>O848*H848</f>
        <v>0</v>
      </c>
      <c r="Q848" s="229">
        <v>0</v>
      </c>
      <c r="R848" s="229">
        <f>Q848*H848</f>
        <v>0</v>
      </c>
      <c r="S848" s="229">
        <v>0</v>
      </c>
      <c r="T848" s="230">
        <f>S848*H848</f>
        <v>0</v>
      </c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R848" s="231" t="s">
        <v>136</v>
      </c>
      <c r="AT848" s="231" t="s">
        <v>132</v>
      </c>
      <c r="AU848" s="231" t="s">
        <v>145</v>
      </c>
      <c r="AY848" s="17" t="s">
        <v>130</v>
      </c>
      <c r="BE848" s="232">
        <f>IF(N848="základní",J848,0)</f>
        <v>0</v>
      </c>
      <c r="BF848" s="232">
        <f>IF(N848="snížená",J848,0)</f>
        <v>0</v>
      </c>
      <c r="BG848" s="232">
        <f>IF(N848="zákl. přenesená",J848,0)</f>
        <v>0</v>
      </c>
      <c r="BH848" s="232">
        <f>IF(N848="sníž. přenesená",J848,0)</f>
        <v>0</v>
      </c>
      <c r="BI848" s="232">
        <f>IF(N848="nulová",J848,0)</f>
        <v>0</v>
      </c>
      <c r="BJ848" s="17" t="s">
        <v>81</v>
      </c>
      <c r="BK848" s="232">
        <f>ROUND(I848*H848,2)</f>
        <v>0</v>
      </c>
      <c r="BL848" s="17" t="s">
        <v>136</v>
      </c>
      <c r="BM848" s="231" t="s">
        <v>1249</v>
      </c>
    </row>
    <row r="849" spans="1:51" s="14" customFormat="1" ht="12">
      <c r="A849" s="14"/>
      <c r="B849" s="245"/>
      <c r="C849" s="246"/>
      <c r="D849" s="235" t="s">
        <v>138</v>
      </c>
      <c r="E849" s="247" t="s">
        <v>1</v>
      </c>
      <c r="F849" s="248" t="s">
        <v>1074</v>
      </c>
      <c r="G849" s="246"/>
      <c r="H849" s="247" t="s">
        <v>1</v>
      </c>
      <c r="I849" s="249"/>
      <c r="J849" s="246"/>
      <c r="K849" s="246"/>
      <c r="L849" s="250"/>
      <c r="M849" s="251"/>
      <c r="N849" s="252"/>
      <c r="O849" s="252"/>
      <c r="P849" s="252"/>
      <c r="Q849" s="252"/>
      <c r="R849" s="252"/>
      <c r="S849" s="252"/>
      <c r="T849" s="253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54" t="s">
        <v>138</v>
      </c>
      <c r="AU849" s="254" t="s">
        <v>145</v>
      </c>
      <c r="AV849" s="14" t="s">
        <v>81</v>
      </c>
      <c r="AW849" s="14" t="s">
        <v>29</v>
      </c>
      <c r="AX849" s="14" t="s">
        <v>73</v>
      </c>
      <c r="AY849" s="254" t="s">
        <v>130</v>
      </c>
    </row>
    <row r="850" spans="1:51" s="14" customFormat="1" ht="12">
      <c r="A850" s="14"/>
      <c r="B850" s="245"/>
      <c r="C850" s="246"/>
      <c r="D850" s="235" t="s">
        <v>138</v>
      </c>
      <c r="E850" s="247" t="s">
        <v>1</v>
      </c>
      <c r="F850" s="248" t="s">
        <v>1238</v>
      </c>
      <c r="G850" s="246"/>
      <c r="H850" s="247" t="s">
        <v>1</v>
      </c>
      <c r="I850" s="249"/>
      <c r="J850" s="246"/>
      <c r="K850" s="246"/>
      <c r="L850" s="250"/>
      <c r="M850" s="251"/>
      <c r="N850" s="252"/>
      <c r="O850" s="252"/>
      <c r="P850" s="252"/>
      <c r="Q850" s="252"/>
      <c r="R850" s="252"/>
      <c r="S850" s="252"/>
      <c r="T850" s="253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54" t="s">
        <v>138</v>
      </c>
      <c r="AU850" s="254" t="s">
        <v>145</v>
      </c>
      <c r="AV850" s="14" t="s">
        <v>81</v>
      </c>
      <c r="AW850" s="14" t="s">
        <v>29</v>
      </c>
      <c r="AX850" s="14" t="s">
        <v>73</v>
      </c>
      <c r="AY850" s="254" t="s">
        <v>130</v>
      </c>
    </row>
    <row r="851" spans="1:51" s="13" customFormat="1" ht="12">
      <c r="A851" s="13"/>
      <c r="B851" s="233"/>
      <c r="C851" s="234"/>
      <c r="D851" s="235" t="s">
        <v>138</v>
      </c>
      <c r="E851" s="236" t="s">
        <v>1</v>
      </c>
      <c r="F851" s="237" t="s">
        <v>1250</v>
      </c>
      <c r="G851" s="234"/>
      <c r="H851" s="238">
        <v>49</v>
      </c>
      <c r="I851" s="239"/>
      <c r="J851" s="234"/>
      <c r="K851" s="234"/>
      <c r="L851" s="240"/>
      <c r="M851" s="241"/>
      <c r="N851" s="242"/>
      <c r="O851" s="242"/>
      <c r="P851" s="242"/>
      <c r="Q851" s="242"/>
      <c r="R851" s="242"/>
      <c r="S851" s="242"/>
      <c r="T851" s="24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44" t="s">
        <v>138</v>
      </c>
      <c r="AU851" s="244" t="s">
        <v>145</v>
      </c>
      <c r="AV851" s="13" t="s">
        <v>83</v>
      </c>
      <c r="AW851" s="13" t="s">
        <v>29</v>
      </c>
      <c r="AX851" s="13" t="s">
        <v>81</v>
      </c>
      <c r="AY851" s="244" t="s">
        <v>130</v>
      </c>
    </row>
    <row r="852" spans="1:65" s="2" customFormat="1" ht="24.15" customHeight="1">
      <c r="A852" s="38"/>
      <c r="B852" s="39"/>
      <c r="C852" s="266" t="s">
        <v>1251</v>
      </c>
      <c r="D852" s="266" t="s">
        <v>313</v>
      </c>
      <c r="E852" s="267" t="s">
        <v>1252</v>
      </c>
      <c r="F852" s="268" t="s">
        <v>1253</v>
      </c>
      <c r="G852" s="269" t="s">
        <v>179</v>
      </c>
      <c r="H852" s="270">
        <v>49.735</v>
      </c>
      <c r="I852" s="271"/>
      <c r="J852" s="272">
        <f>ROUND(I852*H852,2)</f>
        <v>0</v>
      </c>
      <c r="K852" s="273"/>
      <c r="L852" s="274"/>
      <c r="M852" s="275" t="s">
        <v>1</v>
      </c>
      <c r="N852" s="276" t="s">
        <v>38</v>
      </c>
      <c r="O852" s="91"/>
      <c r="P852" s="229">
        <f>O852*H852</f>
        <v>0</v>
      </c>
      <c r="Q852" s="229">
        <v>0.00318</v>
      </c>
      <c r="R852" s="229">
        <f>Q852*H852</f>
        <v>0.1581573</v>
      </c>
      <c r="S852" s="229">
        <v>0</v>
      </c>
      <c r="T852" s="230">
        <f>S852*H852</f>
        <v>0</v>
      </c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R852" s="231" t="s">
        <v>176</v>
      </c>
      <c r="AT852" s="231" t="s">
        <v>313</v>
      </c>
      <c r="AU852" s="231" t="s">
        <v>145</v>
      </c>
      <c r="AY852" s="17" t="s">
        <v>130</v>
      </c>
      <c r="BE852" s="232">
        <f>IF(N852="základní",J852,0)</f>
        <v>0</v>
      </c>
      <c r="BF852" s="232">
        <f>IF(N852="snížená",J852,0)</f>
        <v>0</v>
      </c>
      <c r="BG852" s="232">
        <f>IF(N852="zákl. přenesená",J852,0)</f>
        <v>0</v>
      </c>
      <c r="BH852" s="232">
        <f>IF(N852="sníž. přenesená",J852,0)</f>
        <v>0</v>
      </c>
      <c r="BI852" s="232">
        <f>IF(N852="nulová",J852,0)</f>
        <v>0</v>
      </c>
      <c r="BJ852" s="17" t="s">
        <v>81</v>
      </c>
      <c r="BK852" s="232">
        <f>ROUND(I852*H852,2)</f>
        <v>0</v>
      </c>
      <c r="BL852" s="17" t="s">
        <v>136</v>
      </c>
      <c r="BM852" s="231" t="s">
        <v>1254</v>
      </c>
    </row>
    <row r="853" spans="1:51" s="14" customFormat="1" ht="12">
      <c r="A853" s="14"/>
      <c r="B853" s="245"/>
      <c r="C853" s="246"/>
      <c r="D853" s="235" t="s">
        <v>138</v>
      </c>
      <c r="E853" s="247" t="s">
        <v>1</v>
      </c>
      <c r="F853" s="248" t="s">
        <v>1074</v>
      </c>
      <c r="G853" s="246"/>
      <c r="H853" s="247" t="s">
        <v>1</v>
      </c>
      <c r="I853" s="249"/>
      <c r="J853" s="246"/>
      <c r="K853" s="246"/>
      <c r="L853" s="250"/>
      <c r="M853" s="251"/>
      <c r="N853" s="252"/>
      <c r="O853" s="252"/>
      <c r="P853" s="252"/>
      <c r="Q853" s="252"/>
      <c r="R853" s="252"/>
      <c r="S853" s="252"/>
      <c r="T853" s="253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T853" s="254" t="s">
        <v>138</v>
      </c>
      <c r="AU853" s="254" t="s">
        <v>145</v>
      </c>
      <c r="AV853" s="14" t="s">
        <v>81</v>
      </c>
      <c r="AW853" s="14" t="s">
        <v>29</v>
      </c>
      <c r="AX853" s="14" t="s">
        <v>73</v>
      </c>
      <c r="AY853" s="254" t="s">
        <v>130</v>
      </c>
    </row>
    <row r="854" spans="1:51" s="14" customFormat="1" ht="12">
      <c r="A854" s="14"/>
      <c r="B854" s="245"/>
      <c r="C854" s="246"/>
      <c r="D854" s="235" t="s">
        <v>138</v>
      </c>
      <c r="E854" s="247" t="s">
        <v>1</v>
      </c>
      <c r="F854" s="248" t="s">
        <v>1244</v>
      </c>
      <c r="G854" s="246"/>
      <c r="H854" s="247" t="s">
        <v>1</v>
      </c>
      <c r="I854" s="249"/>
      <c r="J854" s="246"/>
      <c r="K854" s="246"/>
      <c r="L854" s="250"/>
      <c r="M854" s="251"/>
      <c r="N854" s="252"/>
      <c r="O854" s="252"/>
      <c r="P854" s="252"/>
      <c r="Q854" s="252"/>
      <c r="R854" s="252"/>
      <c r="S854" s="252"/>
      <c r="T854" s="253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T854" s="254" t="s">
        <v>138</v>
      </c>
      <c r="AU854" s="254" t="s">
        <v>145</v>
      </c>
      <c r="AV854" s="14" t="s">
        <v>81</v>
      </c>
      <c r="AW854" s="14" t="s">
        <v>29</v>
      </c>
      <c r="AX854" s="14" t="s">
        <v>73</v>
      </c>
      <c r="AY854" s="254" t="s">
        <v>130</v>
      </c>
    </row>
    <row r="855" spans="1:51" s="13" customFormat="1" ht="12">
      <c r="A855" s="13"/>
      <c r="B855" s="233"/>
      <c r="C855" s="234"/>
      <c r="D855" s="235" t="s">
        <v>138</v>
      </c>
      <c r="E855" s="236" t="s">
        <v>1</v>
      </c>
      <c r="F855" s="237" t="s">
        <v>1255</v>
      </c>
      <c r="G855" s="234"/>
      <c r="H855" s="238">
        <v>49.735</v>
      </c>
      <c r="I855" s="239"/>
      <c r="J855" s="234"/>
      <c r="K855" s="234"/>
      <c r="L855" s="240"/>
      <c r="M855" s="241"/>
      <c r="N855" s="242"/>
      <c r="O855" s="242"/>
      <c r="P855" s="242"/>
      <c r="Q855" s="242"/>
      <c r="R855" s="242"/>
      <c r="S855" s="242"/>
      <c r="T855" s="24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T855" s="244" t="s">
        <v>138</v>
      </c>
      <c r="AU855" s="244" t="s">
        <v>145</v>
      </c>
      <c r="AV855" s="13" t="s">
        <v>83</v>
      </c>
      <c r="AW855" s="13" t="s">
        <v>29</v>
      </c>
      <c r="AX855" s="13" t="s">
        <v>81</v>
      </c>
      <c r="AY855" s="244" t="s">
        <v>130</v>
      </c>
    </row>
    <row r="856" spans="1:65" s="2" customFormat="1" ht="44.25" customHeight="1">
      <c r="A856" s="38"/>
      <c r="B856" s="39"/>
      <c r="C856" s="219" t="s">
        <v>1256</v>
      </c>
      <c r="D856" s="219" t="s">
        <v>132</v>
      </c>
      <c r="E856" s="220" t="s">
        <v>1257</v>
      </c>
      <c r="F856" s="221" t="s">
        <v>1258</v>
      </c>
      <c r="G856" s="222" t="s">
        <v>179</v>
      </c>
      <c r="H856" s="223">
        <v>572</v>
      </c>
      <c r="I856" s="224"/>
      <c r="J856" s="225">
        <f>ROUND(I856*H856,2)</f>
        <v>0</v>
      </c>
      <c r="K856" s="226"/>
      <c r="L856" s="44"/>
      <c r="M856" s="227" t="s">
        <v>1</v>
      </c>
      <c r="N856" s="228" t="s">
        <v>38</v>
      </c>
      <c r="O856" s="91"/>
      <c r="P856" s="229">
        <f>O856*H856</f>
        <v>0</v>
      </c>
      <c r="Q856" s="229">
        <v>0</v>
      </c>
      <c r="R856" s="229">
        <f>Q856*H856</f>
        <v>0</v>
      </c>
      <c r="S856" s="229">
        <v>0</v>
      </c>
      <c r="T856" s="230">
        <f>S856*H856</f>
        <v>0</v>
      </c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R856" s="231" t="s">
        <v>136</v>
      </c>
      <c r="AT856" s="231" t="s">
        <v>132</v>
      </c>
      <c r="AU856" s="231" t="s">
        <v>145</v>
      </c>
      <c r="AY856" s="17" t="s">
        <v>130</v>
      </c>
      <c r="BE856" s="232">
        <f>IF(N856="základní",J856,0)</f>
        <v>0</v>
      </c>
      <c r="BF856" s="232">
        <f>IF(N856="snížená",J856,0)</f>
        <v>0</v>
      </c>
      <c r="BG856" s="232">
        <f>IF(N856="zákl. přenesená",J856,0)</f>
        <v>0</v>
      </c>
      <c r="BH856" s="232">
        <f>IF(N856="sníž. přenesená",J856,0)</f>
        <v>0</v>
      </c>
      <c r="BI856" s="232">
        <f>IF(N856="nulová",J856,0)</f>
        <v>0</v>
      </c>
      <c r="BJ856" s="17" t="s">
        <v>81</v>
      </c>
      <c r="BK856" s="232">
        <f>ROUND(I856*H856,2)</f>
        <v>0</v>
      </c>
      <c r="BL856" s="17" t="s">
        <v>136</v>
      </c>
      <c r="BM856" s="231" t="s">
        <v>1259</v>
      </c>
    </row>
    <row r="857" spans="1:51" s="14" customFormat="1" ht="12">
      <c r="A857" s="14"/>
      <c r="B857" s="245"/>
      <c r="C857" s="246"/>
      <c r="D857" s="235" t="s">
        <v>138</v>
      </c>
      <c r="E857" s="247" t="s">
        <v>1</v>
      </c>
      <c r="F857" s="248" t="s">
        <v>1074</v>
      </c>
      <c r="G857" s="246"/>
      <c r="H857" s="247" t="s">
        <v>1</v>
      </c>
      <c r="I857" s="249"/>
      <c r="J857" s="246"/>
      <c r="K857" s="246"/>
      <c r="L857" s="250"/>
      <c r="M857" s="251"/>
      <c r="N857" s="252"/>
      <c r="O857" s="252"/>
      <c r="P857" s="252"/>
      <c r="Q857" s="252"/>
      <c r="R857" s="252"/>
      <c r="S857" s="252"/>
      <c r="T857" s="253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54" t="s">
        <v>138</v>
      </c>
      <c r="AU857" s="254" t="s">
        <v>145</v>
      </c>
      <c r="AV857" s="14" t="s">
        <v>81</v>
      </c>
      <c r="AW857" s="14" t="s">
        <v>29</v>
      </c>
      <c r="AX857" s="14" t="s">
        <v>73</v>
      </c>
      <c r="AY857" s="254" t="s">
        <v>130</v>
      </c>
    </row>
    <row r="858" spans="1:51" s="14" customFormat="1" ht="12">
      <c r="A858" s="14"/>
      <c r="B858" s="245"/>
      <c r="C858" s="246"/>
      <c r="D858" s="235" t="s">
        <v>138</v>
      </c>
      <c r="E858" s="247" t="s">
        <v>1</v>
      </c>
      <c r="F858" s="248" t="s">
        <v>1260</v>
      </c>
      <c r="G858" s="246"/>
      <c r="H858" s="247" t="s">
        <v>1</v>
      </c>
      <c r="I858" s="249"/>
      <c r="J858" s="246"/>
      <c r="K858" s="246"/>
      <c r="L858" s="250"/>
      <c r="M858" s="251"/>
      <c r="N858" s="252"/>
      <c r="O858" s="252"/>
      <c r="P858" s="252"/>
      <c r="Q858" s="252"/>
      <c r="R858" s="252"/>
      <c r="S858" s="252"/>
      <c r="T858" s="253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T858" s="254" t="s">
        <v>138</v>
      </c>
      <c r="AU858" s="254" t="s">
        <v>145</v>
      </c>
      <c r="AV858" s="14" t="s">
        <v>81</v>
      </c>
      <c r="AW858" s="14" t="s">
        <v>29</v>
      </c>
      <c r="AX858" s="14" t="s">
        <v>73</v>
      </c>
      <c r="AY858" s="254" t="s">
        <v>130</v>
      </c>
    </row>
    <row r="859" spans="1:51" s="13" customFormat="1" ht="12">
      <c r="A859" s="13"/>
      <c r="B859" s="233"/>
      <c r="C859" s="234"/>
      <c r="D859" s="235" t="s">
        <v>138</v>
      </c>
      <c r="E859" s="236" t="s">
        <v>1</v>
      </c>
      <c r="F859" s="237" t="s">
        <v>1261</v>
      </c>
      <c r="G859" s="234"/>
      <c r="H859" s="238">
        <v>566.9</v>
      </c>
      <c r="I859" s="239"/>
      <c r="J859" s="234"/>
      <c r="K859" s="234"/>
      <c r="L859" s="240"/>
      <c r="M859" s="241"/>
      <c r="N859" s="242"/>
      <c r="O859" s="242"/>
      <c r="P859" s="242"/>
      <c r="Q859" s="242"/>
      <c r="R859" s="242"/>
      <c r="S859" s="242"/>
      <c r="T859" s="24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44" t="s">
        <v>138</v>
      </c>
      <c r="AU859" s="244" t="s">
        <v>145</v>
      </c>
      <c r="AV859" s="13" t="s">
        <v>83</v>
      </c>
      <c r="AW859" s="13" t="s">
        <v>29</v>
      </c>
      <c r="AX859" s="13" t="s">
        <v>73</v>
      </c>
      <c r="AY859" s="244" t="s">
        <v>130</v>
      </c>
    </row>
    <row r="860" spans="1:51" s="14" customFormat="1" ht="12">
      <c r="A860" s="14"/>
      <c r="B860" s="245"/>
      <c r="C860" s="246"/>
      <c r="D860" s="235" t="s">
        <v>138</v>
      </c>
      <c r="E860" s="247" t="s">
        <v>1</v>
      </c>
      <c r="F860" s="248" t="s">
        <v>1238</v>
      </c>
      <c r="G860" s="246"/>
      <c r="H860" s="247" t="s">
        <v>1</v>
      </c>
      <c r="I860" s="249"/>
      <c r="J860" s="246"/>
      <c r="K860" s="246"/>
      <c r="L860" s="250"/>
      <c r="M860" s="251"/>
      <c r="N860" s="252"/>
      <c r="O860" s="252"/>
      <c r="P860" s="252"/>
      <c r="Q860" s="252"/>
      <c r="R860" s="252"/>
      <c r="S860" s="252"/>
      <c r="T860" s="253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54" t="s">
        <v>138</v>
      </c>
      <c r="AU860" s="254" t="s">
        <v>145</v>
      </c>
      <c r="AV860" s="14" t="s">
        <v>81</v>
      </c>
      <c r="AW860" s="14" t="s">
        <v>29</v>
      </c>
      <c r="AX860" s="14" t="s">
        <v>73</v>
      </c>
      <c r="AY860" s="254" t="s">
        <v>130</v>
      </c>
    </row>
    <row r="861" spans="1:51" s="13" customFormat="1" ht="12">
      <c r="A861" s="13"/>
      <c r="B861" s="233"/>
      <c r="C861" s="234"/>
      <c r="D861" s="235" t="s">
        <v>138</v>
      </c>
      <c r="E861" s="236" t="s">
        <v>1</v>
      </c>
      <c r="F861" s="237" t="s">
        <v>1262</v>
      </c>
      <c r="G861" s="234"/>
      <c r="H861" s="238">
        <v>5.1</v>
      </c>
      <c r="I861" s="239"/>
      <c r="J861" s="234"/>
      <c r="K861" s="234"/>
      <c r="L861" s="240"/>
      <c r="M861" s="241"/>
      <c r="N861" s="242"/>
      <c r="O861" s="242"/>
      <c r="P861" s="242"/>
      <c r="Q861" s="242"/>
      <c r="R861" s="242"/>
      <c r="S861" s="242"/>
      <c r="T861" s="24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44" t="s">
        <v>138</v>
      </c>
      <c r="AU861" s="244" t="s">
        <v>145</v>
      </c>
      <c r="AV861" s="13" t="s">
        <v>83</v>
      </c>
      <c r="AW861" s="13" t="s">
        <v>29</v>
      </c>
      <c r="AX861" s="13" t="s">
        <v>73</v>
      </c>
      <c r="AY861" s="244" t="s">
        <v>130</v>
      </c>
    </row>
    <row r="862" spans="1:51" s="15" customFormat="1" ht="12">
      <c r="A862" s="15"/>
      <c r="B862" s="255"/>
      <c r="C862" s="256"/>
      <c r="D862" s="235" t="s">
        <v>138</v>
      </c>
      <c r="E862" s="257" t="s">
        <v>1</v>
      </c>
      <c r="F862" s="258" t="s">
        <v>153</v>
      </c>
      <c r="G862" s="256"/>
      <c r="H862" s="259">
        <v>572</v>
      </c>
      <c r="I862" s="260"/>
      <c r="J862" s="256"/>
      <c r="K862" s="256"/>
      <c r="L862" s="261"/>
      <c r="M862" s="262"/>
      <c r="N862" s="263"/>
      <c r="O862" s="263"/>
      <c r="P862" s="263"/>
      <c r="Q862" s="263"/>
      <c r="R862" s="263"/>
      <c r="S862" s="263"/>
      <c r="T862" s="264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T862" s="265" t="s">
        <v>138</v>
      </c>
      <c r="AU862" s="265" t="s">
        <v>145</v>
      </c>
      <c r="AV862" s="15" t="s">
        <v>136</v>
      </c>
      <c r="AW862" s="15" t="s">
        <v>29</v>
      </c>
      <c r="AX862" s="15" t="s">
        <v>81</v>
      </c>
      <c r="AY862" s="265" t="s">
        <v>130</v>
      </c>
    </row>
    <row r="863" spans="1:65" s="2" customFormat="1" ht="24.15" customHeight="1">
      <c r="A863" s="38"/>
      <c r="B863" s="39"/>
      <c r="C863" s="266" t="s">
        <v>1263</v>
      </c>
      <c r="D863" s="266" t="s">
        <v>313</v>
      </c>
      <c r="E863" s="267" t="s">
        <v>1264</v>
      </c>
      <c r="F863" s="268" t="s">
        <v>1265</v>
      </c>
      <c r="G863" s="269" t="s">
        <v>179</v>
      </c>
      <c r="H863" s="270">
        <v>580.581</v>
      </c>
      <c r="I863" s="271"/>
      <c r="J863" s="272">
        <f>ROUND(I863*H863,2)</f>
        <v>0</v>
      </c>
      <c r="K863" s="273"/>
      <c r="L863" s="274"/>
      <c r="M863" s="275" t="s">
        <v>1</v>
      </c>
      <c r="N863" s="276" t="s">
        <v>38</v>
      </c>
      <c r="O863" s="91"/>
      <c r="P863" s="229">
        <f>O863*H863</f>
        <v>0</v>
      </c>
      <c r="Q863" s="229">
        <v>0.00663</v>
      </c>
      <c r="R863" s="229">
        <f>Q863*H863</f>
        <v>3.8492520299999997</v>
      </c>
      <c r="S863" s="229">
        <v>0</v>
      </c>
      <c r="T863" s="230">
        <f>S863*H863</f>
        <v>0</v>
      </c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R863" s="231" t="s">
        <v>176</v>
      </c>
      <c r="AT863" s="231" t="s">
        <v>313</v>
      </c>
      <c r="AU863" s="231" t="s">
        <v>145</v>
      </c>
      <c r="AY863" s="17" t="s">
        <v>130</v>
      </c>
      <c r="BE863" s="232">
        <f>IF(N863="základní",J863,0)</f>
        <v>0</v>
      </c>
      <c r="BF863" s="232">
        <f>IF(N863="snížená",J863,0)</f>
        <v>0</v>
      </c>
      <c r="BG863" s="232">
        <f>IF(N863="zákl. přenesená",J863,0)</f>
        <v>0</v>
      </c>
      <c r="BH863" s="232">
        <f>IF(N863="sníž. přenesená",J863,0)</f>
        <v>0</v>
      </c>
      <c r="BI863" s="232">
        <f>IF(N863="nulová",J863,0)</f>
        <v>0</v>
      </c>
      <c r="BJ863" s="17" t="s">
        <v>81</v>
      </c>
      <c r="BK863" s="232">
        <f>ROUND(I863*H863,2)</f>
        <v>0</v>
      </c>
      <c r="BL863" s="17" t="s">
        <v>136</v>
      </c>
      <c r="BM863" s="231" t="s">
        <v>1266</v>
      </c>
    </row>
    <row r="864" spans="1:51" s="14" customFormat="1" ht="12">
      <c r="A864" s="14"/>
      <c r="B864" s="245"/>
      <c r="C864" s="246"/>
      <c r="D864" s="235" t="s">
        <v>138</v>
      </c>
      <c r="E864" s="247" t="s">
        <v>1</v>
      </c>
      <c r="F864" s="248" t="s">
        <v>1074</v>
      </c>
      <c r="G864" s="246"/>
      <c r="H864" s="247" t="s">
        <v>1</v>
      </c>
      <c r="I864" s="249"/>
      <c r="J864" s="246"/>
      <c r="K864" s="246"/>
      <c r="L864" s="250"/>
      <c r="M864" s="251"/>
      <c r="N864" s="252"/>
      <c r="O864" s="252"/>
      <c r="P864" s="252"/>
      <c r="Q864" s="252"/>
      <c r="R864" s="252"/>
      <c r="S864" s="252"/>
      <c r="T864" s="253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54" t="s">
        <v>138</v>
      </c>
      <c r="AU864" s="254" t="s">
        <v>145</v>
      </c>
      <c r="AV864" s="14" t="s">
        <v>81</v>
      </c>
      <c r="AW864" s="14" t="s">
        <v>29</v>
      </c>
      <c r="AX864" s="14" t="s">
        <v>73</v>
      </c>
      <c r="AY864" s="254" t="s">
        <v>130</v>
      </c>
    </row>
    <row r="865" spans="1:51" s="14" customFormat="1" ht="12">
      <c r="A865" s="14"/>
      <c r="B865" s="245"/>
      <c r="C865" s="246"/>
      <c r="D865" s="235" t="s">
        <v>138</v>
      </c>
      <c r="E865" s="247" t="s">
        <v>1</v>
      </c>
      <c r="F865" s="248" t="s">
        <v>1267</v>
      </c>
      <c r="G865" s="246"/>
      <c r="H865" s="247" t="s">
        <v>1</v>
      </c>
      <c r="I865" s="249"/>
      <c r="J865" s="246"/>
      <c r="K865" s="246"/>
      <c r="L865" s="250"/>
      <c r="M865" s="251"/>
      <c r="N865" s="252"/>
      <c r="O865" s="252"/>
      <c r="P865" s="252"/>
      <c r="Q865" s="252"/>
      <c r="R865" s="252"/>
      <c r="S865" s="252"/>
      <c r="T865" s="253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T865" s="254" t="s">
        <v>138</v>
      </c>
      <c r="AU865" s="254" t="s">
        <v>145</v>
      </c>
      <c r="AV865" s="14" t="s">
        <v>81</v>
      </c>
      <c r="AW865" s="14" t="s">
        <v>29</v>
      </c>
      <c r="AX865" s="14" t="s">
        <v>73</v>
      </c>
      <c r="AY865" s="254" t="s">
        <v>130</v>
      </c>
    </row>
    <row r="866" spans="1:51" s="13" customFormat="1" ht="12">
      <c r="A866" s="13"/>
      <c r="B866" s="233"/>
      <c r="C866" s="234"/>
      <c r="D866" s="235" t="s">
        <v>138</v>
      </c>
      <c r="E866" s="236" t="s">
        <v>1</v>
      </c>
      <c r="F866" s="237" t="s">
        <v>1268</v>
      </c>
      <c r="G866" s="234"/>
      <c r="H866" s="238">
        <v>575.404</v>
      </c>
      <c r="I866" s="239"/>
      <c r="J866" s="234"/>
      <c r="K866" s="234"/>
      <c r="L866" s="240"/>
      <c r="M866" s="241"/>
      <c r="N866" s="242"/>
      <c r="O866" s="242"/>
      <c r="P866" s="242"/>
      <c r="Q866" s="242"/>
      <c r="R866" s="242"/>
      <c r="S866" s="242"/>
      <c r="T866" s="24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T866" s="244" t="s">
        <v>138</v>
      </c>
      <c r="AU866" s="244" t="s">
        <v>145</v>
      </c>
      <c r="AV866" s="13" t="s">
        <v>83</v>
      </c>
      <c r="AW866" s="13" t="s">
        <v>29</v>
      </c>
      <c r="AX866" s="13" t="s">
        <v>73</v>
      </c>
      <c r="AY866" s="244" t="s">
        <v>130</v>
      </c>
    </row>
    <row r="867" spans="1:51" s="14" customFormat="1" ht="12">
      <c r="A867" s="14"/>
      <c r="B867" s="245"/>
      <c r="C867" s="246"/>
      <c r="D867" s="235" t="s">
        <v>138</v>
      </c>
      <c r="E867" s="247" t="s">
        <v>1</v>
      </c>
      <c r="F867" s="248" t="s">
        <v>1238</v>
      </c>
      <c r="G867" s="246"/>
      <c r="H867" s="247" t="s">
        <v>1</v>
      </c>
      <c r="I867" s="249"/>
      <c r="J867" s="246"/>
      <c r="K867" s="246"/>
      <c r="L867" s="250"/>
      <c r="M867" s="251"/>
      <c r="N867" s="252"/>
      <c r="O867" s="252"/>
      <c r="P867" s="252"/>
      <c r="Q867" s="252"/>
      <c r="R867" s="252"/>
      <c r="S867" s="252"/>
      <c r="T867" s="253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T867" s="254" t="s">
        <v>138</v>
      </c>
      <c r="AU867" s="254" t="s">
        <v>145</v>
      </c>
      <c r="AV867" s="14" t="s">
        <v>81</v>
      </c>
      <c r="AW867" s="14" t="s">
        <v>29</v>
      </c>
      <c r="AX867" s="14" t="s">
        <v>73</v>
      </c>
      <c r="AY867" s="254" t="s">
        <v>130</v>
      </c>
    </row>
    <row r="868" spans="1:51" s="13" customFormat="1" ht="12">
      <c r="A868" s="13"/>
      <c r="B868" s="233"/>
      <c r="C868" s="234"/>
      <c r="D868" s="235" t="s">
        <v>138</v>
      </c>
      <c r="E868" s="236" t="s">
        <v>1</v>
      </c>
      <c r="F868" s="237" t="s">
        <v>1269</v>
      </c>
      <c r="G868" s="234"/>
      <c r="H868" s="238">
        <v>5.177</v>
      </c>
      <c r="I868" s="239"/>
      <c r="J868" s="234"/>
      <c r="K868" s="234"/>
      <c r="L868" s="240"/>
      <c r="M868" s="241"/>
      <c r="N868" s="242"/>
      <c r="O868" s="242"/>
      <c r="P868" s="242"/>
      <c r="Q868" s="242"/>
      <c r="R868" s="242"/>
      <c r="S868" s="242"/>
      <c r="T868" s="24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44" t="s">
        <v>138</v>
      </c>
      <c r="AU868" s="244" t="s">
        <v>145</v>
      </c>
      <c r="AV868" s="13" t="s">
        <v>83</v>
      </c>
      <c r="AW868" s="13" t="s">
        <v>29</v>
      </c>
      <c r="AX868" s="13" t="s">
        <v>73</v>
      </c>
      <c r="AY868" s="244" t="s">
        <v>130</v>
      </c>
    </row>
    <row r="869" spans="1:51" s="15" customFormat="1" ht="12">
      <c r="A869" s="15"/>
      <c r="B869" s="255"/>
      <c r="C869" s="256"/>
      <c r="D869" s="235" t="s">
        <v>138</v>
      </c>
      <c r="E869" s="257" t="s">
        <v>1</v>
      </c>
      <c r="F869" s="258" t="s">
        <v>153</v>
      </c>
      <c r="G869" s="256"/>
      <c r="H869" s="259">
        <v>580.581</v>
      </c>
      <c r="I869" s="260"/>
      <c r="J869" s="256"/>
      <c r="K869" s="256"/>
      <c r="L869" s="261"/>
      <c r="M869" s="262"/>
      <c r="N869" s="263"/>
      <c r="O869" s="263"/>
      <c r="P869" s="263"/>
      <c r="Q869" s="263"/>
      <c r="R869" s="263"/>
      <c r="S869" s="263"/>
      <c r="T869" s="264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T869" s="265" t="s">
        <v>138</v>
      </c>
      <c r="AU869" s="265" t="s">
        <v>145</v>
      </c>
      <c r="AV869" s="15" t="s">
        <v>136</v>
      </c>
      <c r="AW869" s="15" t="s">
        <v>29</v>
      </c>
      <c r="AX869" s="15" t="s">
        <v>81</v>
      </c>
      <c r="AY869" s="265" t="s">
        <v>130</v>
      </c>
    </row>
    <row r="870" spans="1:65" s="2" customFormat="1" ht="44.25" customHeight="1">
      <c r="A870" s="38"/>
      <c r="B870" s="39"/>
      <c r="C870" s="219" t="s">
        <v>1270</v>
      </c>
      <c r="D870" s="219" t="s">
        <v>132</v>
      </c>
      <c r="E870" s="220" t="s">
        <v>1271</v>
      </c>
      <c r="F870" s="221" t="s">
        <v>1272</v>
      </c>
      <c r="G870" s="222" t="s">
        <v>360</v>
      </c>
      <c r="H870" s="223">
        <v>29</v>
      </c>
      <c r="I870" s="224"/>
      <c r="J870" s="225">
        <f>ROUND(I870*H870,2)</f>
        <v>0</v>
      </c>
      <c r="K870" s="226"/>
      <c r="L870" s="44"/>
      <c r="M870" s="227" t="s">
        <v>1</v>
      </c>
      <c r="N870" s="228" t="s">
        <v>38</v>
      </c>
      <c r="O870" s="91"/>
      <c r="P870" s="229">
        <f>O870*H870</f>
        <v>0</v>
      </c>
      <c r="Q870" s="229">
        <v>0</v>
      </c>
      <c r="R870" s="229">
        <f>Q870*H870</f>
        <v>0</v>
      </c>
      <c r="S870" s="229">
        <v>0</v>
      </c>
      <c r="T870" s="230">
        <f>S870*H870</f>
        <v>0</v>
      </c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R870" s="231" t="s">
        <v>136</v>
      </c>
      <c r="AT870" s="231" t="s">
        <v>132</v>
      </c>
      <c r="AU870" s="231" t="s">
        <v>145</v>
      </c>
      <c r="AY870" s="17" t="s">
        <v>130</v>
      </c>
      <c r="BE870" s="232">
        <f>IF(N870="základní",J870,0)</f>
        <v>0</v>
      </c>
      <c r="BF870" s="232">
        <f>IF(N870="snížená",J870,0)</f>
        <v>0</v>
      </c>
      <c r="BG870" s="232">
        <f>IF(N870="zákl. přenesená",J870,0)</f>
        <v>0</v>
      </c>
      <c r="BH870" s="232">
        <f>IF(N870="sníž. přenesená",J870,0)</f>
        <v>0</v>
      </c>
      <c r="BI870" s="232">
        <f>IF(N870="nulová",J870,0)</f>
        <v>0</v>
      </c>
      <c r="BJ870" s="17" t="s">
        <v>81</v>
      </c>
      <c r="BK870" s="232">
        <f>ROUND(I870*H870,2)</f>
        <v>0</v>
      </c>
      <c r="BL870" s="17" t="s">
        <v>136</v>
      </c>
      <c r="BM870" s="231" t="s">
        <v>1273</v>
      </c>
    </row>
    <row r="871" spans="1:51" s="14" customFormat="1" ht="12">
      <c r="A871" s="14"/>
      <c r="B871" s="245"/>
      <c r="C871" s="246"/>
      <c r="D871" s="235" t="s">
        <v>138</v>
      </c>
      <c r="E871" s="247" t="s">
        <v>1</v>
      </c>
      <c r="F871" s="248" t="s">
        <v>1274</v>
      </c>
      <c r="G871" s="246"/>
      <c r="H871" s="247" t="s">
        <v>1</v>
      </c>
      <c r="I871" s="249"/>
      <c r="J871" s="246"/>
      <c r="K871" s="246"/>
      <c r="L871" s="250"/>
      <c r="M871" s="251"/>
      <c r="N871" s="252"/>
      <c r="O871" s="252"/>
      <c r="P871" s="252"/>
      <c r="Q871" s="252"/>
      <c r="R871" s="252"/>
      <c r="S871" s="252"/>
      <c r="T871" s="253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T871" s="254" t="s">
        <v>138</v>
      </c>
      <c r="AU871" s="254" t="s">
        <v>145</v>
      </c>
      <c r="AV871" s="14" t="s">
        <v>81</v>
      </c>
      <c r="AW871" s="14" t="s">
        <v>29</v>
      </c>
      <c r="AX871" s="14" t="s">
        <v>73</v>
      </c>
      <c r="AY871" s="254" t="s">
        <v>130</v>
      </c>
    </row>
    <row r="872" spans="1:51" s="13" customFormat="1" ht="12">
      <c r="A872" s="13"/>
      <c r="B872" s="233"/>
      <c r="C872" s="234"/>
      <c r="D872" s="235" t="s">
        <v>138</v>
      </c>
      <c r="E872" s="236" t="s">
        <v>1</v>
      </c>
      <c r="F872" s="237" t="s">
        <v>326</v>
      </c>
      <c r="G872" s="234"/>
      <c r="H872" s="238">
        <v>29</v>
      </c>
      <c r="I872" s="239"/>
      <c r="J872" s="234"/>
      <c r="K872" s="234"/>
      <c r="L872" s="240"/>
      <c r="M872" s="241"/>
      <c r="N872" s="242"/>
      <c r="O872" s="242"/>
      <c r="P872" s="242"/>
      <c r="Q872" s="242"/>
      <c r="R872" s="242"/>
      <c r="S872" s="242"/>
      <c r="T872" s="24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44" t="s">
        <v>138</v>
      </c>
      <c r="AU872" s="244" t="s">
        <v>145</v>
      </c>
      <c r="AV872" s="13" t="s">
        <v>83</v>
      </c>
      <c r="AW872" s="13" t="s">
        <v>29</v>
      </c>
      <c r="AX872" s="13" t="s">
        <v>81</v>
      </c>
      <c r="AY872" s="244" t="s">
        <v>130</v>
      </c>
    </row>
    <row r="873" spans="1:65" s="2" customFormat="1" ht="16.5" customHeight="1">
      <c r="A873" s="38"/>
      <c r="B873" s="39"/>
      <c r="C873" s="266" t="s">
        <v>1275</v>
      </c>
      <c r="D873" s="266" t="s">
        <v>313</v>
      </c>
      <c r="E873" s="267" t="s">
        <v>1276</v>
      </c>
      <c r="F873" s="268" t="s">
        <v>1277</v>
      </c>
      <c r="G873" s="269" t="s">
        <v>360</v>
      </c>
      <c r="H873" s="270">
        <v>29.435</v>
      </c>
      <c r="I873" s="271"/>
      <c r="J873" s="272">
        <f>ROUND(I873*H873,2)</f>
        <v>0</v>
      </c>
      <c r="K873" s="273"/>
      <c r="L873" s="274"/>
      <c r="M873" s="275" t="s">
        <v>1</v>
      </c>
      <c r="N873" s="276" t="s">
        <v>38</v>
      </c>
      <c r="O873" s="91"/>
      <c r="P873" s="229">
        <f>O873*H873</f>
        <v>0</v>
      </c>
      <c r="Q873" s="229">
        <v>0.00039</v>
      </c>
      <c r="R873" s="229">
        <f>Q873*H873</f>
        <v>0.01147965</v>
      </c>
      <c r="S873" s="229">
        <v>0</v>
      </c>
      <c r="T873" s="230">
        <f>S873*H873</f>
        <v>0</v>
      </c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R873" s="231" t="s">
        <v>176</v>
      </c>
      <c r="AT873" s="231" t="s">
        <v>313</v>
      </c>
      <c r="AU873" s="231" t="s">
        <v>145</v>
      </c>
      <c r="AY873" s="17" t="s">
        <v>130</v>
      </c>
      <c r="BE873" s="232">
        <f>IF(N873="základní",J873,0)</f>
        <v>0</v>
      </c>
      <c r="BF873" s="232">
        <f>IF(N873="snížená",J873,0)</f>
        <v>0</v>
      </c>
      <c r="BG873" s="232">
        <f>IF(N873="zákl. přenesená",J873,0)</f>
        <v>0</v>
      </c>
      <c r="BH873" s="232">
        <f>IF(N873="sníž. přenesená",J873,0)</f>
        <v>0</v>
      </c>
      <c r="BI873" s="232">
        <f>IF(N873="nulová",J873,0)</f>
        <v>0</v>
      </c>
      <c r="BJ873" s="17" t="s">
        <v>81</v>
      </c>
      <c r="BK873" s="232">
        <f>ROUND(I873*H873,2)</f>
        <v>0</v>
      </c>
      <c r="BL873" s="17" t="s">
        <v>136</v>
      </c>
      <c r="BM873" s="231" t="s">
        <v>1278</v>
      </c>
    </row>
    <row r="874" spans="1:51" s="14" customFormat="1" ht="12">
      <c r="A874" s="14"/>
      <c r="B874" s="245"/>
      <c r="C874" s="246"/>
      <c r="D874" s="235" t="s">
        <v>138</v>
      </c>
      <c r="E874" s="247" t="s">
        <v>1</v>
      </c>
      <c r="F874" s="248" t="s">
        <v>1074</v>
      </c>
      <c r="G874" s="246"/>
      <c r="H874" s="247" t="s">
        <v>1</v>
      </c>
      <c r="I874" s="249"/>
      <c r="J874" s="246"/>
      <c r="K874" s="246"/>
      <c r="L874" s="250"/>
      <c r="M874" s="251"/>
      <c r="N874" s="252"/>
      <c r="O874" s="252"/>
      <c r="P874" s="252"/>
      <c r="Q874" s="252"/>
      <c r="R874" s="252"/>
      <c r="S874" s="252"/>
      <c r="T874" s="253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T874" s="254" t="s">
        <v>138</v>
      </c>
      <c r="AU874" s="254" t="s">
        <v>145</v>
      </c>
      <c r="AV874" s="14" t="s">
        <v>81</v>
      </c>
      <c r="AW874" s="14" t="s">
        <v>29</v>
      </c>
      <c r="AX874" s="14" t="s">
        <v>73</v>
      </c>
      <c r="AY874" s="254" t="s">
        <v>130</v>
      </c>
    </row>
    <row r="875" spans="1:51" s="13" customFormat="1" ht="12">
      <c r="A875" s="13"/>
      <c r="B875" s="233"/>
      <c r="C875" s="234"/>
      <c r="D875" s="235" t="s">
        <v>138</v>
      </c>
      <c r="E875" s="236" t="s">
        <v>1</v>
      </c>
      <c r="F875" s="237" t="s">
        <v>1279</v>
      </c>
      <c r="G875" s="234"/>
      <c r="H875" s="238">
        <v>29.435</v>
      </c>
      <c r="I875" s="239"/>
      <c r="J875" s="234"/>
      <c r="K875" s="234"/>
      <c r="L875" s="240"/>
      <c r="M875" s="241"/>
      <c r="N875" s="242"/>
      <c r="O875" s="242"/>
      <c r="P875" s="242"/>
      <c r="Q875" s="242"/>
      <c r="R875" s="242"/>
      <c r="S875" s="242"/>
      <c r="T875" s="24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44" t="s">
        <v>138</v>
      </c>
      <c r="AU875" s="244" t="s">
        <v>145</v>
      </c>
      <c r="AV875" s="13" t="s">
        <v>83</v>
      </c>
      <c r="AW875" s="13" t="s">
        <v>29</v>
      </c>
      <c r="AX875" s="13" t="s">
        <v>81</v>
      </c>
      <c r="AY875" s="244" t="s">
        <v>130</v>
      </c>
    </row>
    <row r="876" spans="1:65" s="2" customFormat="1" ht="16.5" customHeight="1">
      <c r="A876" s="38"/>
      <c r="B876" s="39"/>
      <c r="C876" s="266" t="s">
        <v>1280</v>
      </c>
      <c r="D876" s="266" t="s">
        <v>313</v>
      </c>
      <c r="E876" s="267" t="s">
        <v>1281</v>
      </c>
      <c r="F876" s="268" t="s">
        <v>1282</v>
      </c>
      <c r="G876" s="269" t="s">
        <v>360</v>
      </c>
      <c r="H876" s="270">
        <v>3.045</v>
      </c>
      <c r="I876" s="271"/>
      <c r="J876" s="272">
        <f>ROUND(I876*H876,2)</f>
        <v>0</v>
      </c>
      <c r="K876" s="273"/>
      <c r="L876" s="274"/>
      <c r="M876" s="275" t="s">
        <v>1</v>
      </c>
      <c r="N876" s="276" t="s">
        <v>38</v>
      </c>
      <c r="O876" s="91"/>
      <c r="P876" s="229">
        <f>O876*H876</f>
        <v>0</v>
      </c>
      <c r="Q876" s="229">
        <v>0.00048</v>
      </c>
      <c r="R876" s="229">
        <f>Q876*H876</f>
        <v>0.0014616</v>
      </c>
      <c r="S876" s="229">
        <v>0</v>
      </c>
      <c r="T876" s="230">
        <f>S876*H876</f>
        <v>0</v>
      </c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R876" s="231" t="s">
        <v>176</v>
      </c>
      <c r="AT876" s="231" t="s">
        <v>313</v>
      </c>
      <c r="AU876" s="231" t="s">
        <v>145</v>
      </c>
      <c r="AY876" s="17" t="s">
        <v>130</v>
      </c>
      <c r="BE876" s="232">
        <f>IF(N876="základní",J876,0)</f>
        <v>0</v>
      </c>
      <c r="BF876" s="232">
        <f>IF(N876="snížená",J876,0)</f>
        <v>0</v>
      </c>
      <c r="BG876" s="232">
        <f>IF(N876="zákl. přenesená",J876,0)</f>
        <v>0</v>
      </c>
      <c r="BH876" s="232">
        <f>IF(N876="sníž. přenesená",J876,0)</f>
        <v>0</v>
      </c>
      <c r="BI876" s="232">
        <f>IF(N876="nulová",J876,0)</f>
        <v>0</v>
      </c>
      <c r="BJ876" s="17" t="s">
        <v>81</v>
      </c>
      <c r="BK876" s="232">
        <f>ROUND(I876*H876,2)</f>
        <v>0</v>
      </c>
      <c r="BL876" s="17" t="s">
        <v>136</v>
      </c>
      <c r="BM876" s="231" t="s">
        <v>1283</v>
      </c>
    </row>
    <row r="877" spans="1:51" s="14" customFormat="1" ht="12">
      <c r="A877" s="14"/>
      <c r="B877" s="245"/>
      <c r="C877" s="246"/>
      <c r="D877" s="235" t="s">
        <v>138</v>
      </c>
      <c r="E877" s="247" t="s">
        <v>1</v>
      </c>
      <c r="F877" s="248" t="s">
        <v>1284</v>
      </c>
      <c r="G877" s="246"/>
      <c r="H877" s="247" t="s">
        <v>1</v>
      </c>
      <c r="I877" s="249"/>
      <c r="J877" s="246"/>
      <c r="K877" s="246"/>
      <c r="L877" s="250"/>
      <c r="M877" s="251"/>
      <c r="N877" s="252"/>
      <c r="O877" s="252"/>
      <c r="P877" s="252"/>
      <c r="Q877" s="252"/>
      <c r="R877" s="252"/>
      <c r="S877" s="252"/>
      <c r="T877" s="253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54" t="s">
        <v>138</v>
      </c>
      <c r="AU877" s="254" t="s">
        <v>145</v>
      </c>
      <c r="AV877" s="14" t="s">
        <v>81</v>
      </c>
      <c r="AW877" s="14" t="s">
        <v>29</v>
      </c>
      <c r="AX877" s="14" t="s">
        <v>73</v>
      </c>
      <c r="AY877" s="254" t="s">
        <v>130</v>
      </c>
    </row>
    <row r="878" spans="1:51" s="13" customFormat="1" ht="12">
      <c r="A878" s="13"/>
      <c r="B878" s="233"/>
      <c r="C878" s="234"/>
      <c r="D878" s="235" t="s">
        <v>138</v>
      </c>
      <c r="E878" s="236" t="s">
        <v>1</v>
      </c>
      <c r="F878" s="237" t="s">
        <v>1285</v>
      </c>
      <c r="G878" s="234"/>
      <c r="H878" s="238">
        <v>3.045</v>
      </c>
      <c r="I878" s="239"/>
      <c r="J878" s="234"/>
      <c r="K878" s="234"/>
      <c r="L878" s="240"/>
      <c r="M878" s="241"/>
      <c r="N878" s="242"/>
      <c r="O878" s="242"/>
      <c r="P878" s="242"/>
      <c r="Q878" s="242"/>
      <c r="R878" s="242"/>
      <c r="S878" s="242"/>
      <c r="T878" s="24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44" t="s">
        <v>138</v>
      </c>
      <c r="AU878" s="244" t="s">
        <v>145</v>
      </c>
      <c r="AV878" s="13" t="s">
        <v>83</v>
      </c>
      <c r="AW878" s="13" t="s">
        <v>29</v>
      </c>
      <c r="AX878" s="13" t="s">
        <v>81</v>
      </c>
      <c r="AY878" s="244" t="s">
        <v>130</v>
      </c>
    </row>
    <row r="879" spans="1:65" s="2" customFormat="1" ht="37.8" customHeight="1">
      <c r="A879" s="38"/>
      <c r="B879" s="39"/>
      <c r="C879" s="219" t="s">
        <v>1286</v>
      </c>
      <c r="D879" s="219" t="s">
        <v>132</v>
      </c>
      <c r="E879" s="220" t="s">
        <v>1287</v>
      </c>
      <c r="F879" s="221" t="s">
        <v>1288</v>
      </c>
      <c r="G879" s="222" t="s">
        <v>360</v>
      </c>
      <c r="H879" s="223">
        <v>12</v>
      </c>
      <c r="I879" s="224"/>
      <c r="J879" s="225">
        <f>ROUND(I879*H879,2)</f>
        <v>0</v>
      </c>
      <c r="K879" s="226"/>
      <c r="L879" s="44"/>
      <c r="M879" s="227" t="s">
        <v>1</v>
      </c>
      <c r="N879" s="228" t="s">
        <v>38</v>
      </c>
      <c r="O879" s="91"/>
      <c r="P879" s="229">
        <f>O879*H879</f>
        <v>0</v>
      </c>
      <c r="Q879" s="229">
        <v>0</v>
      </c>
      <c r="R879" s="229">
        <f>Q879*H879</f>
        <v>0</v>
      </c>
      <c r="S879" s="229">
        <v>0</v>
      </c>
      <c r="T879" s="230">
        <f>S879*H879</f>
        <v>0</v>
      </c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R879" s="231" t="s">
        <v>136</v>
      </c>
      <c r="AT879" s="231" t="s">
        <v>132</v>
      </c>
      <c r="AU879" s="231" t="s">
        <v>145</v>
      </c>
      <c r="AY879" s="17" t="s">
        <v>130</v>
      </c>
      <c r="BE879" s="232">
        <f>IF(N879="základní",J879,0)</f>
        <v>0</v>
      </c>
      <c r="BF879" s="232">
        <f>IF(N879="snížená",J879,0)</f>
        <v>0</v>
      </c>
      <c r="BG879" s="232">
        <f>IF(N879="zákl. přenesená",J879,0)</f>
        <v>0</v>
      </c>
      <c r="BH879" s="232">
        <f>IF(N879="sníž. přenesená",J879,0)</f>
        <v>0</v>
      </c>
      <c r="BI879" s="232">
        <f>IF(N879="nulová",J879,0)</f>
        <v>0</v>
      </c>
      <c r="BJ879" s="17" t="s">
        <v>81</v>
      </c>
      <c r="BK879" s="232">
        <f>ROUND(I879*H879,2)</f>
        <v>0</v>
      </c>
      <c r="BL879" s="17" t="s">
        <v>136</v>
      </c>
      <c r="BM879" s="231" t="s">
        <v>1289</v>
      </c>
    </row>
    <row r="880" spans="1:51" s="13" customFormat="1" ht="12">
      <c r="A880" s="13"/>
      <c r="B880" s="233"/>
      <c r="C880" s="234"/>
      <c r="D880" s="235" t="s">
        <v>138</v>
      </c>
      <c r="E880" s="236" t="s">
        <v>1</v>
      </c>
      <c r="F880" s="237" t="s">
        <v>8</v>
      </c>
      <c r="G880" s="234"/>
      <c r="H880" s="238">
        <v>12</v>
      </c>
      <c r="I880" s="239"/>
      <c r="J880" s="234"/>
      <c r="K880" s="234"/>
      <c r="L880" s="240"/>
      <c r="M880" s="241"/>
      <c r="N880" s="242"/>
      <c r="O880" s="242"/>
      <c r="P880" s="242"/>
      <c r="Q880" s="242"/>
      <c r="R880" s="242"/>
      <c r="S880" s="242"/>
      <c r="T880" s="24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T880" s="244" t="s">
        <v>138</v>
      </c>
      <c r="AU880" s="244" t="s">
        <v>145</v>
      </c>
      <c r="AV880" s="13" t="s">
        <v>83</v>
      </c>
      <c r="AW880" s="13" t="s">
        <v>29</v>
      </c>
      <c r="AX880" s="13" t="s">
        <v>73</v>
      </c>
      <c r="AY880" s="244" t="s">
        <v>130</v>
      </c>
    </row>
    <row r="881" spans="1:65" s="2" customFormat="1" ht="16.5" customHeight="1">
      <c r="A881" s="38"/>
      <c r="B881" s="39"/>
      <c r="C881" s="266" t="s">
        <v>1290</v>
      </c>
      <c r="D881" s="266" t="s">
        <v>313</v>
      </c>
      <c r="E881" s="267" t="s">
        <v>1291</v>
      </c>
      <c r="F881" s="268" t="s">
        <v>1292</v>
      </c>
      <c r="G881" s="269" t="s">
        <v>360</v>
      </c>
      <c r="H881" s="270">
        <v>12.18</v>
      </c>
      <c r="I881" s="271"/>
      <c r="J881" s="272">
        <f>ROUND(I881*H881,2)</f>
        <v>0</v>
      </c>
      <c r="K881" s="273"/>
      <c r="L881" s="274"/>
      <c r="M881" s="275" t="s">
        <v>1</v>
      </c>
      <c r="N881" s="276" t="s">
        <v>38</v>
      </c>
      <c r="O881" s="91"/>
      <c r="P881" s="229">
        <f>O881*H881</f>
        <v>0</v>
      </c>
      <c r="Q881" s="229">
        <v>0.00084</v>
      </c>
      <c r="R881" s="229">
        <f>Q881*H881</f>
        <v>0.0102312</v>
      </c>
      <c r="S881" s="229">
        <v>0</v>
      </c>
      <c r="T881" s="230">
        <f>S881*H881</f>
        <v>0</v>
      </c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R881" s="231" t="s">
        <v>176</v>
      </c>
      <c r="AT881" s="231" t="s">
        <v>313</v>
      </c>
      <c r="AU881" s="231" t="s">
        <v>145</v>
      </c>
      <c r="AY881" s="17" t="s">
        <v>130</v>
      </c>
      <c r="BE881" s="232">
        <f>IF(N881="základní",J881,0)</f>
        <v>0</v>
      </c>
      <c r="BF881" s="232">
        <f>IF(N881="snížená",J881,0)</f>
        <v>0</v>
      </c>
      <c r="BG881" s="232">
        <f>IF(N881="zákl. přenesená",J881,0)</f>
        <v>0</v>
      </c>
      <c r="BH881" s="232">
        <f>IF(N881="sníž. přenesená",J881,0)</f>
        <v>0</v>
      </c>
      <c r="BI881" s="232">
        <f>IF(N881="nulová",J881,0)</f>
        <v>0</v>
      </c>
      <c r="BJ881" s="17" t="s">
        <v>81</v>
      </c>
      <c r="BK881" s="232">
        <f>ROUND(I881*H881,2)</f>
        <v>0</v>
      </c>
      <c r="BL881" s="17" t="s">
        <v>136</v>
      </c>
      <c r="BM881" s="231" t="s">
        <v>1293</v>
      </c>
    </row>
    <row r="882" spans="1:51" s="14" customFormat="1" ht="12">
      <c r="A882" s="14"/>
      <c r="B882" s="245"/>
      <c r="C882" s="246"/>
      <c r="D882" s="235" t="s">
        <v>138</v>
      </c>
      <c r="E882" s="247" t="s">
        <v>1</v>
      </c>
      <c r="F882" s="248" t="s">
        <v>1294</v>
      </c>
      <c r="G882" s="246"/>
      <c r="H882" s="247" t="s">
        <v>1</v>
      </c>
      <c r="I882" s="249"/>
      <c r="J882" s="246"/>
      <c r="K882" s="246"/>
      <c r="L882" s="250"/>
      <c r="M882" s="251"/>
      <c r="N882" s="252"/>
      <c r="O882" s="252"/>
      <c r="P882" s="252"/>
      <c r="Q882" s="252"/>
      <c r="R882" s="252"/>
      <c r="S882" s="252"/>
      <c r="T882" s="253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T882" s="254" t="s">
        <v>138</v>
      </c>
      <c r="AU882" s="254" t="s">
        <v>145</v>
      </c>
      <c r="AV882" s="14" t="s">
        <v>81</v>
      </c>
      <c r="AW882" s="14" t="s">
        <v>29</v>
      </c>
      <c r="AX882" s="14" t="s">
        <v>73</v>
      </c>
      <c r="AY882" s="254" t="s">
        <v>130</v>
      </c>
    </row>
    <row r="883" spans="1:51" s="13" customFormat="1" ht="12">
      <c r="A883" s="13"/>
      <c r="B883" s="233"/>
      <c r="C883" s="234"/>
      <c r="D883" s="235" t="s">
        <v>138</v>
      </c>
      <c r="E883" s="236" t="s">
        <v>1</v>
      </c>
      <c r="F883" s="237" t="s">
        <v>1295</v>
      </c>
      <c r="G883" s="234"/>
      <c r="H883" s="238">
        <v>12.18</v>
      </c>
      <c r="I883" s="239"/>
      <c r="J883" s="234"/>
      <c r="K883" s="234"/>
      <c r="L883" s="240"/>
      <c r="M883" s="241"/>
      <c r="N883" s="242"/>
      <c r="O883" s="242"/>
      <c r="P883" s="242"/>
      <c r="Q883" s="242"/>
      <c r="R883" s="242"/>
      <c r="S883" s="242"/>
      <c r="T883" s="24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44" t="s">
        <v>138</v>
      </c>
      <c r="AU883" s="244" t="s">
        <v>145</v>
      </c>
      <c r="AV883" s="13" t="s">
        <v>83</v>
      </c>
      <c r="AW883" s="13" t="s">
        <v>29</v>
      </c>
      <c r="AX883" s="13" t="s">
        <v>81</v>
      </c>
      <c r="AY883" s="244" t="s">
        <v>130</v>
      </c>
    </row>
    <row r="884" spans="1:65" s="2" customFormat="1" ht="44.25" customHeight="1">
      <c r="A884" s="38"/>
      <c r="B884" s="39"/>
      <c r="C884" s="219" t="s">
        <v>1296</v>
      </c>
      <c r="D884" s="219" t="s">
        <v>132</v>
      </c>
      <c r="E884" s="220" t="s">
        <v>1297</v>
      </c>
      <c r="F884" s="221" t="s">
        <v>1298</v>
      </c>
      <c r="G884" s="222" t="s">
        <v>360</v>
      </c>
      <c r="H884" s="223">
        <v>52</v>
      </c>
      <c r="I884" s="224"/>
      <c r="J884" s="225">
        <f>ROUND(I884*H884,2)</f>
        <v>0</v>
      </c>
      <c r="K884" s="226"/>
      <c r="L884" s="44"/>
      <c r="M884" s="227" t="s">
        <v>1</v>
      </c>
      <c r="N884" s="228" t="s">
        <v>38</v>
      </c>
      <c r="O884" s="91"/>
      <c r="P884" s="229">
        <f>O884*H884</f>
        <v>0</v>
      </c>
      <c r="Q884" s="229">
        <v>0</v>
      </c>
      <c r="R884" s="229">
        <f>Q884*H884</f>
        <v>0</v>
      </c>
      <c r="S884" s="229">
        <v>0</v>
      </c>
      <c r="T884" s="230">
        <f>S884*H884</f>
        <v>0</v>
      </c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R884" s="231" t="s">
        <v>136</v>
      </c>
      <c r="AT884" s="231" t="s">
        <v>132</v>
      </c>
      <c r="AU884" s="231" t="s">
        <v>145</v>
      </c>
      <c r="AY884" s="17" t="s">
        <v>130</v>
      </c>
      <c r="BE884" s="232">
        <f>IF(N884="základní",J884,0)</f>
        <v>0</v>
      </c>
      <c r="BF884" s="232">
        <f>IF(N884="snížená",J884,0)</f>
        <v>0</v>
      </c>
      <c r="BG884" s="232">
        <f>IF(N884="zákl. přenesená",J884,0)</f>
        <v>0</v>
      </c>
      <c r="BH884" s="232">
        <f>IF(N884="sníž. přenesená",J884,0)</f>
        <v>0</v>
      </c>
      <c r="BI884" s="232">
        <f>IF(N884="nulová",J884,0)</f>
        <v>0</v>
      </c>
      <c r="BJ884" s="17" t="s">
        <v>81</v>
      </c>
      <c r="BK884" s="232">
        <f>ROUND(I884*H884,2)</f>
        <v>0</v>
      </c>
      <c r="BL884" s="17" t="s">
        <v>136</v>
      </c>
      <c r="BM884" s="231" t="s">
        <v>1299</v>
      </c>
    </row>
    <row r="885" spans="1:51" s="14" customFormat="1" ht="12">
      <c r="A885" s="14"/>
      <c r="B885" s="245"/>
      <c r="C885" s="246"/>
      <c r="D885" s="235" t="s">
        <v>138</v>
      </c>
      <c r="E885" s="247" t="s">
        <v>1</v>
      </c>
      <c r="F885" s="248" t="s">
        <v>1074</v>
      </c>
      <c r="G885" s="246"/>
      <c r="H885" s="247" t="s">
        <v>1</v>
      </c>
      <c r="I885" s="249"/>
      <c r="J885" s="246"/>
      <c r="K885" s="246"/>
      <c r="L885" s="250"/>
      <c r="M885" s="251"/>
      <c r="N885" s="252"/>
      <c r="O885" s="252"/>
      <c r="P885" s="252"/>
      <c r="Q885" s="252"/>
      <c r="R885" s="252"/>
      <c r="S885" s="252"/>
      <c r="T885" s="253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54" t="s">
        <v>138</v>
      </c>
      <c r="AU885" s="254" t="s">
        <v>145</v>
      </c>
      <c r="AV885" s="14" t="s">
        <v>81</v>
      </c>
      <c r="AW885" s="14" t="s">
        <v>29</v>
      </c>
      <c r="AX885" s="14" t="s">
        <v>73</v>
      </c>
      <c r="AY885" s="254" t="s">
        <v>130</v>
      </c>
    </row>
    <row r="886" spans="1:51" s="13" customFormat="1" ht="12">
      <c r="A886" s="13"/>
      <c r="B886" s="233"/>
      <c r="C886" s="234"/>
      <c r="D886" s="235" t="s">
        <v>138</v>
      </c>
      <c r="E886" s="236" t="s">
        <v>1</v>
      </c>
      <c r="F886" s="237" t="s">
        <v>468</v>
      </c>
      <c r="G886" s="234"/>
      <c r="H886" s="238">
        <v>52</v>
      </c>
      <c r="I886" s="239"/>
      <c r="J886" s="234"/>
      <c r="K886" s="234"/>
      <c r="L886" s="240"/>
      <c r="M886" s="241"/>
      <c r="N886" s="242"/>
      <c r="O886" s="242"/>
      <c r="P886" s="242"/>
      <c r="Q886" s="242"/>
      <c r="R886" s="242"/>
      <c r="S886" s="242"/>
      <c r="T886" s="24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44" t="s">
        <v>138</v>
      </c>
      <c r="AU886" s="244" t="s">
        <v>145</v>
      </c>
      <c r="AV886" s="13" t="s">
        <v>83</v>
      </c>
      <c r="AW886" s="13" t="s">
        <v>29</v>
      </c>
      <c r="AX886" s="13" t="s">
        <v>81</v>
      </c>
      <c r="AY886" s="244" t="s">
        <v>130</v>
      </c>
    </row>
    <row r="887" spans="1:65" s="2" customFormat="1" ht="16.5" customHeight="1">
      <c r="A887" s="38"/>
      <c r="B887" s="39"/>
      <c r="C887" s="266" t="s">
        <v>1300</v>
      </c>
      <c r="D887" s="266" t="s">
        <v>313</v>
      </c>
      <c r="E887" s="267" t="s">
        <v>1301</v>
      </c>
      <c r="F887" s="268" t="s">
        <v>1302</v>
      </c>
      <c r="G887" s="269" t="s">
        <v>360</v>
      </c>
      <c r="H887" s="270">
        <v>52.78</v>
      </c>
      <c r="I887" s="271"/>
      <c r="J887" s="272">
        <f>ROUND(I887*H887,2)</f>
        <v>0</v>
      </c>
      <c r="K887" s="273"/>
      <c r="L887" s="274"/>
      <c r="M887" s="275" t="s">
        <v>1</v>
      </c>
      <c r="N887" s="276" t="s">
        <v>38</v>
      </c>
      <c r="O887" s="91"/>
      <c r="P887" s="229">
        <f>O887*H887</f>
        <v>0</v>
      </c>
      <c r="Q887" s="229">
        <v>0.00072</v>
      </c>
      <c r="R887" s="229">
        <f>Q887*H887</f>
        <v>0.0380016</v>
      </c>
      <c r="S887" s="229">
        <v>0</v>
      </c>
      <c r="T887" s="230">
        <f>S887*H887</f>
        <v>0</v>
      </c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R887" s="231" t="s">
        <v>176</v>
      </c>
      <c r="AT887" s="231" t="s">
        <v>313</v>
      </c>
      <c r="AU887" s="231" t="s">
        <v>145</v>
      </c>
      <c r="AY887" s="17" t="s">
        <v>130</v>
      </c>
      <c r="BE887" s="232">
        <f>IF(N887="základní",J887,0)</f>
        <v>0</v>
      </c>
      <c r="BF887" s="232">
        <f>IF(N887="snížená",J887,0)</f>
        <v>0</v>
      </c>
      <c r="BG887" s="232">
        <f>IF(N887="zákl. přenesená",J887,0)</f>
        <v>0</v>
      </c>
      <c r="BH887" s="232">
        <f>IF(N887="sníž. přenesená",J887,0)</f>
        <v>0</v>
      </c>
      <c r="BI887" s="232">
        <f>IF(N887="nulová",J887,0)</f>
        <v>0</v>
      </c>
      <c r="BJ887" s="17" t="s">
        <v>81</v>
      </c>
      <c r="BK887" s="232">
        <f>ROUND(I887*H887,2)</f>
        <v>0</v>
      </c>
      <c r="BL887" s="17" t="s">
        <v>136</v>
      </c>
      <c r="BM887" s="231" t="s">
        <v>1303</v>
      </c>
    </row>
    <row r="888" spans="1:51" s="14" customFormat="1" ht="12">
      <c r="A888" s="14"/>
      <c r="B888" s="245"/>
      <c r="C888" s="246"/>
      <c r="D888" s="235" t="s">
        <v>138</v>
      </c>
      <c r="E888" s="247" t="s">
        <v>1</v>
      </c>
      <c r="F888" s="248" t="s">
        <v>1074</v>
      </c>
      <c r="G888" s="246"/>
      <c r="H888" s="247" t="s">
        <v>1</v>
      </c>
      <c r="I888" s="249"/>
      <c r="J888" s="246"/>
      <c r="K888" s="246"/>
      <c r="L888" s="250"/>
      <c r="M888" s="251"/>
      <c r="N888" s="252"/>
      <c r="O888" s="252"/>
      <c r="P888" s="252"/>
      <c r="Q888" s="252"/>
      <c r="R888" s="252"/>
      <c r="S888" s="252"/>
      <c r="T888" s="253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54" t="s">
        <v>138</v>
      </c>
      <c r="AU888" s="254" t="s">
        <v>145</v>
      </c>
      <c r="AV888" s="14" t="s">
        <v>81</v>
      </c>
      <c r="AW888" s="14" t="s">
        <v>29</v>
      </c>
      <c r="AX888" s="14" t="s">
        <v>73</v>
      </c>
      <c r="AY888" s="254" t="s">
        <v>130</v>
      </c>
    </row>
    <row r="889" spans="1:51" s="13" customFormat="1" ht="12">
      <c r="A889" s="13"/>
      <c r="B889" s="233"/>
      <c r="C889" s="234"/>
      <c r="D889" s="235" t="s">
        <v>138</v>
      </c>
      <c r="E889" s="236" t="s">
        <v>1</v>
      </c>
      <c r="F889" s="237" t="s">
        <v>1304</v>
      </c>
      <c r="G889" s="234"/>
      <c r="H889" s="238">
        <v>52.78</v>
      </c>
      <c r="I889" s="239"/>
      <c r="J889" s="234"/>
      <c r="K889" s="234"/>
      <c r="L889" s="240"/>
      <c r="M889" s="241"/>
      <c r="N889" s="242"/>
      <c r="O889" s="242"/>
      <c r="P889" s="242"/>
      <c r="Q889" s="242"/>
      <c r="R889" s="242"/>
      <c r="S889" s="242"/>
      <c r="T889" s="24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44" t="s">
        <v>138</v>
      </c>
      <c r="AU889" s="244" t="s">
        <v>145</v>
      </c>
      <c r="AV889" s="13" t="s">
        <v>83</v>
      </c>
      <c r="AW889" s="13" t="s">
        <v>29</v>
      </c>
      <c r="AX889" s="13" t="s">
        <v>81</v>
      </c>
      <c r="AY889" s="244" t="s">
        <v>130</v>
      </c>
    </row>
    <row r="890" spans="1:65" s="2" customFormat="1" ht="16.5" customHeight="1">
      <c r="A890" s="38"/>
      <c r="B890" s="39"/>
      <c r="C890" s="266" t="s">
        <v>1305</v>
      </c>
      <c r="D890" s="266" t="s">
        <v>313</v>
      </c>
      <c r="E890" s="267" t="s">
        <v>1306</v>
      </c>
      <c r="F890" s="268" t="s">
        <v>1307</v>
      </c>
      <c r="G890" s="269" t="s">
        <v>360</v>
      </c>
      <c r="H890" s="270">
        <v>2.03</v>
      </c>
      <c r="I890" s="271"/>
      <c r="J890" s="272">
        <f>ROUND(I890*H890,2)</f>
        <v>0</v>
      </c>
      <c r="K890" s="273"/>
      <c r="L890" s="274"/>
      <c r="M890" s="275" t="s">
        <v>1</v>
      </c>
      <c r="N890" s="276" t="s">
        <v>38</v>
      </c>
      <c r="O890" s="91"/>
      <c r="P890" s="229">
        <f>O890*H890</f>
        <v>0</v>
      </c>
      <c r="Q890" s="229">
        <v>0.00072</v>
      </c>
      <c r="R890" s="229">
        <f>Q890*H890</f>
        <v>0.0014616</v>
      </c>
      <c r="S890" s="229">
        <v>0</v>
      </c>
      <c r="T890" s="230">
        <f>S890*H890</f>
        <v>0</v>
      </c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R890" s="231" t="s">
        <v>176</v>
      </c>
      <c r="AT890" s="231" t="s">
        <v>313</v>
      </c>
      <c r="AU890" s="231" t="s">
        <v>145</v>
      </c>
      <c r="AY890" s="17" t="s">
        <v>130</v>
      </c>
      <c r="BE890" s="232">
        <f>IF(N890="základní",J890,0)</f>
        <v>0</v>
      </c>
      <c r="BF890" s="232">
        <f>IF(N890="snížená",J890,0)</f>
        <v>0</v>
      </c>
      <c r="BG890" s="232">
        <f>IF(N890="zákl. přenesená",J890,0)</f>
        <v>0</v>
      </c>
      <c r="BH890" s="232">
        <f>IF(N890="sníž. přenesená",J890,0)</f>
        <v>0</v>
      </c>
      <c r="BI890" s="232">
        <f>IF(N890="nulová",J890,0)</f>
        <v>0</v>
      </c>
      <c r="BJ890" s="17" t="s">
        <v>81</v>
      </c>
      <c r="BK890" s="232">
        <f>ROUND(I890*H890,2)</f>
        <v>0</v>
      </c>
      <c r="BL890" s="17" t="s">
        <v>136</v>
      </c>
      <c r="BM890" s="231" t="s">
        <v>1308</v>
      </c>
    </row>
    <row r="891" spans="1:51" s="14" customFormat="1" ht="12">
      <c r="A891" s="14"/>
      <c r="B891" s="245"/>
      <c r="C891" s="246"/>
      <c r="D891" s="235" t="s">
        <v>138</v>
      </c>
      <c r="E891" s="247" t="s">
        <v>1</v>
      </c>
      <c r="F891" s="248" t="s">
        <v>1284</v>
      </c>
      <c r="G891" s="246"/>
      <c r="H891" s="247" t="s">
        <v>1</v>
      </c>
      <c r="I891" s="249"/>
      <c r="J891" s="246"/>
      <c r="K891" s="246"/>
      <c r="L891" s="250"/>
      <c r="M891" s="251"/>
      <c r="N891" s="252"/>
      <c r="O891" s="252"/>
      <c r="P891" s="252"/>
      <c r="Q891" s="252"/>
      <c r="R891" s="252"/>
      <c r="S891" s="252"/>
      <c r="T891" s="253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T891" s="254" t="s">
        <v>138</v>
      </c>
      <c r="AU891" s="254" t="s">
        <v>145</v>
      </c>
      <c r="AV891" s="14" t="s">
        <v>81</v>
      </c>
      <c r="AW891" s="14" t="s">
        <v>29</v>
      </c>
      <c r="AX891" s="14" t="s">
        <v>73</v>
      </c>
      <c r="AY891" s="254" t="s">
        <v>130</v>
      </c>
    </row>
    <row r="892" spans="1:51" s="13" customFormat="1" ht="12">
      <c r="A892" s="13"/>
      <c r="B892" s="233"/>
      <c r="C892" s="234"/>
      <c r="D892" s="235" t="s">
        <v>138</v>
      </c>
      <c r="E892" s="236" t="s">
        <v>1</v>
      </c>
      <c r="F892" s="237" t="s">
        <v>1309</v>
      </c>
      <c r="G892" s="234"/>
      <c r="H892" s="238">
        <v>2.03</v>
      </c>
      <c r="I892" s="239"/>
      <c r="J892" s="234"/>
      <c r="K892" s="234"/>
      <c r="L892" s="240"/>
      <c r="M892" s="241"/>
      <c r="N892" s="242"/>
      <c r="O892" s="242"/>
      <c r="P892" s="242"/>
      <c r="Q892" s="242"/>
      <c r="R892" s="242"/>
      <c r="S892" s="242"/>
      <c r="T892" s="24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T892" s="244" t="s">
        <v>138</v>
      </c>
      <c r="AU892" s="244" t="s">
        <v>145</v>
      </c>
      <c r="AV892" s="13" t="s">
        <v>83</v>
      </c>
      <c r="AW892" s="13" t="s">
        <v>29</v>
      </c>
      <c r="AX892" s="13" t="s">
        <v>81</v>
      </c>
      <c r="AY892" s="244" t="s">
        <v>130</v>
      </c>
    </row>
    <row r="893" spans="1:65" s="2" customFormat="1" ht="37.8" customHeight="1">
      <c r="A893" s="38"/>
      <c r="B893" s="39"/>
      <c r="C893" s="219" t="s">
        <v>1310</v>
      </c>
      <c r="D893" s="219" t="s">
        <v>132</v>
      </c>
      <c r="E893" s="220" t="s">
        <v>1311</v>
      </c>
      <c r="F893" s="221" t="s">
        <v>1312</v>
      </c>
      <c r="G893" s="222" t="s">
        <v>360</v>
      </c>
      <c r="H893" s="223">
        <v>15</v>
      </c>
      <c r="I893" s="224"/>
      <c r="J893" s="225">
        <f>ROUND(I893*H893,2)</f>
        <v>0</v>
      </c>
      <c r="K893" s="226"/>
      <c r="L893" s="44"/>
      <c r="M893" s="227" t="s">
        <v>1</v>
      </c>
      <c r="N893" s="228" t="s">
        <v>38</v>
      </c>
      <c r="O893" s="91"/>
      <c r="P893" s="229">
        <f>O893*H893</f>
        <v>0</v>
      </c>
      <c r="Q893" s="229">
        <v>0</v>
      </c>
      <c r="R893" s="229">
        <f>Q893*H893</f>
        <v>0</v>
      </c>
      <c r="S893" s="229">
        <v>0</v>
      </c>
      <c r="T893" s="230">
        <f>S893*H893</f>
        <v>0</v>
      </c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R893" s="231" t="s">
        <v>136</v>
      </c>
      <c r="AT893" s="231" t="s">
        <v>132</v>
      </c>
      <c r="AU893" s="231" t="s">
        <v>145</v>
      </c>
      <c r="AY893" s="17" t="s">
        <v>130</v>
      </c>
      <c r="BE893" s="232">
        <f>IF(N893="základní",J893,0)</f>
        <v>0</v>
      </c>
      <c r="BF893" s="232">
        <f>IF(N893="snížená",J893,0)</f>
        <v>0</v>
      </c>
      <c r="BG893" s="232">
        <f>IF(N893="zákl. přenesená",J893,0)</f>
        <v>0</v>
      </c>
      <c r="BH893" s="232">
        <f>IF(N893="sníž. přenesená",J893,0)</f>
        <v>0</v>
      </c>
      <c r="BI893" s="232">
        <f>IF(N893="nulová",J893,0)</f>
        <v>0</v>
      </c>
      <c r="BJ893" s="17" t="s">
        <v>81</v>
      </c>
      <c r="BK893" s="232">
        <f>ROUND(I893*H893,2)</f>
        <v>0</v>
      </c>
      <c r="BL893" s="17" t="s">
        <v>136</v>
      </c>
      <c r="BM893" s="231" t="s">
        <v>1313</v>
      </c>
    </row>
    <row r="894" spans="1:51" s="13" customFormat="1" ht="12">
      <c r="A894" s="13"/>
      <c r="B894" s="233"/>
      <c r="C894" s="234"/>
      <c r="D894" s="235" t="s">
        <v>138</v>
      </c>
      <c r="E894" s="236" t="s">
        <v>1</v>
      </c>
      <c r="F894" s="237" t="s">
        <v>240</v>
      </c>
      <c r="G894" s="234"/>
      <c r="H894" s="238">
        <v>15</v>
      </c>
      <c r="I894" s="239"/>
      <c r="J894" s="234"/>
      <c r="K894" s="234"/>
      <c r="L894" s="240"/>
      <c r="M894" s="241"/>
      <c r="N894" s="242"/>
      <c r="O894" s="242"/>
      <c r="P894" s="242"/>
      <c r="Q894" s="242"/>
      <c r="R894" s="242"/>
      <c r="S894" s="242"/>
      <c r="T894" s="24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44" t="s">
        <v>138</v>
      </c>
      <c r="AU894" s="244" t="s">
        <v>145</v>
      </c>
      <c r="AV894" s="13" t="s">
        <v>83</v>
      </c>
      <c r="AW894" s="13" t="s">
        <v>29</v>
      </c>
      <c r="AX894" s="13" t="s">
        <v>73</v>
      </c>
      <c r="AY894" s="244" t="s">
        <v>130</v>
      </c>
    </row>
    <row r="895" spans="1:65" s="2" customFormat="1" ht="16.5" customHeight="1">
      <c r="A895" s="38"/>
      <c r="B895" s="39"/>
      <c r="C895" s="266" t="s">
        <v>1314</v>
      </c>
      <c r="D895" s="266" t="s">
        <v>313</v>
      </c>
      <c r="E895" s="267" t="s">
        <v>1315</v>
      </c>
      <c r="F895" s="268" t="s">
        <v>1316</v>
      </c>
      <c r="G895" s="269" t="s">
        <v>360</v>
      </c>
      <c r="H895" s="270">
        <v>15.225</v>
      </c>
      <c r="I895" s="271"/>
      <c r="J895" s="272">
        <f>ROUND(I895*H895,2)</f>
        <v>0</v>
      </c>
      <c r="K895" s="273"/>
      <c r="L895" s="274"/>
      <c r="M895" s="275" t="s">
        <v>1</v>
      </c>
      <c r="N895" s="276" t="s">
        <v>38</v>
      </c>
      <c r="O895" s="91"/>
      <c r="P895" s="229">
        <f>O895*H895</f>
        <v>0</v>
      </c>
      <c r="Q895" s="229">
        <v>0.00141</v>
      </c>
      <c r="R895" s="229">
        <f>Q895*H895</f>
        <v>0.02146725</v>
      </c>
      <c r="S895" s="229">
        <v>0</v>
      </c>
      <c r="T895" s="230">
        <f>S895*H895</f>
        <v>0</v>
      </c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R895" s="231" t="s">
        <v>176</v>
      </c>
      <c r="AT895" s="231" t="s">
        <v>313</v>
      </c>
      <c r="AU895" s="231" t="s">
        <v>145</v>
      </c>
      <c r="AY895" s="17" t="s">
        <v>130</v>
      </c>
      <c r="BE895" s="232">
        <f>IF(N895="základní",J895,0)</f>
        <v>0</v>
      </c>
      <c r="BF895" s="232">
        <f>IF(N895="snížená",J895,0)</f>
        <v>0</v>
      </c>
      <c r="BG895" s="232">
        <f>IF(N895="zákl. přenesená",J895,0)</f>
        <v>0</v>
      </c>
      <c r="BH895" s="232">
        <f>IF(N895="sníž. přenesená",J895,0)</f>
        <v>0</v>
      </c>
      <c r="BI895" s="232">
        <f>IF(N895="nulová",J895,0)</f>
        <v>0</v>
      </c>
      <c r="BJ895" s="17" t="s">
        <v>81</v>
      </c>
      <c r="BK895" s="232">
        <f>ROUND(I895*H895,2)</f>
        <v>0</v>
      </c>
      <c r="BL895" s="17" t="s">
        <v>136</v>
      </c>
      <c r="BM895" s="231" t="s">
        <v>1317</v>
      </c>
    </row>
    <row r="896" spans="1:51" s="14" customFormat="1" ht="12">
      <c r="A896" s="14"/>
      <c r="B896" s="245"/>
      <c r="C896" s="246"/>
      <c r="D896" s="235" t="s">
        <v>138</v>
      </c>
      <c r="E896" s="247" t="s">
        <v>1</v>
      </c>
      <c r="F896" s="248" t="s">
        <v>1074</v>
      </c>
      <c r="G896" s="246"/>
      <c r="H896" s="247" t="s">
        <v>1</v>
      </c>
      <c r="I896" s="249"/>
      <c r="J896" s="246"/>
      <c r="K896" s="246"/>
      <c r="L896" s="250"/>
      <c r="M896" s="251"/>
      <c r="N896" s="252"/>
      <c r="O896" s="252"/>
      <c r="P896" s="252"/>
      <c r="Q896" s="252"/>
      <c r="R896" s="252"/>
      <c r="S896" s="252"/>
      <c r="T896" s="253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54" t="s">
        <v>138</v>
      </c>
      <c r="AU896" s="254" t="s">
        <v>145</v>
      </c>
      <c r="AV896" s="14" t="s">
        <v>81</v>
      </c>
      <c r="AW896" s="14" t="s">
        <v>29</v>
      </c>
      <c r="AX896" s="14" t="s">
        <v>73</v>
      </c>
      <c r="AY896" s="254" t="s">
        <v>130</v>
      </c>
    </row>
    <row r="897" spans="1:51" s="13" customFormat="1" ht="12">
      <c r="A897" s="13"/>
      <c r="B897" s="233"/>
      <c r="C897" s="234"/>
      <c r="D897" s="235" t="s">
        <v>138</v>
      </c>
      <c r="E897" s="236" t="s">
        <v>1</v>
      </c>
      <c r="F897" s="237" t="s">
        <v>1318</v>
      </c>
      <c r="G897" s="234"/>
      <c r="H897" s="238">
        <v>15.225</v>
      </c>
      <c r="I897" s="239"/>
      <c r="J897" s="234"/>
      <c r="K897" s="234"/>
      <c r="L897" s="240"/>
      <c r="M897" s="241"/>
      <c r="N897" s="242"/>
      <c r="O897" s="242"/>
      <c r="P897" s="242"/>
      <c r="Q897" s="242"/>
      <c r="R897" s="242"/>
      <c r="S897" s="242"/>
      <c r="T897" s="24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44" t="s">
        <v>138</v>
      </c>
      <c r="AU897" s="244" t="s">
        <v>145</v>
      </c>
      <c r="AV897" s="13" t="s">
        <v>83</v>
      </c>
      <c r="AW897" s="13" t="s">
        <v>29</v>
      </c>
      <c r="AX897" s="13" t="s">
        <v>81</v>
      </c>
      <c r="AY897" s="244" t="s">
        <v>130</v>
      </c>
    </row>
    <row r="898" spans="1:65" s="2" customFormat="1" ht="44.25" customHeight="1">
      <c r="A898" s="38"/>
      <c r="B898" s="39"/>
      <c r="C898" s="219" t="s">
        <v>1319</v>
      </c>
      <c r="D898" s="219" t="s">
        <v>132</v>
      </c>
      <c r="E898" s="220" t="s">
        <v>1320</v>
      </c>
      <c r="F898" s="221" t="s">
        <v>1321</v>
      </c>
      <c r="G898" s="222" t="s">
        <v>360</v>
      </c>
      <c r="H898" s="223">
        <v>99</v>
      </c>
      <c r="I898" s="224"/>
      <c r="J898" s="225">
        <f>ROUND(I898*H898,2)</f>
        <v>0</v>
      </c>
      <c r="K898" s="226"/>
      <c r="L898" s="44"/>
      <c r="M898" s="227" t="s">
        <v>1</v>
      </c>
      <c r="N898" s="228" t="s">
        <v>38</v>
      </c>
      <c r="O898" s="91"/>
      <c r="P898" s="229">
        <f>O898*H898</f>
        <v>0</v>
      </c>
      <c r="Q898" s="229">
        <v>0</v>
      </c>
      <c r="R898" s="229">
        <f>Q898*H898</f>
        <v>0</v>
      </c>
      <c r="S898" s="229">
        <v>0</v>
      </c>
      <c r="T898" s="230">
        <f>S898*H898</f>
        <v>0</v>
      </c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R898" s="231" t="s">
        <v>136</v>
      </c>
      <c r="AT898" s="231" t="s">
        <v>132</v>
      </c>
      <c r="AU898" s="231" t="s">
        <v>145</v>
      </c>
      <c r="AY898" s="17" t="s">
        <v>130</v>
      </c>
      <c r="BE898" s="232">
        <f>IF(N898="základní",J898,0)</f>
        <v>0</v>
      </c>
      <c r="BF898" s="232">
        <f>IF(N898="snížená",J898,0)</f>
        <v>0</v>
      </c>
      <c r="BG898" s="232">
        <f>IF(N898="zákl. přenesená",J898,0)</f>
        <v>0</v>
      </c>
      <c r="BH898" s="232">
        <f>IF(N898="sníž. přenesená",J898,0)</f>
        <v>0</v>
      </c>
      <c r="BI898" s="232">
        <f>IF(N898="nulová",J898,0)</f>
        <v>0</v>
      </c>
      <c r="BJ898" s="17" t="s">
        <v>81</v>
      </c>
      <c r="BK898" s="232">
        <f>ROUND(I898*H898,2)</f>
        <v>0</v>
      </c>
      <c r="BL898" s="17" t="s">
        <v>136</v>
      </c>
      <c r="BM898" s="231" t="s">
        <v>1322</v>
      </c>
    </row>
    <row r="899" spans="1:51" s="14" customFormat="1" ht="12">
      <c r="A899" s="14"/>
      <c r="B899" s="245"/>
      <c r="C899" s="246"/>
      <c r="D899" s="235" t="s">
        <v>138</v>
      </c>
      <c r="E899" s="247" t="s">
        <v>1</v>
      </c>
      <c r="F899" s="248" t="s">
        <v>1074</v>
      </c>
      <c r="G899" s="246"/>
      <c r="H899" s="247" t="s">
        <v>1</v>
      </c>
      <c r="I899" s="249"/>
      <c r="J899" s="246"/>
      <c r="K899" s="246"/>
      <c r="L899" s="250"/>
      <c r="M899" s="251"/>
      <c r="N899" s="252"/>
      <c r="O899" s="252"/>
      <c r="P899" s="252"/>
      <c r="Q899" s="252"/>
      <c r="R899" s="252"/>
      <c r="S899" s="252"/>
      <c r="T899" s="253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54" t="s">
        <v>138</v>
      </c>
      <c r="AU899" s="254" t="s">
        <v>145</v>
      </c>
      <c r="AV899" s="14" t="s">
        <v>81</v>
      </c>
      <c r="AW899" s="14" t="s">
        <v>29</v>
      </c>
      <c r="AX899" s="14" t="s">
        <v>73</v>
      </c>
      <c r="AY899" s="254" t="s">
        <v>130</v>
      </c>
    </row>
    <row r="900" spans="1:51" s="13" customFormat="1" ht="12">
      <c r="A900" s="13"/>
      <c r="B900" s="233"/>
      <c r="C900" s="234"/>
      <c r="D900" s="235" t="s">
        <v>138</v>
      </c>
      <c r="E900" s="236" t="s">
        <v>1</v>
      </c>
      <c r="F900" s="237" t="s">
        <v>743</v>
      </c>
      <c r="G900" s="234"/>
      <c r="H900" s="238">
        <v>99</v>
      </c>
      <c r="I900" s="239"/>
      <c r="J900" s="234"/>
      <c r="K900" s="234"/>
      <c r="L900" s="240"/>
      <c r="M900" s="241"/>
      <c r="N900" s="242"/>
      <c r="O900" s="242"/>
      <c r="P900" s="242"/>
      <c r="Q900" s="242"/>
      <c r="R900" s="242"/>
      <c r="S900" s="242"/>
      <c r="T900" s="24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44" t="s">
        <v>138</v>
      </c>
      <c r="AU900" s="244" t="s">
        <v>145</v>
      </c>
      <c r="AV900" s="13" t="s">
        <v>83</v>
      </c>
      <c r="AW900" s="13" t="s">
        <v>29</v>
      </c>
      <c r="AX900" s="13" t="s">
        <v>81</v>
      </c>
      <c r="AY900" s="244" t="s">
        <v>130</v>
      </c>
    </row>
    <row r="901" spans="1:65" s="2" customFormat="1" ht="16.5" customHeight="1">
      <c r="A901" s="38"/>
      <c r="B901" s="39"/>
      <c r="C901" s="266" t="s">
        <v>1323</v>
      </c>
      <c r="D901" s="266" t="s">
        <v>313</v>
      </c>
      <c r="E901" s="267" t="s">
        <v>1324</v>
      </c>
      <c r="F901" s="268" t="s">
        <v>1325</v>
      </c>
      <c r="G901" s="269" t="s">
        <v>360</v>
      </c>
      <c r="H901" s="270">
        <v>100.485</v>
      </c>
      <c r="I901" s="271"/>
      <c r="J901" s="272">
        <f>ROUND(I901*H901,2)</f>
        <v>0</v>
      </c>
      <c r="K901" s="273"/>
      <c r="L901" s="274"/>
      <c r="M901" s="275" t="s">
        <v>1</v>
      </c>
      <c r="N901" s="276" t="s">
        <v>38</v>
      </c>
      <c r="O901" s="91"/>
      <c r="P901" s="229">
        <f>O901*H901</f>
        <v>0</v>
      </c>
      <c r="Q901" s="229">
        <v>0.00082</v>
      </c>
      <c r="R901" s="229">
        <f>Q901*H901</f>
        <v>0.0823977</v>
      </c>
      <c r="S901" s="229">
        <v>0</v>
      </c>
      <c r="T901" s="230">
        <f>S901*H901</f>
        <v>0</v>
      </c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R901" s="231" t="s">
        <v>176</v>
      </c>
      <c r="AT901" s="231" t="s">
        <v>313</v>
      </c>
      <c r="AU901" s="231" t="s">
        <v>145</v>
      </c>
      <c r="AY901" s="17" t="s">
        <v>130</v>
      </c>
      <c r="BE901" s="232">
        <f>IF(N901="základní",J901,0)</f>
        <v>0</v>
      </c>
      <c r="BF901" s="232">
        <f>IF(N901="snížená",J901,0)</f>
        <v>0</v>
      </c>
      <c r="BG901" s="232">
        <f>IF(N901="zákl. přenesená",J901,0)</f>
        <v>0</v>
      </c>
      <c r="BH901" s="232">
        <f>IF(N901="sníž. přenesená",J901,0)</f>
        <v>0</v>
      </c>
      <c r="BI901" s="232">
        <f>IF(N901="nulová",J901,0)</f>
        <v>0</v>
      </c>
      <c r="BJ901" s="17" t="s">
        <v>81</v>
      </c>
      <c r="BK901" s="232">
        <f>ROUND(I901*H901,2)</f>
        <v>0</v>
      </c>
      <c r="BL901" s="17" t="s">
        <v>136</v>
      </c>
      <c r="BM901" s="231" t="s">
        <v>1326</v>
      </c>
    </row>
    <row r="902" spans="1:51" s="14" customFormat="1" ht="12">
      <c r="A902" s="14"/>
      <c r="B902" s="245"/>
      <c r="C902" s="246"/>
      <c r="D902" s="235" t="s">
        <v>138</v>
      </c>
      <c r="E902" s="247" t="s">
        <v>1</v>
      </c>
      <c r="F902" s="248" t="s">
        <v>1074</v>
      </c>
      <c r="G902" s="246"/>
      <c r="H902" s="247" t="s">
        <v>1</v>
      </c>
      <c r="I902" s="249"/>
      <c r="J902" s="246"/>
      <c r="K902" s="246"/>
      <c r="L902" s="250"/>
      <c r="M902" s="251"/>
      <c r="N902" s="252"/>
      <c r="O902" s="252"/>
      <c r="P902" s="252"/>
      <c r="Q902" s="252"/>
      <c r="R902" s="252"/>
      <c r="S902" s="252"/>
      <c r="T902" s="253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54" t="s">
        <v>138</v>
      </c>
      <c r="AU902" s="254" t="s">
        <v>145</v>
      </c>
      <c r="AV902" s="14" t="s">
        <v>81</v>
      </c>
      <c r="AW902" s="14" t="s">
        <v>29</v>
      </c>
      <c r="AX902" s="14" t="s">
        <v>73</v>
      </c>
      <c r="AY902" s="254" t="s">
        <v>130</v>
      </c>
    </row>
    <row r="903" spans="1:51" s="13" customFormat="1" ht="12">
      <c r="A903" s="13"/>
      <c r="B903" s="233"/>
      <c r="C903" s="234"/>
      <c r="D903" s="235" t="s">
        <v>138</v>
      </c>
      <c r="E903" s="236" t="s">
        <v>1</v>
      </c>
      <c r="F903" s="237" t="s">
        <v>1327</v>
      </c>
      <c r="G903" s="234"/>
      <c r="H903" s="238">
        <v>100.485</v>
      </c>
      <c r="I903" s="239"/>
      <c r="J903" s="234"/>
      <c r="K903" s="234"/>
      <c r="L903" s="240"/>
      <c r="M903" s="241"/>
      <c r="N903" s="242"/>
      <c r="O903" s="242"/>
      <c r="P903" s="242"/>
      <c r="Q903" s="242"/>
      <c r="R903" s="242"/>
      <c r="S903" s="242"/>
      <c r="T903" s="24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44" t="s">
        <v>138</v>
      </c>
      <c r="AU903" s="244" t="s">
        <v>145</v>
      </c>
      <c r="AV903" s="13" t="s">
        <v>83</v>
      </c>
      <c r="AW903" s="13" t="s">
        <v>29</v>
      </c>
      <c r="AX903" s="13" t="s">
        <v>81</v>
      </c>
      <c r="AY903" s="244" t="s">
        <v>130</v>
      </c>
    </row>
    <row r="904" spans="1:65" s="2" customFormat="1" ht="16.5" customHeight="1">
      <c r="A904" s="38"/>
      <c r="B904" s="39"/>
      <c r="C904" s="266" t="s">
        <v>1328</v>
      </c>
      <c r="D904" s="266" t="s">
        <v>313</v>
      </c>
      <c r="E904" s="267" t="s">
        <v>1329</v>
      </c>
      <c r="F904" s="268" t="s">
        <v>1330</v>
      </c>
      <c r="G904" s="269" t="s">
        <v>360</v>
      </c>
      <c r="H904" s="270">
        <v>3.045</v>
      </c>
      <c r="I904" s="271"/>
      <c r="J904" s="272">
        <f>ROUND(I904*H904,2)</f>
        <v>0</v>
      </c>
      <c r="K904" s="273"/>
      <c r="L904" s="274"/>
      <c r="M904" s="275" t="s">
        <v>1</v>
      </c>
      <c r="N904" s="276" t="s">
        <v>38</v>
      </c>
      <c r="O904" s="91"/>
      <c r="P904" s="229">
        <f>O904*H904</f>
        <v>0</v>
      </c>
      <c r="Q904" s="229">
        <v>0.00172</v>
      </c>
      <c r="R904" s="229">
        <f>Q904*H904</f>
        <v>0.0052374</v>
      </c>
      <c r="S904" s="229">
        <v>0</v>
      </c>
      <c r="T904" s="230">
        <f>S904*H904</f>
        <v>0</v>
      </c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R904" s="231" t="s">
        <v>176</v>
      </c>
      <c r="AT904" s="231" t="s">
        <v>313</v>
      </c>
      <c r="AU904" s="231" t="s">
        <v>145</v>
      </c>
      <c r="AY904" s="17" t="s">
        <v>130</v>
      </c>
      <c r="BE904" s="232">
        <f>IF(N904="základní",J904,0)</f>
        <v>0</v>
      </c>
      <c r="BF904" s="232">
        <f>IF(N904="snížená",J904,0)</f>
        <v>0</v>
      </c>
      <c r="BG904" s="232">
        <f>IF(N904="zákl. přenesená",J904,0)</f>
        <v>0</v>
      </c>
      <c r="BH904" s="232">
        <f>IF(N904="sníž. přenesená",J904,0)</f>
        <v>0</v>
      </c>
      <c r="BI904" s="232">
        <f>IF(N904="nulová",J904,0)</f>
        <v>0</v>
      </c>
      <c r="BJ904" s="17" t="s">
        <v>81</v>
      </c>
      <c r="BK904" s="232">
        <f>ROUND(I904*H904,2)</f>
        <v>0</v>
      </c>
      <c r="BL904" s="17" t="s">
        <v>136</v>
      </c>
      <c r="BM904" s="231" t="s">
        <v>1331</v>
      </c>
    </row>
    <row r="905" spans="1:51" s="14" customFormat="1" ht="12">
      <c r="A905" s="14"/>
      <c r="B905" s="245"/>
      <c r="C905" s="246"/>
      <c r="D905" s="235" t="s">
        <v>138</v>
      </c>
      <c r="E905" s="247" t="s">
        <v>1</v>
      </c>
      <c r="F905" s="248" t="s">
        <v>1284</v>
      </c>
      <c r="G905" s="246"/>
      <c r="H905" s="247" t="s">
        <v>1</v>
      </c>
      <c r="I905" s="249"/>
      <c r="J905" s="246"/>
      <c r="K905" s="246"/>
      <c r="L905" s="250"/>
      <c r="M905" s="251"/>
      <c r="N905" s="252"/>
      <c r="O905" s="252"/>
      <c r="P905" s="252"/>
      <c r="Q905" s="252"/>
      <c r="R905" s="252"/>
      <c r="S905" s="252"/>
      <c r="T905" s="253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254" t="s">
        <v>138</v>
      </c>
      <c r="AU905" s="254" t="s">
        <v>145</v>
      </c>
      <c r="AV905" s="14" t="s">
        <v>81</v>
      </c>
      <c r="AW905" s="14" t="s">
        <v>29</v>
      </c>
      <c r="AX905" s="14" t="s">
        <v>73</v>
      </c>
      <c r="AY905" s="254" t="s">
        <v>130</v>
      </c>
    </row>
    <row r="906" spans="1:51" s="13" customFormat="1" ht="12">
      <c r="A906" s="13"/>
      <c r="B906" s="233"/>
      <c r="C906" s="234"/>
      <c r="D906" s="235" t="s">
        <v>138</v>
      </c>
      <c r="E906" s="236" t="s">
        <v>1</v>
      </c>
      <c r="F906" s="237" t="s">
        <v>1285</v>
      </c>
      <c r="G906" s="234"/>
      <c r="H906" s="238">
        <v>3.045</v>
      </c>
      <c r="I906" s="239"/>
      <c r="J906" s="234"/>
      <c r="K906" s="234"/>
      <c r="L906" s="240"/>
      <c r="M906" s="241"/>
      <c r="N906" s="242"/>
      <c r="O906" s="242"/>
      <c r="P906" s="242"/>
      <c r="Q906" s="242"/>
      <c r="R906" s="242"/>
      <c r="S906" s="242"/>
      <c r="T906" s="24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44" t="s">
        <v>138</v>
      </c>
      <c r="AU906" s="244" t="s">
        <v>145</v>
      </c>
      <c r="AV906" s="13" t="s">
        <v>83</v>
      </c>
      <c r="AW906" s="13" t="s">
        <v>29</v>
      </c>
      <c r="AX906" s="13" t="s">
        <v>81</v>
      </c>
      <c r="AY906" s="244" t="s">
        <v>130</v>
      </c>
    </row>
    <row r="907" spans="1:65" s="2" customFormat="1" ht="37.8" customHeight="1">
      <c r="A907" s="38"/>
      <c r="B907" s="39"/>
      <c r="C907" s="219" t="s">
        <v>1332</v>
      </c>
      <c r="D907" s="219" t="s">
        <v>132</v>
      </c>
      <c r="E907" s="220" t="s">
        <v>1333</v>
      </c>
      <c r="F907" s="221" t="s">
        <v>1334</v>
      </c>
      <c r="G907" s="222" t="s">
        <v>360</v>
      </c>
      <c r="H907" s="223">
        <v>4</v>
      </c>
      <c r="I907" s="224"/>
      <c r="J907" s="225">
        <f>ROUND(I907*H907,2)</f>
        <v>0</v>
      </c>
      <c r="K907" s="226"/>
      <c r="L907" s="44"/>
      <c r="M907" s="227" t="s">
        <v>1</v>
      </c>
      <c r="N907" s="228" t="s">
        <v>38</v>
      </c>
      <c r="O907" s="91"/>
      <c r="P907" s="229">
        <f>O907*H907</f>
        <v>0</v>
      </c>
      <c r="Q907" s="229">
        <v>0</v>
      </c>
      <c r="R907" s="229">
        <f>Q907*H907</f>
        <v>0</v>
      </c>
      <c r="S907" s="229">
        <v>0</v>
      </c>
      <c r="T907" s="230">
        <f>S907*H907</f>
        <v>0</v>
      </c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R907" s="231" t="s">
        <v>136</v>
      </c>
      <c r="AT907" s="231" t="s">
        <v>132</v>
      </c>
      <c r="AU907" s="231" t="s">
        <v>145</v>
      </c>
      <c r="AY907" s="17" t="s">
        <v>130</v>
      </c>
      <c r="BE907" s="232">
        <f>IF(N907="základní",J907,0)</f>
        <v>0</v>
      </c>
      <c r="BF907" s="232">
        <f>IF(N907="snížená",J907,0)</f>
        <v>0</v>
      </c>
      <c r="BG907" s="232">
        <f>IF(N907="zákl. přenesená",J907,0)</f>
        <v>0</v>
      </c>
      <c r="BH907" s="232">
        <f>IF(N907="sníž. přenesená",J907,0)</f>
        <v>0</v>
      </c>
      <c r="BI907" s="232">
        <f>IF(N907="nulová",J907,0)</f>
        <v>0</v>
      </c>
      <c r="BJ907" s="17" t="s">
        <v>81</v>
      </c>
      <c r="BK907" s="232">
        <f>ROUND(I907*H907,2)</f>
        <v>0</v>
      </c>
      <c r="BL907" s="17" t="s">
        <v>136</v>
      </c>
      <c r="BM907" s="231" t="s">
        <v>1335</v>
      </c>
    </row>
    <row r="908" spans="1:51" s="14" customFormat="1" ht="12">
      <c r="A908" s="14"/>
      <c r="B908" s="245"/>
      <c r="C908" s="246"/>
      <c r="D908" s="235" t="s">
        <v>138</v>
      </c>
      <c r="E908" s="247" t="s">
        <v>1</v>
      </c>
      <c r="F908" s="248" t="s">
        <v>1294</v>
      </c>
      <c r="G908" s="246"/>
      <c r="H908" s="247" t="s">
        <v>1</v>
      </c>
      <c r="I908" s="249"/>
      <c r="J908" s="246"/>
      <c r="K908" s="246"/>
      <c r="L908" s="250"/>
      <c r="M908" s="251"/>
      <c r="N908" s="252"/>
      <c r="O908" s="252"/>
      <c r="P908" s="252"/>
      <c r="Q908" s="252"/>
      <c r="R908" s="252"/>
      <c r="S908" s="252"/>
      <c r="T908" s="253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54" t="s">
        <v>138</v>
      </c>
      <c r="AU908" s="254" t="s">
        <v>145</v>
      </c>
      <c r="AV908" s="14" t="s">
        <v>81</v>
      </c>
      <c r="AW908" s="14" t="s">
        <v>29</v>
      </c>
      <c r="AX908" s="14" t="s">
        <v>73</v>
      </c>
      <c r="AY908" s="254" t="s">
        <v>130</v>
      </c>
    </row>
    <row r="909" spans="1:51" s="13" customFormat="1" ht="12">
      <c r="A909" s="13"/>
      <c r="B909" s="233"/>
      <c r="C909" s="234"/>
      <c r="D909" s="235" t="s">
        <v>138</v>
      </c>
      <c r="E909" s="236" t="s">
        <v>1</v>
      </c>
      <c r="F909" s="237" t="s">
        <v>136</v>
      </c>
      <c r="G909" s="234"/>
      <c r="H909" s="238">
        <v>4</v>
      </c>
      <c r="I909" s="239"/>
      <c r="J909" s="234"/>
      <c r="K909" s="234"/>
      <c r="L909" s="240"/>
      <c r="M909" s="241"/>
      <c r="N909" s="242"/>
      <c r="O909" s="242"/>
      <c r="P909" s="242"/>
      <c r="Q909" s="242"/>
      <c r="R909" s="242"/>
      <c r="S909" s="242"/>
      <c r="T909" s="24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T909" s="244" t="s">
        <v>138</v>
      </c>
      <c r="AU909" s="244" t="s">
        <v>145</v>
      </c>
      <c r="AV909" s="13" t="s">
        <v>83</v>
      </c>
      <c r="AW909" s="13" t="s">
        <v>29</v>
      </c>
      <c r="AX909" s="13" t="s">
        <v>81</v>
      </c>
      <c r="AY909" s="244" t="s">
        <v>130</v>
      </c>
    </row>
    <row r="910" spans="1:65" s="2" customFormat="1" ht="16.5" customHeight="1">
      <c r="A910" s="38"/>
      <c r="B910" s="39"/>
      <c r="C910" s="266" t="s">
        <v>1336</v>
      </c>
      <c r="D910" s="266" t="s">
        <v>313</v>
      </c>
      <c r="E910" s="267" t="s">
        <v>1337</v>
      </c>
      <c r="F910" s="268" t="s">
        <v>1338</v>
      </c>
      <c r="G910" s="269" t="s">
        <v>360</v>
      </c>
      <c r="H910" s="270">
        <v>4.06</v>
      </c>
      <c r="I910" s="271"/>
      <c r="J910" s="272">
        <f>ROUND(I910*H910,2)</f>
        <v>0</v>
      </c>
      <c r="K910" s="273"/>
      <c r="L910" s="274"/>
      <c r="M910" s="275" t="s">
        <v>1</v>
      </c>
      <c r="N910" s="276" t="s">
        <v>38</v>
      </c>
      <c r="O910" s="91"/>
      <c r="P910" s="229">
        <f>O910*H910</f>
        <v>0</v>
      </c>
      <c r="Q910" s="229">
        <v>0.0038</v>
      </c>
      <c r="R910" s="229">
        <f>Q910*H910</f>
        <v>0.015427999999999999</v>
      </c>
      <c r="S910" s="229">
        <v>0</v>
      </c>
      <c r="T910" s="230">
        <f>S910*H910</f>
        <v>0</v>
      </c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R910" s="231" t="s">
        <v>176</v>
      </c>
      <c r="AT910" s="231" t="s">
        <v>313</v>
      </c>
      <c r="AU910" s="231" t="s">
        <v>145</v>
      </c>
      <c r="AY910" s="17" t="s">
        <v>130</v>
      </c>
      <c r="BE910" s="232">
        <f>IF(N910="základní",J910,0)</f>
        <v>0</v>
      </c>
      <c r="BF910" s="232">
        <f>IF(N910="snížená",J910,0)</f>
        <v>0</v>
      </c>
      <c r="BG910" s="232">
        <f>IF(N910="zákl. přenesená",J910,0)</f>
        <v>0</v>
      </c>
      <c r="BH910" s="232">
        <f>IF(N910="sníž. přenesená",J910,0)</f>
        <v>0</v>
      </c>
      <c r="BI910" s="232">
        <f>IF(N910="nulová",J910,0)</f>
        <v>0</v>
      </c>
      <c r="BJ910" s="17" t="s">
        <v>81</v>
      </c>
      <c r="BK910" s="232">
        <f>ROUND(I910*H910,2)</f>
        <v>0</v>
      </c>
      <c r="BL910" s="17" t="s">
        <v>136</v>
      </c>
      <c r="BM910" s="231" t="s">
        <v>1339</v>
      </c>
    </row>
    <row r="911" spans="1:51" s="14" customFormat="1" ht="12">
      <c r="A911" s="14"/>
      <c r="B911" s="245"/>
      <c r="C911" s="246"/>
      <c r="D911" s="235" t="s">
        <v>138</v>
      </c>
      <c r="E911" s="247" t="s">
        <v>1</v>
      </c>
      <c r="F911" s="248" t="s">
        <v>1294</v>
      </c>
      <c r="G911" s="246"/>
      <c r="H911" s="247" t="s">
        <v>1</v>
      </c>
      <c r="I911" s="249"/>
      <c r="J911" s="246"/>
      <c r="K911" s="246"/>
      <c r="L911" s="250"/>
      <c r="M911" s="251"/>
      <c r="N911" s="252"/>
      <c r="O911" s="252"/>
      <c r="P911" s="252"/>
      <c r="Q911" s="252"/>
      <c r="R911" s="252"/>
      <c r="S911" s="252"/>
      <c r="T911" s="253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T911" s="254" t="s">
        <v>138</v>
      </c>
      <c r="AU911" s="254" t="s">
        <v>145</v>
      </c>
      <c r="AV911" s="14" t="s">
        <v>81</v>
      </c>
      <c r="AW911" s="14" t="s">
        <v>29</v>
      </c>
      <c r="AX911" s="14" t="s">
        <v>73</v>
      </c>
      <c r="AY911" s="254" t="s">
        <v>130</v>
      </c>
    </row>
    <row r="912" spans="1:51" s="13" customFormat="1" ht="12">
      <c r="A912" s="13"/>
      <c r="B912" s="233"/>
      <c r="C912" s="234"/>
      <c r="D912" s="235" t="s">
        <v>138</v>
      </c>
      <c r="E912" s="236" t="s">
        <v>1</v>
      </c>
      <c r="F912" s="237" t="s">
        <v>1340</v>
      </c>
      <c r="G912" s="234"/>
      <c r="H912" s="238">
        <v>4.06</v>
      </c>
      <c r="I912" s="239"/>
      <c r="J912" s="234"/>
      <c r="K912" s="234"/>
      <c r="L912" s="240"/>
      <c r="M912" s="241"/>
      <c r="N912" s="242"/>
      <c r="O912" s="242"/>
      <c r="P912" s="242"/>
      <c r="Q912" s="242"/>
      <c r="R912" s="242"/>
      <c r="S912" s="242"/>
      <c r="T912" s="24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44" t="s">
        <v>138</v>
      </c>
      <c r="AU912" s="244" t="s">
        <v>145</v>
      </c>
      <c r="AV912" s="13" t="s">
        <v>83</v>
      </c>
      <c r="AW912" s="13" t="s">
        <v>29</v>
      </c>
      <c r="AX912" s="13" t="s">
        <v>81</v>
      </c>
      <c r="AY912" s="244" t="s">
        <v>130</v>
      </c>
    </row>
    <row r="913" spans="1:65" s="2" customFormat="1" ht="24.15" customHeight="1">
      <c r="A913" s="38"/>
      <c r="B913" s="39"/>
      <c r="C913" s="219" t="s">
        <v>1341</v>
      </c>
      <c r="D913" s="219" t="s">
        <v>132</v>
      </c>
      <c r="E913" s="220" t="s">
        <v>1342</v>
      </c>
      <c r="F913" s="221" t="s">
        <v>1343</v>
      </c>
      <c r="G913" s="222" t="s">
        <v>360</v>
      </c>
      <c r="H913" s="223">
        <v>2</v>
      </c>
      <c r="I913" s="224"/>
      <c r="J913" s="225">
        <f>ROUND(I913*H913,2)</f>
        <v>0</v>
      </c>
      <c r="K913" s="226"/>
      <c r="L913" s="44"/>
      <c r="M913" s="227" t="s">
        <v>1</v>
      </c>
      <c r="N913" s="228" t="s">
        <v>38</v>
      </c>
      <c r="O913" s="91"/>
      <c r="P913" s="229">
        <f>O913*H913</f>
        <v>0</v>
      </c>
      <c r="Q913" s="229">
        <v>0</v>
      </c>
      <c r="R913" s="229">
        <f>Q913*H913</f>
        <v>0</v>
      </c>
      <c r="S913" s="229">
        <v>0</v>
      </c>
      <c r="T913" s="230">
        <f>S913*H913</f>
        <v>0</v>
      </c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R913" s="231" t="s">
        <v>136</v>
      </c>
      <c r="AT913" s="231" t="s">
        <v>132</v>
      </c>
      <c r="AU913" s="231" t="s">
        <v>145</v>
      </c>
      <c r="AY913" s="17" t="s">
        <v>130</v>
      </c>
      <c r="BE913" s="232">
        <f>IF(N913="základní",J913,0)</f>
        <v>0</v>
      </c>
      <c r="BF913" s="232">
        <f>IF(N913="snížená",J913,0)</f>
        <v>0</v>
      </c>
      <c r="BG913" s="232">
        <f>IF(N913="zákl. přenesená",J913,0)</f>
        <v>0</v>
      </c>
      <c r="BH913" s="232">
        <f>IF(N913="sníž. přenesená",J913,0)</f>
        <v>0</v>
      </c>
      <c r="BI913" s="232">
        <f>IF(N913="nulová",J913,0)</f>
        <v>0</v>
      </c>
      <c r="BJ913" s="17" t="s">
        <v>81</v>
      </c>
      <c r="BK913" s="232">
        <f>ROUND(I913*H913,2)</f>
        <v>0</v>
      </c>
      <c r="BL913" s="17" t="s">
        <v>136</v>
      </c>
      <c r="BM913" s="231" t="s">
        <v>1344</v>
      </c>
    </row>
    <row r="914" spans="1:51" s="14" customFormat="1" ht="12">
      <c r="A914" s="14"/>
      <c r="B914" s="245"/>
      <c r="C914" s="246"/>
      <c r="D914" s="235" t="s">
        <v>138</v>
      </c>
      <c r="E914" s="247" t="s">
        <v>1</v>
      </c>
      <c r="F914" s="248" t="s">
        <v>1294</v>
      </c>
      <c r="G914" s="246"/>
      <c r="H914" s="247" t="s">
        <v>1</v>
      </c>
      <c r="I914" s="249"/>
      <c r="J914" s="246"/>
      <c r="K914" s="246"/>
      <c r="L914" s="250"/>
      <c r="M914" s="251"/>
      <c r="N914" s="252"/>
      <c r="O914" s="252"/>
      <c r="P914" s="252"/>
      <c r="Q914" s="252"/>
      <c r="R914" s="252"/>
      <c r="S914" s="252"/>
      <c r="T914" s="253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54" t="s">
        <v>138</v>
      </c>
      <c r="AU914" s="254" t="s">
        <v>145</v>
      </c>
      <c r="AV914" s="14" t="s">
        <v>81</v>
      </c>
      <c r="AW914" s="14" t="s">
        <v>29</v>
      </c>
      <c r="AX914" s="14" t="s">
        <v>73</v>
      </c>
      <c r="AY914" s="254" t="s">
        <v>130</v>
      </c>
    </row>
    <row r="915" spans="1:51" s="13" customFormat="1" ht="12">
      <c r="A915" s="13"/>
      <c r="B915" s="233"/>
      <c r="C915" s="234"/>
      <c r="D915" s="235" t="s">
        <v>138</v>
      </c>
      <c r="E915" s="236" t="s">
        <v>1</v>
      </c>
      <c r="F915" s="237" t="s">
        <v>83</v>
      </c>
      <c r="G915" s="234"/>
      <c r="H915" s="238">
        <v>2</v>
      </c>
      <c r="I915" s="239"/>
      <c r="J915" s="234"/>
      <c r="K915" s="234"/>
      <c r="L915" s="240"/>
      <c r="M915" s="241"/>
      <c r="N915" s="242"/>
      <c r="O915" s="242"/>
      <c r="P915" s="242"/>
      <c r="Q915" s="242"/>
      <c r="R915" s="242"/>
      <c r="S915" s="242"/>
      <c r="T915" s="24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44" t="s">
        <v>138</v>
      </c>
      <c r="AU915" s="244" t="s">
        <v>145</v>
      </c>
      <c r="AV915" s="13" t="s">
        <v>83</v>
      </c>
      <c r="AW915" s="13" t="s">
        <v>29</v>
      </c>
      <c r="AX915" s="13" t="s">
        <v>73</v>
      </c>
      <c r="AY915" s="244" t="s">
        <v>130</v>
      </c>
    </row>
    <row r="916" spans="1:65" s="2" customFormat="1" ht="16.5" customHeight="1">
      <c r="A916" s="38"/>
      <c r="B916" s="39"/>
      <c r="C916" s="266" t="s">
        <v>1345</v>
      </c>
      <c r="D916" s="266" t="s">
        <v>313</v>
      </c>
      <c r="E916" s="267" t="s">
        <v>1346</v>
      </c>
      <c r="F916" s="268" t="s">
        <v>1347</v>
      </c>
      <c r="G916" s="269" t="s">
        <v>360</v>
      </c>
      <c r="H916" s="270">
        <v>2.03</v>
      </c>
      <c r="I916" s="271"/>
      <c r="J916" s="272">
        <f>ROUND(I916*H916,2)</f>
        <v>0</v>
      </c>
      <c r="K916" s="273"/>
      <c r="L916" s="274"/>
      <c r="M916" s="275" t="s">
        <v>1</v>
      </c>
      <c r="N916" s="276" t="s">
        <v>38</v>
      </c>
      <c r="O916" s="91"/>
      <c r="P916" s="229">
        <f>O916*H916</f>
        <v>0</v>
      </c>
      <c r="Q916" s="229">
        <v>0.0038</v>
      </c>
      <c r="R916" s="229">
        <f>Q916*H916</f>
        <v>0.0077139999999999995</v>
      </c>
      <c r="S916" s="229">
        <v>0</v>
      </c>
      <c r="T916" s="230">
        <f>S916*H916</f>
        <v>0</v>
      </c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R916" s="231" t="s">
        <v>176</v>
      </c>
      <c r="AT916" s="231" t="s">
        <v>313</v>
      </c>
      <c r="AU916" s="231" t="s">
        <v>145</v>
      </c>
      <c r="AY916" s="17" t="s">
        <v>130</v>
      </c>
      <c r="BE916" s="232">
        <f>IF(N916="základní",J916,0)</f>
        <v>0</v>
      </c>
      <c r="BF916" s="232">
        <f>IF(N916="snížená",J916,0)</f>
        <v>0</v>
      </c>
      <c r="BG916" s="232">
        <f>IF(N916="zákl. přenesená",J916,0)</f>
        <v>0</v>
      </c>
      <c r="BH916" s="232">
        <f>IF(N916="sníž. přenesená",J916,0)</f>
        <v>0</v>
      </c>
      <c r="BI916" s="232">
        <f>IF(N916="nulová",J916,0)</f>
        <v>0</v>
      </c>
      <c r="BJ916" s="17" t="s">
        <v>81</v>
      </c>
      <c r="BK916" s="232">
        <f>ROUND(I916*H916,2)</f>
        <v>0</v>
      </c>
      <c r="BL916" s="17" t="s">
        <v>136</v>
      </c>
      <c r="BM916" s="231" t="s">
        <v>1348</v>
      </c>
    </row>
    <row r="917" spans="1:51" s="14" customFormat="1" ht="12">
      <c r="A917" s="14"/>
      <c r="B917" s="245"/>
      <c r="C917" s="246"/>
      <c r="D917" s="235" t="s">
        <v>138</v>
      </c>
      <c r="E917" s="247" t="s">
        <v>1</v>
      </c>
      <c r="F917" s="248" t="s">
        <v>1294</v>
      </c>
      <c r="G917" s="246"/>
      <c r="H917" s="247" t="s">
        <v>1</v>
      </c>
      <c r="I917" s="249"/>
      <c r="J917" s="246"/>
      <c r="K917" s="246"/>
      <c r="L917" s="250"/>
      <c r="M917" s="251"/>
      <c r="N917" s="252"/>
      <c r="O917" s="252"/>
      <c r="P917" s="252"/>
      <c r="Q917" s="252"/>
      <c r="R917" s="252"/>
      <c r="S917" s="252"/>
      <c r="T917" s="253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T917" s="254" t="s">
        <v>138</v>
      </c>
      <c r="AU917" s="254" t="s">
        <v>145</v>
      </c>
      <c r="AV917" s="14" t="s">
        <v>81</v>
      </c>
      <c r="AW917" s="14" t="s">
        <v>29</v>
      </c>
      <c r="AX917" s="14" t="s">
        <v>73</v>
      </c>
      <c r="AY917" s="254" t="s">
        <v>130</v>
      </c>
    </row>
    <row r="918" spans="1:51" s="13" customFormat="1" ht="12">
      <c r="A918" s="13"/>
      <c r="B918" s="233"/>
      <c r="C918" s="234"/>
      <c r="D918" s="235" t="s">
        <v>138</v>
      </c>
      <c r="E918" s="236" t="s">
        <v>1</v>
      </c>
      <c r="F918" s="237" t="s">
        <v>1349</v>
      </c>
      <c r="G918" s="234"/>
      <c r="H918" s="238">
        <v>2.03</v>
      </c>
      <c r="I918" s="239"/>
      <c r="J918" s="234"/>
      <c r="K918" s="234"/>
      <c r="L918" s="240"/>
      <c r="M918" s="241"/>
      <c r="N918" s="242"/>
      <c r="O918" s="242"/>
      <c r="P918" s="242"/>
      <c r="Q918" s="242"/>
      <c r="R918" s="242"/>
      <c r="S918" s="242"/>
      <c r="T918" s="24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44" t="s">
        <v>138</v>
      </c>
      <c r="AU918" s="244" t="s">
        <v>145</v>
      </c>
      <c r="AV918" s="13" t="s">
        <v>83</v>
      </c>
      <c r="AW918" s="13" t="s">
        <v>29</v>
      </c>
      <c r="AX918" s="13" t="s">
        <v>81</v>
      </c>
      <c r="AY918" s="244" t="s">
        <v>130</v>
      </c>
    </row>
    <row r="919" spans="1:65" s="2" customFormat="1" ht="37.8" customHeight="1">
      <c r="A919" s="38"/>
      <c r="B919" s="39"/>
      <c r="C919" s="219" t="s">
        <v>1350</v>
      </c>
      <c r="D919" s="219" t="s">
        <v>132</v>
      </c>
      <c r="E919" s="220" t="s">
        <v>1351</v>
      </c>
      <c r="F919" s="221" t="s">
        <v>1352</v>
      </c>
      <c r="G919" s="222" t="s">
        <v>360</v>
      </c>
      <c r="H919" s="223">
        <v>44</v>
      </c>
      <c r="I919" s="224"/>
      <c r="J919" s="225">
        <f>ROUND(I919*H919,2)</f>
        <v>0</v>
      </c>
      <c r="K919" s="226"/>
      <c r="L919" s="44"/>
      <c r="M919" s="227" t="s">
        <v>1</v>
      </c>
      <c r="N919" s="228" t="s">
        <v>38</v>
      </c>
      <c r="O919" s="91"/>
      <c r="P919" s="229">
        <f>O919*H919</f>
        <v>0</v>
      </c>
      <c r="Q919" s="229">
        <v>0</v>
      </c>
      <c r="R919" s="229">
        <f>Q919*H919</f>
        <v>0</v>
      </c>
      <c r="S919" s="229">
        <v>0</v>
      </c>
      <c r="T919" s="230">
        <f>S919*H919</f>
        <v>0</v>
      </c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R919" s="231" t="s">
        <v>136</v>
      </c>
      <c r="AT919" s="231" t="s">
        <v>132</v>
      </c>
      <c r="AU919" s="231" t="s">
        <v>145</v>
      </c>
      <c r="AY919" s="17" t="s">
        <v>130</v>
      </c>
      <c r="BE919" s="232">
        <f>IF(N919="základní",J919,0)</f>
        <v>0</v>
      </c>
      <c r="BF919" s="232">
        <f>IF(N919="snížená",J919,0)</f>
        <v>0</v>
      </c>
      <c r="BG919" s="232">
        <f>IF(N919="zákl. přenesená",J919,0)</f>
        <v>0</v>
      </c>
      <c r="BH919" s="232">
        <f>IF(N919="sníž. přenesená",J919,0)</f>
        <v>0</v>
      </c>
      <c r="BI919" s="232">
        <f>IF(N919="nulová",J919,0)</f>
        <v>0</v>
      </c>
      <c r="BJ919" s="17" t="s">
        <v>81</v>
      </c>
      <c r="BK919" s="232">
        <f>ROUND(I919*H919,2)</f>
        <v>0</v>
      </c>
      <c r="BL919" s="17" t="s">
        <v>136</v>
      </c>
      <c r="BM919" s="231" t="s">
        <v>1353</v>
      </c>
    </row>
    <row r="920" spans="1:51" s="14" customFormat="1" ht="12">
      <c r="A920" s="14"/>
      <c r="B920" s="245"/>
      <c r="C920" s="246"/>
      <c r="D920" s="235" t="s">
        <v>138</v>
      </c>
      <c r="E920" s="247" t="s">
        <v>1</v>
      </c>
      <c r="F920" s="248" t="s">
        <v>1294</v>
      </c>
      <c r="G920" s="246"/>
      <c r="H920" s="247" t="s">
        <v>1</v>
      </c>
      <c r="I920" s="249"/>
      <c r="J920" s="246"/>
      <c r="K920" s="246"/>
      <c r="L920" s="250"/>
      <c r="M920" s="251"/>
      <c r="N920" s="252"/>
      <c r="O920" s="252"/>
      <c r="P920" s="252"/>
      <c r="Q920" s="252"/>
      <c r="R920" s="252"/>
      <c r="S920" s="252"/>
      <c r="T920" s="253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T920" s="254" t="s">
        <v>138</v>
      </c>
      <c r="AU920" s="254" t="s">
        <v>145</v>
      </c>
      <c r="AV920" s="14" t="s">
        <v>81</v>
      </c>
      <c r="AW920" s="14" t="s">
        <v>29</v>
      </c>
      <c r="AX920" s="14" t="s">
        <v>73</v>
      </c>
      <c r="AY920" s="254" t="s">
        <v>130</v>
      </c>
    </row>
    <row r="921" spans="1:51" s="13" customFormat="1" ht="12">
      <c r="A921" s="13"/>
      <c r="B921" s="233"/>
      <c r="C921" s="234"/>
      <c r="D921" s="235" t="s">
        <v>138</v>
      </c>
      <c r="E921" s="236" t="s">
        <v>1</v>
      </c>
      <c r="F921" s="237" t="s">
        <v>431</v>
      </c>
      <c r="G921" s="234"/>
      <c r="H921" s="238">
        <v>44</v>
      </c>
      <c r="I921" s="239"/>
      <c r="J921" s="234"/>
      <c r="K921" s="234"/>
      <c r="L921" s="240"/>
      <c r="M921" s="241"/>
      <c r="N921" s="242"/>
      <c r="O921" s="242"/>
      <c r="P921" s="242"/>
      <c r="Q921" s="242"/>
      <c r="R921" s="242"/>
      <c r="S921" s="242"/>
      <c r="T921" s="24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44" t="s">
        <v>138</v>
      </c>
      <c r="AU921" s="244" t="s">
        <v>145</v>
      </c>
      <c r="AV921" s="13" t="s">
        <v>83</v>
      </c>
      <c r="AW921" s="13" t="s">
        <v>29</v>
      </c>
      <c r="AX921" s="13" t="s">
        <v>81</v>
      </c>
      <c r="AY921" s="244" t="s">
        <v>130</v>
      </c>
    </row>
    <row r="922" spans="1:65" s="2" customFormat="1" ht="16.5" customHeight="1">
      <c r="A922" s="38"/>
      <c r="B922" s="39"/>
      <c r="C922" s="266" t="s">
        <v>1354</v>
      </c>
      <c r="D922" s="266" t="s">
        <v>313</v>
      </c>
      <c r="E922" s="267" t="s">
        <v>1355</v>
      </c>
      <c r="F922" s="268" t="s">
        <v>1356</v>
      </c>
      <c r="G922" s="269" t="s">
        <v>360</v>
      </c>
      <c r="H922" s="270">
        <v>44.66</v>
      </c>
      <c r="I922" s="271"/>
      <c r="J922" s="272">
        <f>ROUND(I922*H922,2)</f>
        <v>0</v>
      </c>
      <c r="K922" s="273"/>
      <c r="L922" s="274"/>
      <c r="M922" s="275" t="s">
        <v>1</v>
      </c>
      <c r="N922" s="276" t="s">
        <v>38</v>
      </c>
      <c r="O922" s="91"/>
      <c r="P922" s="229">
        <f>O922*H922</f>
        <v>0</v>
      </c>
      <c r="Q922" s="229">
        <v>0.00412</v>
      </c>
      <c r="R922" s="229">
        <f>Q922*H922</f>
        <v>0.1839992</v>
      </c>
      <c r="S922" s="229">
        <v>0</v>
      </c>
      <c r="T922" s="230">
        <f>S922*H922</f>
        <v>0</v>
      </c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R922" s="231" t="s">
        <v>176</v>
      </c>
      <c r="AT922" s="231" t="s">
        <v>313</v>
      </c>
      <c r="AU922" s="231" t="s">
        <v>145</v>
      </c>
      <c r="AY922" s="17" t="s">
        <v>130</v>
      </c>
      <c r="BE922" s="232">
        <f>IF(N922="základní",J922,0)</f>
        <v>0</v>
      </c>
      <c r="BF922" s="232">
        <f>IF(N922="snížená",J922,0)</f>
        <v>0</v>
      </c>
      <c r="BG922" s="232">
        <f>IF(N922="zákl. přenesená",J922,0)</f>
        <v>0</v>
      </c>
      <c r="BH922" s="232">
        <f>IF(N922="sníž. přenesená",J922,0)</f>
        <v>0</v>
      </c>
      <c r="BI922" s="232">
        <f>IF(N922="nulová",J922,0)</f>
        <v>0</v>
      </c>
      <c r="BJ922" s="17" t="s">
        <v>81</v>
      </c>
      <c r="BK922" s="232">
        <f>ROUND(I922*H922,2)</f>
        <v>0</v>
      </c>
      <c r="BL922" s="17" t="s">
        <v>136</v>
      </c>
      <c r="BM922" s="231" t="s">
        <v>1357</v>
      </c>
    </row>
    <row r="923" spans="1:51" s="14" customFormat="1" ht="12">
      <c r="A923" s="14"/>
      <c r="B923" s="245"/>
      <c r="C923" s="246"/>
      <c r="D923" s="235" t="s">
        <v>138</v>
      </c>
      <c r="E923" s="247" t="s">
        <v>1</v>
      </c>
      <c r="F923" s="248" t="s">
        <v>1294</v>
      </c>
      <c r="G923" s="246"/>
      <c r="H923" s="247" t="s">
        <v>1</v>
      </c>
      <c r="I923" s="249"/>
      <c r="J923" s="246"/>
      <c r="K923" s="246"/>
      <c r="L923" s="250"/>
      <c r="M923" s="251"/>
      <c r="N923" s="252"/>
      <c r="O923" s="252"/>
      <c r="P923" s="252"/>
      <c r="Q923" s="252"/>
      <c r="R923" s="252"/>
      <c r="S923" s="252"/>
      <c r="T923" s="253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T923" s="254" t="s">
        <v>138</v>
      </c>
      <c r="AU923" s="254" t="s">
        <v>145</v>
      </c>
      <c r="AV923" s="14" t="s">
        <v>81</v>
      </c>
      <c r="AW923" s="14" t="s">
        <v>29</v>
      </c>
      <c r="AX923" s="14" t="s">
        <v>73</v>
      </c>
      <c r="AY923" s="254" t="s">
        <v>130</v>
      </c>
    </row>
    <row r="924" spans="1:51" s="13" customFormat="1" ht="12">
      <c r="A924" s="13"/>
      <c r="B924" s="233"/>
      <c r="C924" s="234"/>
      <c r="D924" s="235" t="s">
        <v>138</v>
      </c>
      <c r="E924" s="236" t="s">
        <v>1</v>
      </c>
      <c r="F924" s="237" t="s">
        <v>1358</v>
      </c>
      <c r="G924" s="234"/>
      <c r="H924" s="238">
        <v>44.66</v>
      </c>
      <c r="I924" s="239"/>
      <c r="J924" s="234"/>
      <c r="K924" s="234"/>
      <c r="L924" s="240"/>
      <c r="M924" s="241"/>
      <c r="N924" s="242"/>
      <c r="O924" s="242"/>
      <c r="P924" s="242"/>
      <c r="Q924" s="242"/>
      <c r="R924" s="242"/>
      <c r="S924" s="242"/>
      <c r="T924" s="24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244" t="s">
        <v>138</v>
      </c>
      <c r="AU924" s="244" t="s">
        <v>145</v>
      </c>
      <c r="AV924" s="13" t="s">
        <v>83</v>
      </c>
      <c r="AW924" s="13" t="s">
        <v>29</v>
      </c>
      <c r="AX924" s="13" t="s">
        <v>81</v>
      </c>
      <c r="AY924" s="244" t="s">
        <v>130</v>
      </c>
    </row>
    <row r="925" spans="1:65" s="2" customFormat="1" ht="37.8" customHeight="1">
      <c r="A925" s="38"/>
      <c r="B925" s="39"/>
      <c r="C925" s="219" t="s">
        <v>1359</v>
      </c>
      <c r="D925" s="219" t="s">
        <v>132</v>
      </c>
      <c r="E925" s="220" t="s">
        <v>1360</v>
      </c>
      <c r="F925" s="221" t="s">
        <v>1361</v>
      </c>
      <c r="G925" s="222" t="s">
        <v>360</v>
      </c>
      <c r="H925" s="223">
        <v>2</v>
      </c>
      <c r="I925" s="224"/>
      <c r="J925" s="225">
        <f>ROUND(I925*H925,2)</f>
        <v>0</v>
      </c>
      <c r="K925" s="226"/>
      <c r="L925" s="44"/>
      <c r="M925" s="227" t="s">
        <v>1</v>
      </c>
      <c r="N925" s="228" t="s">
        <v>38</v>
      </c>
      <c r="O925" s="91"/>
      <c r="P925" s="229">
        <f>O925*H925</f>
        <v>0</v>
      </c>
      <c r="Q925" s="229">
        <v>0</v>
      </c>
      <c r="R925" s="229">
        <f>Q925*H925</f>
        <v>0</v>
      </c>
      <c r="S925" s="229">
        <v>0</v>
      </c>
      <c r="T925" s="230">
        <f>S925*H925</f>
        <v>0</v>
      </c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R925" s="231" t="s">
        <v>136</v>
      </c>
      <c r="AT925" s="231" t="s">
        <v>132</v>
      </c>
      <c r="AU925" s="231" t="s">
        <v>145</v>
      </c>
      <c r="AY925" s="17" t="s">
        <v>130</v>
      </c>
      <c r="BE925" s="232">
        <f>IF(N925="základní",J925,0)</f>
        <v>0</v>
      </c>
      <c r="BF925" s="232">
        <f>IF(N925="snížená",J925,0)</f>
        <v>0</v>
      </c>
      <c r="BG925" s="232">
        <f>IF(N925="zákl. přenesená",J925,0)</f>
        <v>0</v>
      </c>
      <c r="BH925" s="232">
        <f>IF(N925="sníž. přenesená",J925,0)</f>
        <v>0</v>
      </c>
      <c r="BI925" s="232">
        <f>IF(N925="nulová",J925,0)</f>
        <v>0</v>
      </c>
      <c r="BJ925" s="17" t="s">
        <v>81</v>
      </c>
      <c r="BK925" s="232">
        <f>ROUND(I925*H925,2)</f>
        <v>0</v>
      </c>
      <c r="BL925" s="17" t="s">
        <v>136</v>
      </c>
      <c r="BM925" s="231" t="s">
        <v>1362</v>
      </c>
    </row>
    <row r="926" spans="1:51" s="14" customFormat="1" ht="12">
      <c r="A926" s="14"/>
      <c r="B926" s="245"/>
      <c r="C926" s="246"/>
      <c r="D926" s="235" t="s">
        <v>138</v>
      </c>
      <c r="E926" s="247" t="s">
        <v>1</v>
      </c>
      <c r="F926" s="248" t="s">
        <v>1294</v>
      </c>
      <c r="G926" s="246"/>
      <c r="H926" s="247" t="s">
        <v>1</v>
      </c>
      <c r="I926" s="249"/>
      <c r="J926" s="246"/>
      <c r="K926" s="246"/>
      <c r="L926" s="250"/>
      <c r="M926" s="251"/>
      <c r="N926" s="252"/>
      <c r="O926" s="252"/>
      <c r="P926" s="252"/>
      <c r="Q926" s="252"/>
      <c r="R926" s="252"/>
      <c r="S926" s="252"/>
      <c r="T926" s="253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T926" s="254" t="s">
        <v>138</v>
      </c>
      <c r="AU926" s="254" t="s">
        <v>145</v>
      </c>
      <c r="AV926" s="14" t="s">
        <v>81</v>
      </c>
      <c r="AW926" s="14" t="s">
        <v>29</v>
      </c>
      <c r="AX926" s="14" t="s">
        <v>73</v>
      </c>
      <c r="AY926" s="254" t="s">
        <v>130</v>
      </c>
    </row>
    <row r="927" spans="1:51" s="13" customFormat="1" ht="12">
      <c r="A927" s="13"/>
      <c r="B927" s="233"/>
      <c r="C927" s="234"/>
      <c r="D927" s="235" t="s">
        <v>138</v>
      </c>
      <c r="E927" s="236" t="s">
        <v>1</v>
      </c>
      <c r="F927" s="237" t="s">
        <v>1363</v>
      </c>
      <c r="G927" s="234"/>
      <c r="H927" s="238">
        <v>2</v>
      </c>
      <c r="I927" s="239"/>
      <c r="J927" s="234"/>
      <c r="K927" s="234"/>
      <c r="L927" s="240"/>
      <c r="M927" s="241"/>
      <c r="N927" s="242"/>
      <c r="O927" s="242"/>
      <c r="P927" s="242"/>
      <c r="Q927" s="242"/>
      <c r="R927" s="242"/>
      <c r="S927" s="242"/>
      <c r="T927" s="24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44" t="s">
        <v>138</v>
      </c>
      <c r="AU927" s="244" t="s">
        <v>145</v>
      </c>
      <c r="AV927" s="13" t="s">
        <v>83</v>
      </c>
      <c r="AW927" s="13" t="s">
        <v>29</v>
      </c>
      <c r="AX927" s="13" t="s">
        <v>81</v>
      </c>
      <c r="AY927" s="244" t="s">
        <v>130</v>
      </c>
    </row>
    <row r="928" spans="1:65" s="2" customFormat="1" ht="24.15" customHeight="1">
      <c r="A928" s="38"/>
      <c r="B928" s="39"/>
      <c r="C928" s="266" t="s">
        <v>1364</v>
      </c>
      <c r="D928" s="266" t="s">
        <v>313</v>
      </c>
      <c r="E928" s="267" t="s">
        <v>1365</v>
      </c>
      <c r="F928" s="268" t="s">
        <v>1366</v>
      </c>
      <c r="G928" s="269" t="s">
        <v>360</v>
      </c>
      <c r="H928" s="270">
        <v>2.03</v>
      </c>
      <c r="I928" s="271"/>
      <c r="J928" s="272">
        <f>ROUND(I928*H928,2)</f>
        <v>0</v>
      </c>
      <c r="K928" s="273"/>
      <c r="L928" s="274"/>
      <c r="M928" s="275" t="s">
        <v>1</v>
      </c>
      <c r="N928" s="276" t="s">
        <v>38</v>
      </c>
      <c r="O928" s="91"/>
      <c r="P928" s="229">
        <f>O928*H928</f>
        <v>0</v>
      </c>
      <c r="Q928" s="229">
        <v>0.00489</v>
      </c>
      <c r="R928" s="229">
        <f>Q928*H928</f>
        <v>0.0099267</v>
      </c>
      <c r="S928" s="229">
        <v>0</v>
      </c>
      <c r="T928" s="230">
        <f>S928*H928</f>
        <v>0</v>
      </c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R928" s="231" t="s">
        <v>176</v>
      </c>
      <c r="AT928" s="231" t="s">
        <v>313</v>
      </c>
      <c r="AU928" s="231" t="s">
        <v>145</v>
      </c>
      <c r="AY928" s="17" t="s">
        <v>130</v>
      </c>
      <c r="BE928" s="232">
        <f>IF(N928="základní",J928,0)</f>
        <v>0</v>
      </c>
      <c r="BF928" s="232">
        <f>IF(N928="snížená",J928,0)</f>
        <v>0</v>
      </c>
      <c r="BG928" s="232">
        <f>IF(N928="zákl. přenesená",J928,0)</f>
        <v>0</v>
      </c>
      <c r="BH928" s="232">
        <f>IF(N928="sníž. přenesená",J928,0)</f>
        <v>0</v>
      </c>
      <c r="BI928" s="232">
        <f>IF(N928="nulová",J928,0)</f>
        <v>0</v>
      </c>
      <c r="BJ928" s="17" t="s">
        <v>81</v>
      </c>
      <c r="BK928" s="232">
        <f>ROUND(I928*H928,2)</f>
        <v>0</v>
      </c>
      <c r="BL928" s="17" t="s">
        <v>136</v>
      </c>
      <c r="BM928" s="231" t="s">
        <v>1367</v>
      </c>
    </row>
    <row r="929" spans="1:51" s="14" customFormat="1" ht="12">
      <c r="A929" s="14"/>
      <c r="B929" s="245"/>
      <c r="C929" s="246"/>
      <c r="D929" s="235" t="s">
        <v>138</v>
      </c>
      <c r="E929" s="247" t="s">
        <v>1</v>
      </c>
      <c r="F929" s="248" t="s">
        <v>1294</v>
      </c>
      <c r="G929" s="246"/>
      <c r="H929" s="247" t="s">
        <v>1</v>
      </c>
      <c r="I929" s="249"/>
      <c r="J929" s="246"/>
      <c r="K929" s="246"/>
      <c r="L929" s="250"/>
      <c r="M929" s="251"/>
      <c r="N929" s="252"/>
      <c r="O929" s="252"/>
      <c r="P929" s="252"/>
      <c r="Q929" s="252"/>
      <c r="R929" s="252"/>
      <c r="S929" s="252"/>
      <c r="T929" s="253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T929" s="254" t="s">
        <v>138</v>
      </c>
      <c r="AU929" s="254" t="s">
        <v>145</v>
      </c>
      <c r="AV929" s="14" t="s">
        <v>81</v>
      </c>
      <c r="AW929" s="14" t="s">
        <v>29</v>
      </c>
      <c r="AX929" s="14" t="s">
        <v>73</v>
      </c>
      <c r="AY929" s="254" t="s">
        <v>130</v>
      </c>
    </row>
    <row r="930" spans="1:51" s="13" customFormat="1" ht="12">
      <c r="A930" s="13"/>
      <c r="B930" s="233"/>
      <c r="C930" s="234"/>
      <c r="D930" s="235" t="s">
        <v>138</v>
      </c>
      <c r="E930" s="236" t="s">
        <v>1</v>
      </c>
      <c r="F930" s="237" t="s">
        <v>1349</v>
      </c>
      <c r="G930" s="234"/>
      <c r="H930" s="238">
        <v>2.03</v>
      </c>
      <c r="I930" s="239"/>
      <c r="J930" s="234"/>
      <c r="K930" s="234"/>
      <c r="L930" s="240"/>
      <c r="M930" s="241"/>
      <c r="N930" s="242"/>
      <c r="O930" s="242"/>
      <c r="P930" s="242"/>
      <c r="Q930" s="242"/>
      <c r="R930" s="242"/>
      <c r="S930" s="242"/>
      <c r="T930" s="24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44" t="s">
        <v>138</v>
      </c>
      <c r="AU930" s="244" t="s">
        <v>145</v>
      </c>
      <c r="AV930" s="13" t="s">
        <v>83</v>
      </c>
      <c r="AW930" s="13" t="s">
        <v>29</v>
      </c>
      <c r="AX930" s="13" t="s">
        <v>81</v>
      </c>
      <c r="AY930" s="244" t="s">
        <v>130</v>
      </c>
    </row>
    <row r="931" spans="1:65" s="2" customFormat="1" ht="37.8" customHeight="1">
      <c r="A931" s="38"/>
      <c r="B931" s="39"/>
      <c r="C931" s="219" t="s">
        <v>1368</v>
      </c>
      <c r="D931" s="219" t="s">
        <v>132</v>
      </c>
      <c r="E931" s="220" t="s">
        <v>1369</v>
      </c>
      <c r="F931" s="221" t="s">
        <v>1370</v>
      </c>
      <c r="G931" s="222" t="s">
        <v>360</v>
      </c>
      <c r="H931" s="223">
        <v>3</v>
      </c>
      <c r="I931" s="224"/>
      <c r="J931" s="225">
        <f>ROUND(I931*H931,2)</f>
        <v>0</v>
      </c>
      <c r="K931" s="226"/>
      <c r="L931" s="44"/>
      <c r="M931" s="227" t="s">
        <v>1</v>
      </c>
      <c r="N931" s="228" t="s">
        <v>38</v>
      </c>
      <c r="O931" s="91"/>
      <c r="P931" s="229">
        <f>O931*H931</f>
        <v>0</v>
      </c>
      <c r="Q931" s="229">
        <v>0</v>
      </c>
      <c r="R931" s="229">
        <f>Q931*H931</f>
        <v>0</v>
      </c>
      <c r="S931" s="229">
        <v>0</v>
      </c>
      <c r="T931" s="230">
        <f>S931*H931</f>
        <v>0</v>
      </c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R931" s="231" t="s">
        <v>136</v>
      </c>
      <c r="AT931" s="231" t="s">
        <v>132</v>
      </c>
      <c r="AU931" s="231" t="s">
        <v>145</v>
      </c>
      <c r="AY931" s="17" t="s">
        <v>130</v>
      </c>
      <c r="BE931" s="232">
        <f>IF(N931="základní",J931,0)</f>
        <v>0</v>
      </c>
      <c r="BF931" s="232">
        <f>IF(N931="snížená",J931,0)</f>
        <v>0</v>
      </c>
      <c r="BG931" s="232">
        <f>IF(N931="zákl. přenesená",J931,0)</f>
        <v>0</v>
      </c>
      <c r="BH931" s="232">
        <f>IF(N931="sníž. přenesená",J931,0)</f>
        <v>0</v>
      </c>
      <c r="BI931" s="232">
        <f>IF(N931="nulová",J931,0)</f>
        <v>0</v>
      </c>
      <c r="BJ931" s="17" t="s">
        <v>81</v>
      </c>
      <c r="BK931" s="232">
        <f>ROUND(I931*H931,2)</f>
        <v>0</v>
      </c>
      <c r="BL931" s="17" t="s">
        <v>136</v>
      </c>
      <c r="BM931" s="231" t="s">
        <v>1371</v>
      </c>
    </row>
    <row r="932" spans="1:51" s="13" customFormat="1" ht="12">
      <c r="A932" s="13"/>
      <c r="B932" s="233"/>
      <c r="C932" s="234"/>
      <c r="D932" s="235" t="s">
        <v>138</v>
      </c>
      <c r="E932" s="236" t="s">
        <v>1</v>
      </c>
      <c r="F932" s="237" t="s">
        <v>145</v>
      </c>
      <c r="G932" s="234"/>
      <c r="H932" s="238">
        <v>3</v>
      </c>
      <c r="I932" s="239"/>
      <c r="J932" s="234"/>
      <c r="K932" s="234"/>
      <c r="L932" s="240"/>
      <c r="M932" s="241"/>
      <c r="N932" s="242"/>
      <c r="O932" s="242"/>
      <c r="P932" s="242"/>
      <c r="Q932" s="242"/>
      <c r="R932" s="242"/>
      <c r="S932" s="242"/>
      <c r="T932" s="24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44" t="s">
        <v>138</v>
      </c>
      <c r="AU932" s="244" t="s">
        <v>145</v>
      </c>
      <c r="AV932" s="13" t="s">
        <v>83</v>
      </c>
      <c r="AW932" s="13" t="s">
        <v>29</v>
      </c>
      <c r="AX932" s="13" t="s">
        <v>73</v>
      </c>
      <c r="AY932" s="244" t="s">
        <v>130</v>
      </c>
    </row>
    <row r="933" spans="1:65" s="2" customFormat="1" ht="24.15" customHeight="1">
      <c r="A933" s="38"/>
      <c r="B933" s="39"/>
      <c r="C933" s="266" t="s">
        <v>1372</v>
      </c>
      <c r="D933" s="266" t="s">
        <v>313</v>
      </c>
      <c r="E933" s="267" t="s">
        <v>1373</v>
      </c>
      <c r="F933" s="268" t="s">
        <v>1374</v>
      </c>
      <c r="G933" s="269" t="s">
        <v>360</v>
      </c>
      <c r="H933" s="270">
        <v>3.045</v>
      </c>
      <c r="I933" s="271"/>
      <c r="J933" s="272">
        <f>ROUND(I933*H933,2)</f>
        <v>0</v>
      </c>
      <c r="K933" s="273"/>
      <c r="L933" s="274"/>
      <c r="M933" s="275" t="s">
        <v>1</v>
      </c>
      <c r="N933" s="276" t="s">
        <v>38</v>
      </c>
      <c r="O933" s="91"/>
      <c r="P933" s="229">
        <f>O933*H933</f>
        <v>0</v>
      </c>
      <c r="Q933" s="229">
        <v>0.0046</v>
      </c>
      <c r="R933" s="229">
        <f>Q933*H933</f>
        <v>0.014006999999999999</v>
      </c>
      <c r="S933" s="229">
        <v>0</v>
      </c>
      <c r="T933" s="230">
        <f>S933*H933</f>
        <v>0</v>
      </c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R933" s="231" t="s">
        <v>176</v>
      </c>
      <c r="AT933" s="231" t="s">
        <v>313</v>
      </c>
      <c r="AU933" s="231" t="s">
        <v>145</v>
      </c>
      <c r="AY933" s="17" t="s">
        <v>130</v>
      </c>
      <c r="BE933" s="232">
        <f>IF(N933="základní",J933,0)</f>
        <v>0</v>
      </c>
      <c r="BF933" s="232">
        <f>IF(N933="snížená",J933,0)</f>
        <v>0</v>
      </c>
      <c r="BG933" s="232">
        <f>IF(N933="zákl. přenesená",J933,0)</f>
        <v>0</v>
      </c>
      <c r="BH933" s="232">
        <f>IF(N933="sníž. přenesená",J933,0)</f>
        <v>0</v>
      </c>
      <c r="BI933" s="232">
        <f>IF(N933="nulová",J933,0)</f>
        <v>0</v>
      </c>
      <c r="BJ933" s="17" t="s">
        <v>81</v>
      </c>
      <c r="BK933" s="232">
        <f>ROUND(I933*H933,2)</f>
        <v>0</v>
      </c>
      <c r="BL933" s="17" t="s">
        <v>136</v>
      </c>
      <c r="BM933" s="231" t="s">
        <v>1375</v>
      </c>
    </row>
    <row r="934" spans="1:51" s="13" customFormat="1" ht="12">
      <c r="A934" s="13"/>
      <c r="B934" s="233"/>
      <c r="C934" s="234"/>
      <c r="D934" s="235" t="s">
        <v>138</v>
      </c>
      <c r="E934" s="236" t="s">
        <v>1</v>
      </c>
      <c r="F934" s="237" t="s">
        <v>1376</v>
      </c>
      <c r="G934" s="234"/>
      <c r="H934" s="238">
        <v>3.045</v>
      </c>
      <c r="I934" s="239"/>
      <c r="J934" s="234"/>
      <c r="K934" s="234"/>
      <c r="L934" s="240"/>
      <c r="M934" s="241"/>
      <c r="N934" s="242"/>
      <c r="O934" s="242"/>
      <c r="P934" s="242"/>
      <c r="Q934" s="242"/>
      <c r="R934" s="242"/>
      <c r="S934" s="242"/>
      <c r="T934" s="24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44" t="s">
        <v>138</v>
      </c>
      <c r="AU934" s="244" t="s">
        <v>145</v>
      </c>
      <c r="AV934" s="13" t="s">
        <v>83</v>
      </c>
      <c r="AW934" s="13" t="s">
        <v>29</v>
      </c>
      <c r="AX934" s="13" t="s">
        <v>73</v>
      </c>
      <c r="AY934" s="244" t="s">
        <v>130</v>
      </c>
    </row>
    <row r="935" spans="1:65" s="2" customFormat="1" ht="37.8" customHeight="1">
      <c r="A935" s="38"/>
      <c r="B935" s="39"/>
      <c r="C935" s="219" t="s">
        <v>1377</v>
      </c>
      <c r="D935" s="219" t="s">
        <v>132</v>
      </c>
      <c r="E935" s="220" t="s">
        <v>1378</v>
      </c>
      <c r="F935" s="221" t="s">
        <v>1379</v>
      </c>
      <c r="G935" s="222" t="s">
        <v>360</v>
      </c>
      <c r="H935" s="223">
        <v>2</v>
      </c>
      <c r="I935" s="224"/>
      <c r="J935" s="225">
        <f>ROUND(I935*H935,2)</f>
        <v>0</v>
      </c>
      <c r="K935" s="226"/>
      <c r="L935" s="44"/>
      <c r="M935" s="227" t="s">
        <v>1</v>
      </c>
      <c r="N935" s="228" t="s">
        <v>38</v>
      </c>
      <c r="O935" s="91"/>
      <c r="P935" s="229">
        <f>O935*H935</f>
        <v>0</v>
      </c>
      <c r="Q935" s="229">
        <v>0</v>
      </c>
      <c r="R935" s="229">
        <f>Q935*H935</f>
        <v>0</v>
      </c>
      <c r="S935" s="229">
        <v>0</v>
      </c>
      <c r="T935" s="230">
        <f>S935*H935</f>
        <v>0</v>
      </c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R935" s="231" t="s">
        <v>136</v>
      </c>
      <c r="AT935" s="231" t="s">
        <v>132</v>
      </c>
      <c r="AU935" s="231" t="s">
        <v>145</v>
      </c>
      <c r="AY935" s="17" t="s">
        <v>130</v>
      </c>
      <c r="BE935" s="232">
        <f>IF(N935="základní",J935,0)</f>
        <v>0</v>
      </c>
      <c r="BF935" s="232">
        <f>IF(N935="snížená",J935,0)</f>
        <v>0</v>
      </c>
      <c r="BG935" s="232">
        <f>IF(N935="zákl. přenesená",J935,0)</f>
        <v>0</v>
      </c>
      <c r="BH935" s="232">
        <f>IF(N935="sníž. přenesená",J935,0)</f>
        <v>0</v>
      </c>
      <c r="BI935" s="232">
        <f>IF(N935="nulová",J935,0)</f>
        <v>0</v>
      </c>
      <c r="BJ935" s="17" t="s">
        <v>81</v>
      </c>
      <c r="BK935" s="232">
        <f>ROUND(I935*H935,2)</f>
        <v>0</v>
      </c>
      <c r="BL935" s="17" t="s">
        <v>136</v>
      </c>
      <c r="BM935" s="231" t="s">
        <v>1380</v>
      </c>
    </row>
    <row r="936" spans="1:51" s="13" customFormat="1" ht="12">
      <c r="A936" s="13"/>
      <c r="B936" s="233"/>
      <c r="C936" s="234"/>
      <c r="D936" s="235" t="s">
        <v>138</v>
      </c>
      <c r="E936" s="236" t="s">
        <v>1</v>
      </c>
      <c r="F936" s="237" t="s">
        <v>1381</v>
      </c>
      <c r="G936" s="234"/>
      <c r="H936" s="238">
        <v>2</v>
      </c>
      <c r="I936" s="239"/>
      <c r="J936" s="234"/>
      <c r="K936" s="234"/>
      <c r="L936" s="240"/>
      <c r="M936" s="241"/>
      <c r="N936" s="242"/>
      <c r="O936" s="242"/>
      <c r="P936" s="242"/>
      <c r="Q936" s="242"/>
      <c r="R936" s="242"/>
      <c r="S936" s="242"/>
      <c r="T936" s="24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44" t="s">
        <v>138</v>
      </c>
      <c r="AU936" s="244" t="s">
        <v>145</v>
      </c>
      <c r="AV936" s="13" t="s">
        <v>83</v>
      </c>
      <c r="AW936" s="13" t="s">
        <v>29</v>
      </c>
      <c r="AX936" s="13" t="s">
        <v>73</v>
      </c>
      <c r="AY936" s="244" t="s">
        <v>130</v>
      </c>
    </row>
    <row r="937" spans="1:65" s="2" customFormat="1" ht="24.15" customHeight="1">
      <c r="A937" s="38"/>
      <c r="B937" s="39"/>
      <c r="C937" s="266" t="s">
        <v>1382</v>
      </c>
      <c r="D937" s="266" t="s">
        <v>313</v>
      </c>
      <c r="E937" s="267" t="s">
        <v>1383</v>
      </c>
      <c r="F937" s="268" t="s">
        <v>1384</v>
      </c>
      <c r="G937" s="269" t="s">
        <v>360</v>
      </c>
      <c r="H937" s="270">
        <v>2.03</v>
      </c>
      <c r="I937" s="271"/>
      <c r="J937" s="272">
        <f>ROUND(I937*H937,2)</f>
        <v>0</v>
      </c>
      <c r="K937" s="273"/>
      <c r="L937" s="274"/>
      <c r="M937" s="275" t="s">
        <v>1</v>
      </c>
      <c r="N937" s="276" t="s">
        <v>38</v>
      </c>
      <c r="O937" s="91"/>
      <c r="P937" s="229">
        <f>O937*H937</f>
        <v>0</v>
      </c>
      <c r="Q937" s="229">
        <v>0.0047</v>
      </c>
      <c r="R937" s="229">
        <f>Q937*H937</f>
        <v>0.009541</v>
      </c>
      <c r="S937" s="229">
        <v>0</v>
      </c>
      <c r="T937" s="230">
        <f>S937*H937</f>
        <v>0</v>
      </c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R937" s="231" t="s">
        <v>176</v>
      </c>
      <c r="AT937" s="231" t="s">
        <v>313</v>
      </c>
      <c r="AU937" s="231" t="s">
        <v>145</v>
      </c>
      <c r="AY937" s="17" t="s">
        <v>130</v>
      </c>
      <c r="BE937" s="232">
        <f>IF(N937="základní",J937,0)</f>
        <v>0</v>
      </c>
      <c r="BF937" s="232">
        <f>IF(N937="snížená",J937,0)</f>
        <v>0</v>
      </c>
      <c r="BG937" s="232">
        <f>IF(N937="zákl. přenesená",J937,0)</f>
        <v>0</v>
      </c>
      <c r="BH937" s="232">
        <f>IF(N937="sníž. přenesená",J937,0)</f>
        <v>0</v>
      </c>
      <c r="BI937" s="232">
        <f>IF(N937="nulová",J937,0)</f>
        <v>0</v>
      </c>
      <c r="BJ937" s="17" t="s">
        <v>81</v>
      </c>
      <c r="BK937" s="232">
        <f>ROUND(I937*H937,2)</f>
        <v>0</v>
      </c>
      <c r="BL937" s="17" t="s">
        <v>136</v>
      </c>
      <c r="BM937" s="231" t="s">
        <v>1385</v>
      </c>
    </row>
    <row r="938" spans="1:51" s="13" customFormat="1" ht="12">
      <c r="A938" s="13"/>
      <c r="B938" s="233"/>
      <c r="C938" s="234"/>
      <c r="D938" s="235" t="s">
        <v>138</v>
      </c>
      <c r="E938" s="236" t="s">
        <v>1</v>
      </c>
      <c r="F938" s="237" t="s">
        <v>1349</v>
      </c>
      <c r="G938" s="234"/>
      <c r="H938" s="238">
        <v>2.03</v>
      </c>
      <c r="I938" s="239"/>
      <c r="J938" s="234"/>
      <c r="K938" s="234"/>
      <c r="L938" s="240"/>
      <c r="M938" s="241"/>
      <c r="N938" s="242"/>
      <c r="O938" s="242"/>
      <c r="P938" s="242"/>
      <c r="Q938" s="242"/>
      <c r="R938" s="242"/>
      <c r="S938" s="242"/>
      <c r="T938" s="24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T938" s="244" t="s">
        <v>138</v>
      </c>
      <c r="AU938" s="244" t="s">
        <v>145</v>
      </c>
      <c r="AV938" s="13" t="s">
        <v>83</v>
      </c>
      <c r="AW938" s="13" t="s">
        <v>29</v>
      </c>
      <c r="AX938" s="13" t="s">
        <v>73</v>
      </c>
      <c r="AY938" s="244" t="s">
        <v>130</v>
      </c>
    </row>
    <row r="939" spans="1:65" s="2" customFormat="1" ht="44.25" customHeight="1">
      <c r="A939" s="38"/>
      <c r="B939" s="39"/>
      <c r="C939" s="219" t="s">
        <v>1386</v>
      </c>
      <c r="D939" s="219" t="s">
        <v>132</v>
      </c>
      <c r="E939" s="220" t="s">
        <v>1387</v>
      </c>
      <c r="F939" s="221" t="s">
        <v>1388</v>
      </c>
      <c r="G939" s="222" t="s">
        <v>360</v>
      </c>
      <c r="H939" s="223">
        <v>1</v>
      </c>
      <c r="I939" s="224"/>
      <c r="J939" s="225">
        <f>ROUND(I939*H939,2)</f>
        <v>0</v>
      </c>
      <c r="K939" s="226"/>
      <c r="L939" s="44"/>
      <c r="M939" s="227" t="s">
        <v>1</v>
      </c>
      <c r="N939" s="228" t="s">
        <v>38</v>
      </c>
      <c r="O939" s="91"/>
      <c r="P939" s="229">
        <f>O939*H939</f>
        <v>0</v>
      </c>
      <c r="Q939" s="229">
        <v>0</v>
      </c>
      <c r="R939" s="229">
        <f>Q939*H939</f>
        <v>0</v>
      </c>
      <c r="S939" s="229">
        <v>0</v>
      </c>
      <c r="T939" s="230">
        <f>S939*H939</f>
        <v>0</v>
      </c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R939" s="231" t="s">
        <v>136</v>
      </c>
      <c r="AT939" s="231" t="s">
        <v>132</v>
      </c>
      <c r="AU939" s="231" t="s">
        <v>145</v>
      </c>
      <c r="AY939" s="17" t="s">
        <v>130</v>
      </c>
      <c r="BE939" s="232">
        <f>IF(N939="základní",J939,0)</f>
        <v>0</v>
      </c>
      <c r="BF939" s="232">
        <f>IF(N939="snížená",J939,0)</f>
        <v>0</v>
      </c>
      <c r="BG939" s="232">
        <f>IF(N939="zákl. přenesená",J939,0)</f>
        <v>0</v>
      </c>
      <c r="BH939" s="232">
        <f>IF(N939="sníž. přenesená",J939,0)</f>
        <v>0</v>
      </c>
      <c r="BI939" s="232">
        <f>IF(N939="nulová",J939,0)</f>
        <v>0</v>
      </c>
      <c r="BJ939" s="17" t="s">
        <v>81</v>
      </c>
      <c r="BK939" s="232">
        <f>ROUND(I939*H939,2)</f>
        <v>0</v>
      </c>
      <c r="BL939" s="17" t="s">
        <v>136</v>
      </c>
      <c r="BM939" s="231" t="s">
        <v>1389</v>
      </c>
    </row>
    <row r="940" spans="1:51" s="14" customFormat="1" ht="12">
      <c r="A940" s="14"/>
      <c r="B940" s="245"/>
      <c r="C940" s="246"/>
      <c r="D940" s="235" t="s">
        <v>138</v>
      </c>
      <c r="E940" s="247" t="s">
        <v>1</v>
      </c>
      <c r="F940" s="248" t="s">
        <v>1074</v>
      </c>
      <c r="G940" s="246"/>
      <c r="H940" s="247" t="s">
        <v>1</v>
      </c>
      <c r="I940" s="249"/>
      <c r="J940" s="246"/>
      <c r="K940" s="246"/>
      <c r="L940" s="250"/>
      <c r="M940" s="251"/>
      <c r="N940" s="252"/>
      <c r="O940" s="252"/>
      <c r="P940" s="252"/>
      <c r="Q940" s="252"/>
      <c r="R940" s="252"/>
      <c r="S940" s="252"/>
      <c r="T940" s="253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T940" s="254" t="s">
        <v>138</v>
      </c>
      <c r="AU940" s="254" t="s">
        <v>145</v>
      </c>
      <c r="AV940" s="14" t="s">
        <v>81</v>
      </c>
      <c r="AW940" s="14" t="s">
        <v>29</v>
      </c>
      <c r="AX940" s="14" t="s">
        <v>73</v>
      </c>
      <c r="AY940" s="254" t="s">
        <v>130</v>
      </c>
    </row>
    <row r="941" spans="1:51" s="13" customFormat="1" ht="12">
      <c r="A941" s="13"/>
      <c r="B941" s="233"/>
      <c r="C941" s="234"/>
      <c r="D941" s="235" t="s">
        <v>138</v>
      </c>
      <c r="E941" s="236" t="s">
        <v>1</v>
      </c>
      <c r="F941" s="237" t="s">
        <v>81</v>
      </c>
      <c r="G941" s="234"/>
      <c r="H941" s="238">
        <v>1</v>
      </c>
      <c r="I941" s="239"/>
      <c r="J941" s="234"/>
      <c r="K941" s="234"/>
      <c r="L941" s="240"/>
      <c r="M941" s="241"/>
      <c r="N941" s="242"/>
      <c r="O941" s="242"/>
      <c r="P941" s="242"/>
      <c r="Q941" s="242"/>
      <c r="R941" s="242"/>
      <c r="S941" s="242"/>
      <c r="T941" s="24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44" t="s">
        <v>138</v>
      </c>
      <c r="AU941" s="244" t="s">
        <v>145</v>
      </c>
      <c r="AV941" s="13" t="s">
        <v>83</v>
      </c>
      <c r="AW941" s="13" t="s">
        <v>29</v>
      </c>
      <c r="AX941" s="13" t="s">
        <v>81</v>
      </c>
      <c r="AY941" s="244" t="s">
        <v>130</v>
      </c>
    </row>
    <row r="942" spans="1:65" s="2" customFormat="1" ht="16.5" customHeight="1">
      <c r="A942" s="38"/>
      <c r="B942" s="39"/>
      <c r="C942" s="266" t="s">
        <v>1390</v>
      </c>
      <c r="D942" s="266" t="s">
        <v>313</v>
      </c>
      <c r="E942" s="267" t="s">
        <v>1391</v>
      </c>
      <c r="F942" s="268" t="s">
        <v>1392</v>
      </c>
      <c r="G942" s="269" t="s">
        <v>360</v>
      </c>
      <c r="H942" s="270">
        <v>1.015</v>
      </c>
      <c r="I942" s="271"/>
      <c r="J942" s="272">
        <f>ROUND(I942*H942,2)</f>
        <v>0</v>
      </c>
      <c r="K942" s="273"/>
      <c r="L942" s="274"/>
      <c r="M942" s="275" t="s">
        <v>1</v>
      </c>
      <c r="N942" s="276" t="s">
        <v>38</v>
      </c>
      <c r="O942" s="91"/>
      <c r="P942" s="229">
        <f>O942*H942</f>
        <v>0</v>
      </c>
      <c r="Q942" s="229">
        <v>0.0057</v>
      </c>
      <c r="R942" s="229">
        <f>Q942*H942</f>
        <v>0.0057855</v>
      </c>
      <c r="S942" s="229">
        <v>0</v>
      </c>
      <c r="T942" s="230">
        <f>S942*H942</f>
        <v>0</v>
      </c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R942" s="231" t="s">
        <v>176</v>
      </c>
      <c r="AT942" s="231" t="s">
        <v>313</v>
      </c>
      <c r="AU942" s="231" t="s">
        <v>145</v>
      </c>
      <c r="AY942" s="17" t="s">
        <v>130</v>
      </c>
      <c r="BE942" s="232">
        <f>IF(N942="základní",J942,0)</f>
        <v>0</v>
      </c>
      <c r="BF942" s="232">
        <f>IF(N942="snížená",J942,0)</f>
        <v>0</v>
      </c>
      <c r="BG942" s="232">
        <f>IF(N942="zákl. přenesená",J942,0)</f>
        <v>0</v>
      </c>
      <c r="BH942" s="232">
        <f>IF(N942="sníž. přenesená",J942,0)</f>
        <v>0</v>
      </c>
      <c r="BI942" s="232">
        <f>IF(N942="nulová",J942,0)</f>
        <v>0</v>
      </c>
      <c r="BJ942" s="17" t="s">
        <v>81</v>
      </c>
      <c r="BK942" s="232">
        <f>ROUND(I942*H942,2)</f>
        <v>0</v>
      </c>
      <c r="BL942" s="17" t="s">
        <v>136</v>
      </c>
      <c r="BM942" s="231" t="s">
        <v>1393</v>
      </c>
    </row>
    <row r="943" spans="1:51" s="14" customFormat="1" ht="12">
      <c r="A943" s="14"/>
      <c r="B943" s="245"/>
      <c r="C943" s="246"/>
      <c r="D943" s="235" t="s">
        <v>138</v>
      </c>
      <c r="E943" s="247" t="s">
        <v>1</v>
      </c>
      <c r="F943" s="248" t="s">
        <v>1284</v>
      </c>
      <c r="G943" s="246"/>
      <c r="H943" s="247" t="s">
        <v>1</v>
      </c>
      <c r="I943" s="249"/>
      <c r="J943" s="246"/>
      <c r="K943" s="246"/>
      <c r="L943" s="250"/>
      <c r="M943" s="251"/>
      <c r="N943" s="252"/>
      <c r="O943" s="252"/>
      <c r="P943" s="252"/>
      <c r="Q943" s="252"/>
      <c r="R943" s="252"/>
      <c r="S943" s="252"/>
      <c r="T943" s="253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T943" s="254" t="s">
        <v>138</v>
      </c>
      <c r="AU943" s="254" t="s">
        <v>145</v>
      </c>
      <c r="AV943" s="14" t="s">
        <v>81</v>
      </c>
      <c r="AW943" s="14" t="s">
        <v>29</v>
      </c>
      <c r="AX943" s="14" t="s">
        <v>73</v>
      </c>
      <c r="AY943" s="254" t="s">
        <v>130</v>
      </c>
    </row>
    <row r="944" spans="1:51" s="13" customFormat="1" ht="12">
      <c r="A944" s="13"/>
      <c r="B944" s="233"/>
      <c r="C944" s="234"/>
      <c r="D944" s="235" t="s">
        <v>138</v>
      </c>
      <c r="E944" s="236" t="s">
        <v>1</v>
      </c>
      <c r="F944" s="237" t="s">
        <v>1394</v>
      </c>
      <c r="G944" s="234"/>
      <c r="H944" s="238">
        <v>1.015</v>
      </c>
      <c r="I944" s="239"/>
      <c r="J944" s="234"/>
      <c r="K944" s="234"/>
      <c r="L944" s="240"/>
      <c r="M944" s="241"/>
      <c r="N944" s="242"/>
      <c r="O944" s="242"/>
      <c r="P944" s="242"/>
      <c r="Q944" s="242"/>
      <c r="R944" s="242"/>
      <c r="S944" s="242"/>
      <c r="T944" s="24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T944" s="244" t="s">
        <v>138</v>
      </c>
      <c r="AU944" s="244" t="s">
        <v>145</v>
      </c>
      <c r="AV944" s="13" t="s">
        <v>83</v>
      </c>
      <c r="AW944" s="13" t="s">
        <v>29</v>
      </c>
      <c r="AX944" s="13" t="s">
        <v>81</v>
      </c>
      <c r="AY944" s="244" t="s">
        <v>130</v>
      </c>
    </row>
    <row r="945" spans="1:65" s="2" customFormat="1" ht="16.5" customHeight="1">
      <c r="A945" s="38"/>
      <c r="B945" s="39"/>
      <c r="C945" s="266" t="s">
        <v>1395</v>
      </c>
      <c r="D945" s="266" t="s">
        <v>313</v>
      </c>
      <c r="E945" s="267" t="s">
        <v>1396</v>
      </c>
      <c r="F945" s="268" t="s">
        <v>1397</v>
      </c>
      <c r="G945" s="269" t="s">
        <v>360</v>
      </c>
      <c r="H945" s="270">
        <v>1.015</v>
      </c>
      <c r="I945" s="271"/>
      <c r="J945" s="272">
        <f>ROUND(I945*H945,2)</f>
        <v>0</v>
      </c>
      <c r="K945" s="273"/>
      <c r="L945" s="274"/>
      <c r="M945" s="275" t="s">
        <v>1</v>
      </c>
      <c r="N945" s="276" t="s">
        <v>38</v>
      </c>
      <c r="O945" s="91"/>
      <c r="P945" s="229">
        <f>O945*H945</f>
        <v>0</v>
      </c>
      <c r="Q945" s="229">
        <v>0.00297</v>
      </c>
      <c r="R945" s="229">
        <f>Q945*H945</f>
        <v>0.0030145499999999995</v>
      </c>
      <c r="S945" s="229">
        <v>0</v>
      </c>
      <c r="T945" s="230">
        <f>S945*H945</f>
        <v>0</v>
      </c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R945" s="231" t="s">
        <v>176</v>
      </c>
      <c r="AT945" s="231" t="s">
        <v>313</v>
      </c>
      <c r="AU945" s="231" t="s">
        <v>145</v>
      </c>
      <c r="AY945" s="17" t="s">
        <v>130</v>
      </c>
      <c r="BE945" s="232">
        <f>IF(N945="základní",J945,0)</f>
        <v>0</v>
      </c>
      <c r="BF945" s="232">
        <f>IF(N945="snížená",J945,0)</f>
        <v>0</v>
      </c>
      <c r="BG945" s="232">
        <f>IF(N945="zákl. přenesená",J945,0)</f>
        <v>0</v>
      </c>
      <c r="BH945" s="232">
        <f>IF(N945="sníž. přenesená",J945,0)</f>
        <v>0</v>
      </c>
      <c r="BI945" s="232">
        <f>IF(N945="nulová",J945,0)</f>
        <v>0</v>
      </c>
      <c r="BJ945" s="17" t="s">
        <v>81</v>
      </c>
      <c r="BK945" s="232">
        <f>ROUND(I945*H945,2)</f>
        <v>0</v>
      </c>
      <c r="BL945" s="17" t="s">
        <v>136</v>
      </c>
      <c r="BM945" s="231" t="s">
        <v>1398</v>
      </c>
    </row>
    <row r="946" spans="1:51" s="14" customFormat="1" ht="12">
      <c r="A946" s="14"/>
      <c r="B946" s="245"/>
      <c r="C946" s="246"/>
      <c r="D946" s="235" t="s">
        <v>138</v>
      </c>
      <c r="E946" s="247" t="s">
        <v>1</v>
      </c>
      <c r="F946" s="248" t="s">
        <v>1074</v>
      </c>
      <c r="G946" s="246"/>
      <c r="H946" s="247" t="s">
        <v>1</v>
      </c>
      <c r="I946" s="249"/>
      <c r="J946" s="246"/>
      <c r="K946" s="246"/>
      <c r="L946" s="250"/>
      <c r="M946" s="251"/>
      <c r="N946" s="252"/>
      <c r="O946" s="252"/>
      <c r="P946" s="252"/>
      <c r="Q946" s="252"/>
      <c r="R946" s="252"/>
      <c r="S946" s="252"/>
      <c r="T946" s="253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T946" s="254" t="s">
        <v>138</v>
      </c>
      <c r="AU946" s="254" t="s">
        <v>145</v>
      </c>
      <c r="AV946" s="14" t="s">
        <v>81</v>
      </c>
      <c r="AW946" s="14" t="s">
        <v>29</v>
      </c>
      <c r="AX946" s="14" t="s">
        <v>73</v>
      </c>
      <c r="AY946" s="254" t="s">
        <v>130</v>
      </c>
    </row>
    <row r="947" spans="1:51" s="13" customFormat="1" ht="12">
      <c r="A947" s="13"/>
      <c r="B947" s="233"/>
      <c r="C947" s="234"/>
      <c r="D947" s="235" t="s">
        <v>138</v>
      </c>
      <c r="E947" s="236" t="s">
        <v>1</v>
      </c>
      <c r="F947" s="237" t="s">
        <v>1394</v>
      </c>
      <c r="G947" s="234"/>
      <c r="H947" s="238">
        <v>1.015</v>
      </c>
      <c r="I947" s="239"/>
      <c r="J947" s="234"/>
      <c r="K947" s="234"/>
      <c r="L947" s="240"/>
      <c r="M947" s="241"/>
      <c r="N947" s="242"/>
      <c r="O947" s="242"/>
      <c r="P947" s="242"/>
      <c r="Q947" s="242"/>
      <c r="R947" s="242"/>
      <c r="S947" s="242"/>
      <c r="T947" s="24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44" t="s">
        <v>138</v>
      </c>
      <c r="AU947" s="244" t="s">
        <v>145</v>
      </c>
      <c r="AV947" s="13" t="s">
        <v>83</v>
      </c>
      <c r="AW947" s="13" t="s">
        <v>29</v>
      </c>
      <c r="AX947" s="13" t="s">
        <v>81</v>
      </c>
      <c r="AY947" s="244" t="s">
        <v>130</v>
      </c>
    </row>
    <row r="948" spans="1:65" s="2" customFormat="1" ht="16.5" customHeight="1">
      <c r="A948" s="38"/>
      <c r="B948" s="39"/>
      <c r="C948" s="219" t="s">
        <v>1399</v>
      </c>
      <c r="D948" s="219" t="s">
        <v>132</v>
      </c>
      <c r="E948" s="220" t="s">
        <v>1400</v>
      </c>
      <c r="F948" s="221" t="s">
        <v>1401</v>
      </c>
      <c r="G948" s="222" t="s">
        <v>360</v>
      </c>
      <c r="H948" s="223">
        <v>4</v>
      </c>
      <c r="I948" s="224"/>
      <c r="J948" s="225">
        <f>ROUND(I948*H948,2)</f>
        <v>0</v>
      </c>
      <c r="K948" s="226"/>
      <c r="L948" s="44"/>
      <c r="M948" s="227" t="s">
        <v>1</v>
      </c>
      <c r="N948" s="228" t="s">
        <v>38</v>
      </c>
      <c r="O948" s="91"/>
      <c r="P948" s="229">
        <f>O948*H948</f>
        <v>0</v>
      </c>
      <c r="Q948" s="229">
        <v>0.00163</v>
      </c>
      <c r="R948" s="229">
        <f>Q948*H948</f>
        <v>0.00652</v>
      </c>
      <c r="S948" s="229">
        <v>0</v>
      </c>
      <c r="T948" s="230">
        <f>S948*H948</f>
        <v>0</v>
      </c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R948" s="231" t="s">
        <v>136</v>
      </c>
      <c r="AT948" s="231" t="s">
        <v>132</v>
      </c>
      <c r="AU948" s="231" t="s">
        <v>145</v>
      </c>
      <c r="AY948" s="17" t="s">
        <v>130</v>
      </c>
      <c r="BE948" s="232">
        <f>IF(N948="základní",J948,0)</f>
        <v>0</v>
      </c>
      <c r="BF948" s="232">
        <f>IF(N948="snížená",J948,0)</f>
        <v>0</v>
      </c>
      <c r="BG948" s="232">
        <f>IF(N948="zákl. přenesená",J948,0)</f>
        <v>0</v>
      </c>
      <c r="BH948" s="232">
        <f>IF(N948="sníž. přenesená",J948,0)</f>
        <v>0</v>
      </c>
      <c r="BI948" s="232">
        <f>IF(N948="nulová",J948,0)</f>
        <v>0</v>
      </c>
      <c r="BJ948" s="17" t="s">
        <v>81</v>
      </c>
      <c r="BK948" s="232">
        <f>ROUND(I948*H948,2)</f>
        <v>0</v>
      </c>
      <c r="BL948" s="17" t="s">
        <v>136</v>
      </c>
      <c r="BM948" s="231" t="s">
        <v>1402</v>
      </c>
    </row>
    <row r="949" spans="1:51" s="13" customFormat="1" ht="12">
      <c r="A949" s="13"/>
      <c r="B949" s="233"/>
      <c r="C949" s="234"/>
      <c r="D949" s="235" t="s">
        <v>138</v>
      </c>
      <c r="E949" s="236" t="s">
        <v>1</v>
      </c>
      <c r="F949" s="237" t="s">
        <v>1403</v>
      </c>
      <c r="G949" s="234"/>
      <c r="H949" s="238">
        <v>4</v>
      </c>
      <c r="I949" s="239"/>
      <c r="J949" s="234"/>
      <c r="K949" s="234"/>
      <c r="L949" s="240"/>
      <c r="M949" s="241"/>
      <c r="N949" s="242"/>
      <c r="O949" s="242"/>
      <c r="P949" s="242"/>
      <c r="Q949" s="242"/>
      <c r="R949" s="242"/>
      <c r="S949" s="242"/>
      <c r="T949" s="24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T949" s="244" t="s">
        <v>138</v>
      </c>
      <c r="AU949" s="244" t="s">
        <v>145</v>
      </c>
      <c r="AV949" s="13" t="s">
        <v>83</v>
      </c>
      <c r="AW949" s="13" t="s">
        <v>29</v>
      </c>
      <c r="AX949" s="13" t="s">
        <v>73</v>
      </c>
      <c r="AY949" s="244" t="s">
        <v>130</v>
      </c>
    </row>
    <row r="950" spans="1:65" s="2" customFormat="1" ht="24.15" customHeight="1">
      <c r="A950" s="38"/>
      <c r="B950" s="39"/>
      <c r="C950" s="219" t="s">
        <v>1404</v>
      </c>
      <c r="D950" s="219" t="s">
        <v>132</v>
      </c>
      <c r="E950" s="220" t="s">
        <v>1405</v>
      </c>
      <c r="F950" s="221" t="s">
        <v>1406</v>
      </c>
      <c r="G950" s="222" t="s">
        <v>179</v>
      </c>
      <c r="H950" s="223">
        <v>265</v>
      </c>
      <c r="I950" s="224"/>
      <c r="J950" s="225">
        <f>ROUND(I950*H950,2)</f>
        <v>0</v>
      </c>
      <c r="K950" s="226"/>
      <c r="L950" s="44"/>
      <c r="M950" s="227" t="s">
        <v>1</v>
      </c>
      <c r="N950" s="228" t="s">
        <v>38</v>
      </c>
      <c r="O950" s="91"/>
      <c r="P950" s="229">
        <f>O950*H950</f>
        <v>0</v>
      </c>
      <c r="Q950" s="229">
        <v>0</v>
      </c>
      <c r="R950" s="229">
        <f>Q950*H950</f>
        <v>0</v>
      </c>
      <c r="S950" s="229">
        <v>0</v>
      </c>
      <c r="T950" s="230">
        <f>S950*H950</f>
        <v>0</v>
      </c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R950" s="231" t="s">
        <v>136</v>
      </c>
      <c r="AT950" s="231" t="s">
        <v>132</v>
      </c>
      <c r="AU950" s="231" t="s">
        <v>145</v>
      </c>
      <c r="AY950" s="17" t="s">
        <v>130</v>
      </c>
      <c r="BE950" s="232">
        <f>IF(N950="základní",J950,0)</f>
        <v>0</v>
      </c>
      <c r="BF950" s="232">
        <f>IF(N950="snížená",J950,0)</f>
        <v>0</v>
      </c>
      <c r="BG950" s="232">
        <f>IF(N950="zákl. přenesená",J950,0)</f>
        <v>0</v>
      </c>
      <c r="BH950" s="232">
        <f>IF(N950="sníž. přenesená",J950,0)</f>
        <v>0</v>
      </c>
      <c r="BI950" s="232">
        <f>IF(N950="nulová",J950,0)</f>
        <v>0</v>
      </c>
      <c r="BJ950" s="17" t="s">
        <v>81</v>
      </c>
      <c r="BK950" s="232">
        <f>ROUND(I950*H950,2)</f>
        <v>0</v>
      </c>
      <c r="BL950" s="17" t="s">
        <v>136</v>
      </c>
      <c r="BM950" s="231" t="s">
        <v>1407</v>
      </c>
    </row>
    <row r="951" spans="1:51" s="14" customFormat="1" ht="12">
      <c r="A951" s="14"/>
      <c r="B951" s="245"/>
      <c r="C951" s="246"/>
      <c r="D951" s="235" t="s">
        <v>138</v>
      </c>
      <c r="E951" s="247" t="s">
        <v>1</v>
      </c>
      <c r="F951" s="248" t="s">
        <v>1408</v>
      </c>
      <c r="G951" s="246"/>
      <c r="H951" s="247" t="s">
        <v>1</v>
      </c>
      <c r="I951" s="249"/>
      <c r="J951" s="246"/>
      <c r="K951" s="246"/>
      <c r="L951" s="250"/>
      <c r="M951" s="251"/>
      <c r="N951" s="252"/>
      <c r="O951" s="252"/>
      <c r="P951" s="252"/>
      <c r="Q951" s="252"/>
      <c r="R951" s="252"/>
      <c r="S951" s="252"/>
      <c r="T951" s="253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T951" s="254" t="s">
        <v>138</v>
      </c>
      <c r="AU951" s="254" t="s">
        <v>145</v>
      </c>
      <c r="AV951" s="14" t="s">
        <v>81</v>
      </c>
      <c r="AW951" s="14" t="s">
        <v>29</v>
      </c>
      <c r="AX951" s="14" t="s">
        <v>73</v>
      </c>
      <c r="AY951" s="254" t="s">
        <v>130</v>
      </c>
    </row>
    <row r="952" spans="1:51" s="13" customFormat="1" ht="12">
      <c r="A952" s="13"/>
      <c r="B952" s="233"/>
      <c r="C952" s="234"/>
      <c r="D952" s="235" t="s">
        <v>138</v>
      </c>
      <c r="E952" s="236" t="s">
        <v>1</v>
      </c>
      <c r="F952" s="237" t="s">
        <v>1409</v>
      </c>
      <c r="G952" s="234"/>
      <c r="H952" s="238">
        <v>265</v>
      </c>
      <c r="I952" s="239"/>
      <c r="J952" s="234"/>
      <c r="K952" s="234"/>
      <c r="L952" s="240"/>
      <c r="M952" s="241"/>
      <c r="N952" s="242"/>
      <c r="O952" s="242"/>
      <c r="P952" s="242"/>
      <c r="Q952" s="242"/>
      <c r="R952" s="242"/>
      <c r="S952" s="242"/>
      <c r="T952" s="24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44" t="s">
        <v>138</v>
      </c>
      <c r="AU952" s="244" t="s">
        <v>145</v>
      </c>
      <c r="AV952" s="13" t="s">
        <v>83</v>
      </c>
      <c r="AW952" s="13" t="s">
        <v>29</v>
      </c>
      <c r="AX952" s="13" t="s">
        <v>81</v>
      </c>
      <c r="AY952" s="244" t="s">
        <v>130</v>
      </c>
    </row>
    <row r="953" spans="1:65" s="2" customFormat="1" ht="24.15" customHeight="1">
      <c r="A953" s="38"/>
      <c r="B953" s="39"/>
      <c r="C953" s="219" t="s">
        <v>1410</v>
      </c>
      <c r="D953" s="219" t="s">
        <v>132</v>
      </c>
      <c r="E953" s="220" t="s">
        <v>1411</v>
      </c>
      <c r="F953" s="221" t="s">
        <v>1412</v>
      </c>
      <c r="G953" s="222" t="s">
        <v>1413</v>
      </c>
      <c r="H953" s="223">
        <v>355.1</v>
      </c>
      <c r="I953" s="224"/>
      <c r="J953" s="225">
        <f>ROUND(I953*H953,2)</f>
        <v>0</v>
      </c>
      <c r="K953" s="226"/>
      <c r="L953" s="44"/>
      <c r="M953" s="227" t="s">
        <v>1</v>
      </c>
      <c r="N953" s="228" t="s">
        <v>38</v>
      </c>
      <c r="O953" s="91"/>
      <c r="P953" s="229">
        <f>O953*H953</f>
        <v>0</v>
      </c>
      <c r="Q953" s="229">
        <v>0</v>
      </c>
      <c r="R953" s="229">
        <f>Q953*H953</f>
        <v>0</v>
      </c>
      <c r="S953" s="229">
        <v>0</v>
      </c>
      <c r="T953" s="230">
        <f>S953*H953</f>
        <v>0</v>
      </c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R953" s="231" t="s">
        <v>136</v>
      </c>
      <c r="AT953" s="231" t="s">
        <v>132</v>
      </c>
      <c r="AU953" s="231" t="s">
        <v>145</v>
      </c>
      <c r="AY953" s="17" t="s">
        <v>130</v>
      </c>
      <c r="BE953" s="232">
        <f>IF(N953="základní",J953,0)</f>
        <v>0</v>
      </c>
      <c r="BF953" s="232">
        <f>IF(N953="snížená",J953,0)</f>
        <v>0</v>
      </c>
      <c r="BG953" s="232">
        <f>IF(N953="zákl. přenesená",J953,0)</f>
        <v>0</v>
      </c>
      <c r="BH953" s="232">
        <f>IF(N953="sníž. přenesená",J953,0)</f>
        <v>0</v>
      </c>
      <c r="BI953" s="232">
        <f>IF(N953="nulová",J953,0)</f>
        <v>0</v>
      </c>
      <c r="BJ953" s="17" t="s">
        <v>81</v>
      </c>
      <c r="BK953" s="232">
        <f>ROUND(I953*H953,2)</f>
        <v>0</v>
      </c>
      <c r="BL953" s="17" t="s">
        <v>136</v>
      </c>
      <c r="BM953" s="231" t="s">
        <v>1414</v>
      </c>
    </row>
    <row r="954" spans="1:51" s="14" customFormat="1" ht="12">
      <c r="A954" s="14"/>
      <c r="B954" s="245"/>
      <c r="C954" s="246"/>
      <c r="D954" s="235" t="s">
        <v>138</v>
      </c>
      <c r="E954" s="247" t="s">
        <v>1</v>
      </c>
      <c r="F954" s="248" t="s">
        <v>1408</v>
      </c>
      <c r="G954" s="246"/>
      <c r="H954" s="247" t="s">
        <v>1</v>
      </c>
      <c r="I954" s="249"/>
      <c r="J954" s="246"/>
      <c r="K954" s="246"/>
      <c r="L954" s="250"/>
      <c r="M954" s="251"/>
      <c r="N954" s="252"/>
      <c r="O954" s="252"/>
      <c r="P954" s="252"/>
      <c r="Q954" s="252"/>
      <c r="R954" s="252"/>
      <c r="S954" s="252"/>
      <c r="T954" s="253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T954" s="254" t="s">
        <v>138</v>
      </c>
      <c r="AU954" s="254" t="s">
        <v>145</v>
      </c>
      <c r="AV954" s="14" t="s">
        <v>81</v>
      </c>
      <c r="AW954" s="14" t="s">
        <v>29</v>
      </c>
      <c r="AX954" s="14" t="s">
        <v>73</v>
      </c>
      <c r="AY954" s="254" t="s">
        <v>130</v>
      </c>
    </row>
    <row r="955" spans="1:51" s="13" customFormat="1" ht="12">
      <c r="A955" s="13"/>
      <c r="B955" s="233"/>
      <c r="C955" s="234"/>
      <c r="D955" s="235" t="s">
        <v>138</v>
      </c>
      <c r="E955" s="236" t="s">
        <v>1</v>
      </c>
      <c r="F955" s="237" t="s">
        <v>1415</v>
      </c>
      <c r="G955" s="234"/>
      <c r="H955" s="238">
        <v>355.1</v>
      </c>
      <c r="I955" s="239"/>
      <c r="J955" s="234"/>
      <c r="K955" s="234"/>
      <c r="L955" s="240"/>
      <c r="M955" s="241"/>
      <c r="N955" s="242"/>
      <c r="O955" s="242"/>
      <c r="P955" s="242"/>
      <c r="Q955" s="242"/>
      <c r="R955" s="242"/>
      <c r="S955" s="242"/>
      <c r="T955" s="24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44" t="s">
        <v>138</v>
      </c>
      <c r="AU955" s="244" t="s">
        <v>145</v>
      </c>
      <c r="AV955" s="13" t="s">
        <v>83</v>
      </c>
      <c r="AW955" s="13" t="s">
        <v>29</v>
      </c>
      <c r="AX955" s="13" t="s">
        <v>81</v>
      </c>
      <c r="AY955" s="244" t="s">
        <v>130</v>
      </c>
    </row>
    <row r="956" spans="1:63" s="12" customFormat="1" ht="20.85" customHeight="1">
      <c r="A956" s="12"/>
      <c r="B956" s="203"/>
      <c r="C956" s="204"/>
      <c r="D956" s="205" t="s">
        <v>72</v>
      </c>
      <c r="E956" s="217" t="s">
        <v>702</v>
      </c>
      <c r="F956" s="217" t="s">
        <v>1416</v>
      </c>
      <c r="G956" s="204"/>
      <c r="H956" s="204"/>
      <c r="I956" s="207"/>
      <c r="J956" s="218">
        <f>BK956</f>
        <v>0</v>
      </c>
      <c r="K956" s="204"/>
      <c r="L956" s="209"/>
      <c r="M956" s="210"/>
      <c r="N956" s="211"/>
      <c r="O956" s="211"/>
      <c r="P956" s="212">
        <f>SUM(P957:P1084)</f>
        <v>0</v>
      </c>
      <c r="Q956" s="211"/>
      <c r="R956" s="212">
        <f>SUM(R957:R1084)</f>
        <v>18.474116919999997</v>
      </c>
      <c r="S956" s="211"/>
      <c r="T956" s="213">
        <f>SUM(T957:T1084)</f>
        <v>0</v>
      </c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R956" s="214" t="s">
        <v>81</v>
      </c>
      <c r="AT956" s="215" t="s">
        <v>72</v>
      </c>
      <c r="AU956" s="215" t="s">
        <v>83</v>
      </c>
      <c r="AY956" s="214" t="s">
        <v>130</v>
      </c>
      <c r="BK956" s="216">
        <f>SUM(BK957:BK1084)</f>
        <v>0</v>
      </c>
    </row>
    <row r="957" spans="1:65" s="2" customFormat="1" ht="16.5" customHeight="1">
      <c r="A957" s="38"/>
      <c r="B957" s="39"/>
      <c r="C957" s="219" t="s">
        <v>1417</v>
      </c>
      <c r="D957" s="219" t="s">
        <v>132</v>
      </c>
      <c r="E957" s="220" t="s">
        <v>1418</v>
      </c>
      <c r="F957" s="221" t="s">
        <v>1419</v>
      </c>
      <c r="G957" s="222" t="s">
        <v>360</v>
      </c>
      <c r="H957" s="223">
        <v>3</v>
      </c>
      <c r="I957" s="224"/>
      <c r="J957" s="225">
        <f>ROUND(I957*H957,2)</f>
        <v>0</v>
      </c>
      <c r="K957" s="226"/>
      <c r="L957" s="44"/>
      <c r="M957" s="227" t="s">
        <v>1</v>
      </c>
      <c r="N957" s="228" t="s">
        <v>38</v>
      </c>
      <c r="O957" s="91"/>
      <c r="P957" s="229">
        <f>O957*H957</f>
        <v>0</v>
      </c>
      <c r="Q957" s="229">
        <v>0</v>
      </c>
      <c r="R957" s="229">
        <f>Q957*H957</f>
        <v>0</v>
      </c>
      <c r="S957" s="229">
        <v>0</v>
      </c>
      <c r="T957" s="230">
        <f>S957*H957</f>
        <v>0</v>
      </c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R957" s="231" t="s">
        <v>136</v>
      </c>
      <c r="AT957" s="231" t="s">
        <v>132</v>
      </c>
      <c r="AU957" s="231" t="s">
        <v>145</v>
      </c>
      <c r="AY957" s="17" t="s">
        <v>130</v>
      </c>
      <c r="BE957" s="232">
        <f>IF(N957="základní",J957,0)</f>
        <v>0</v>
      </c>
      <c r="BF957" s="232">
        <f>IF(N957="snížená",J957,0)</f>
        <v>0</v>
      </c>
      <c r="BG957" s="232">
        <f>IF(N957="zákl. přenesená",J957,0)</f>
        <v>0</v>
      </c>
      <c r="BH957" s="232">
        <f>IF(N957="sníž. přenesená",J957,0)</f>
        <v>0</v>
      </c>
      <c r="BI957" s="232">
        <f>IF(N957="nulová",J957,0)</f>
        <v>0</v>
      </c>
      <c r="BJ957" s="17" t="s">
        <v>81</v>
      </c>
      <c r="BK957" s="232">
        <f>ROUND(I957*H957,2)</f>
        <v>0</v>
      </c>
      <c r="BL957" s="17" t="s">
        <v>136</v>
      </c>
      <c r="BM957" s="231" t="s">
        <v>1420</v>
      </c>
    </row>
    <row r="958" spans="1:51" s="14" customFormat="1" ht="12">
      <c r="A958" s="14"/>
      <c r="B958" s="245"/>
      <c r="C958" s="246"/>
      <c r="D958" s="235" t="s">
        <v>138</v>
      </c>
      <c r="E958" s="247" t="s">
        <v>1</v>
      </c>
      <c r="F958" s="248" t="s">
        <v>1284</v>
      </c>
      <c r="G958" s="246"/>
      <c r="H958" s="247" t="s">
        <v>1</v>
      </c>
      <c r="I958" s="249"/>
      <c r="J958" s="246"/>
      <c r="K958" s="246"/>
      <c r="L958" s="250"/>
      <c r="M958" s="251"/>
      <c r="N958" s="252"/>
      <c r="O958" s="252"/>
      <c r="P958" s="252"/>
      <c r="Q958" s="252"/>
      <c r="R958" s="252"/>
      <c r="S958" s="252"/>
      <c r="T958" s="253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T958" s="254" t="s">
        <v>138</v>
      </c>
      <c r="AU958" s="254" t="s">
        <v>145</v>
      </c>
      <c r="AV958" s="14" t="s">
        <v>81</v>
      </c>
      <c r="AW958" s="14" t="s">
        <v>29</v>
      </c>
      <c r="AX958" s="14" t="s">
        <v>73</v>
      </c>
      <c r="AY958" s="254" t="s">
        <v>130</v>
      </c>
    </row>
    <row r="959" spans="1:51" s="13" customFormat="1" ht="12">
      <c r="A959" s="13"/>
      <c r="B959" s="233"/>
      <c r="C959" s="234"/>
      <c r="D959" s="235" t="s">
        <v>138</v>
      </c>
      <c r="E959" s="236" t="s">
        <v>1</v>
      </c>
      <c r="F959" s="237" t="s">
        <v>145</v>
      </c>
      <c r="G959" s="234"/>
      <c r="H959" s="238">
        <v>3</v>
      </c>
      <c r="I959" s="239"/>
      <c r="J959" s="234"/>
      <c r="K959" s="234"/>
      <c r="L959" s="240"/>
      <c r="M959" s="241"/>
      <c r="N959" s="242"/>
      <c r="O959" s="242"/>
      <c r="P959" s="242"/>
      <c r="Q959" s="242"/>
      <c r="R959" s="242"/>
      <c r="S959" s="242"/>
      <c r="T959" s="24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T959" s="244" t="s">
        <v>138</v>
      </c>
      <c r="AU959" s="244" t="s">
        <v>145</v>
      </c>
      <c r="AV959" s="13" t="s">
        <v>83</v>
      </c>
      <c r="AW959" s="13" t="s">
        <v>29</v>
      </c>
      <c r="AX959" s="13" t="s">
        <v>73</v>
      </c>
      <c r="AY959" s="244" t="s">
        <v>130</v>
      </c>
    </row>
    <row r="960" spans="1:65" s="2" customFormat="1" ht="16.5" customHeight="1">
      <c r="A960" s="38"/>
      <c r="B960" s="39"/>
      <c r="C960" s="219" t="s">
        <v>1421</v>
      </c>
      <c r="D960" s="219" t="s">
        <v>132</v>
      </c>
      <c r="E960" s="220" t="s">
        <v>1422</v>
      </c>
      <c r="F960" s="221" t="s">
        <v>1423</v>
      </c>
      <c r="G960" s="222" t="s">
        <v>360</v>
      </c>
      <c r="H960" s="223">
        <v>3</v>
      </c>
      <c r="I960" s="224"/>
      <c r="J960" s="225">
        <f>ROUND(I960*H960,2)</f>
        <v>0</v>
      </c>
      <c r="K960" s="226"/>
      <c r="L960" s="44"/>
      <c r="M960" s="227" t="s">
        <v>1</v>
      </c>
      <c r="N960" s="228" t="s">
        <v>38</v>
      </c>
      <c r="O960" s="91"/>
      <c r="P960" s="229">
        <f>O960*H960</f>
        <v>0</v>
      </c>
      <c r="Q960" s="229">
        <v>0</v>
      </c>
      <c r="R960" s="229">
        <f>Q960*H960</f>
        <v>0</v>
      </c>
      <c r="S960" s="229">
        <v>0</v>
      </c>
      <c r="T960" s="230">
        <f>S960*H960</f>
        <v>0</v>
      </c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R960" s="231" t="s">
        <v>136</v>
      </c>
      <c r="AT960" s="231" t="s">
        <v>132</v>
      </c>
      <c r="AU960" s="231" t="s">
        <v>145</v>
      </c>
      <c r="AY960" s="17" t="s">
        <v>130</v>
      </c>
      <c r="BE960" s="232">
        <f>IF(N960="základní",J960,0)</f>
        <v>0</v>
      </c>
      <c r="BF960" s="232">
        <f>IF(N960="snížená",J960,0)</f>
        <v>0</v>
      </c>
      <c r="BG960" s="232">
        <f>IF(N960="zákl. přenesená",J960,0)</f>
        <v>0</v>
      </c>
      <c r="BH960" s="232">
        <f>IF(N960="sníž. přenesená",J960,0)</f>
        <v>0</v>
      </c>
      <c r="BI960" s="232">
        <f>IF(N960="nulová",J960,0)</f>
        <v>0</v>
      </c>
      <c r="BJ960" s="17" t="s">
        <v>81</v>
      </c>
      <c r="BK960" s="232">
        <f>ROUND(I960*H960,2)</f>
        <v>0</v>
      </c>
      <c r="BL960" s="17" t="s">
        <v>136</v>
      </c>
      <c r="BM960" s="231" t="s">
        <v>1424</v>
      </c>
    </row>
    <row r="961" spans="1:51" s="14" customFormat="1" ht="12">
      <c r="A961" s="14"/>
      <c r="B961" s="245"/>
      <c r="C961" s="246"/>
      <c r="D961" s="235" t="s">
        <v>138</v>
      </c>
      <c r="E961" s="247" t="s">
        <v>1</v>
      </c>
      <c r="F961" s="248" t="s">
        <v>1284</v>
      </c>
      <c r="G961" s="246"/>
      <c r="H961" s="247" t="s">
        <v>1</v>
      </c>
      <c r="I961" s="249"/>
      <c r="J961" s="246"/>
      <c r="K961" s="246"/>
      <c r="L961" s="250"/>
      <c r="M961" s="251"/>
      <c r="N961" s="252"/>
      <c r="O961" s="252"/>
      <c r="P961" s="252"/>
      <c r="Q961" s="252"/>
      <c r="R961" s="252"/>
      <c r="S961" s="252"/>
      <c r="T961" s="253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54" t="s">
        <v>138</v>
      </c>
      <c r="AU961" s="254" t="s">
        <v>145</v>
      </c>
      <c r="AV961" s="14" t="s">
        <v>81</v>
      </c>
      <c r="AW961" s="14" t="s">
        <v>29</v>
      </c>
      <c r="AX961" s="14" t="s">
        <v>73</v>
      </c>
      <c r="AY961" s="254" t="s">
        <v>130</v>
      </c>
    </row>
    <row r="962" spans="1:51" s="13" customFormat="1" ht="12">
      <c r="A962" s="13"/>
      <c r="B962" s="233"/>
      <c r="C962" s="234"/>
      <c r="D962" s="235" t="s">
        <v>138</v>
      </c>
      <c r="E962" s="236" t="s">
        <v>1</v>
      </c>
      <c r="F962" s="237" t="s">
        <v>145</v>
      </c>
      <c r="G962" s="234"/>
      <c r="H962" s="238">
        <v>3</v>
      </c>
      <c r="I962" s="239"/>
      <c r="J962" s="234"/>
      <c r="K962" s="234"/>
      <c r="L962" s="240"/>
      <c r="M962" s="241"/>
      <c r="N962" s="242"/>
      <c r="O962" s="242"/>
      <c r="P962" s="242"/>
      <c r="Q962" s="242"/>
      <c r="R962" s="242"/>
      <c r="S962" s="242"/>
      <c r="T962" s="24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T962" s="244" t="s">
        <v>138</v>
      </c>
      <c r="AU962" s="244" t="s">
        <v>145</v>
      </c>
      <c r="AV962" s="13" t="s">
        <v>83</v>
      </c>
      <c r="AW962" s="13" t="s">
        <v>29</v>
      </c>
      <c r="AX962" s="13" t="s">
        <v>81</v>
      </c>
      <c r="AY962" s="244" t="s">
        <v>130</v>
      </c>
    </row>
    <row r="963" spans="1:65" s="2" customFormat="1" ht="16.5" customHeight="1">
      <c r="A963" s="38"/>
      <c r="B963" s="39"/>
      <c r="C963" s="219" t="s">
        <v>1425</v>
      </c>
      <c r="D963" s="219" t="s">
        <v>132</v>
      </c>
      <c r="E963" s="220" t="s">
        <v>1426</v>
      </c>
      <c r="F963" s="221" t="s">
        <v>1427</v>
      </c>
      <c r="G963" s="222" t="s">
        <v>360</v>
      </c>
      <c r="H963" s="223">
        <v>3</v>
      </c>
      <c r="I963" s="224"/>
      <c r="J963" s="225">
        <f>ROUND(I963*H963,2)</f>
        <v>0</v>
      </c>
      <c r="K963" s="226"/>
      <c r="L963" s="44"/>
      <c r="M963" s="227" t="s">
        <v>1</v>
      </c>
      <c r="N963" s="228" t="s">
        <v>38</v>
      </c>
      <c r="O963" s="91"/>
      <c r="P963" s="229">
        <f>O963*H963</f>
        <v>0</v>
      </c>
      <c r="Q963" s="229">
        <v>0</v>
      </c>
      <c r="R963" s="229">
        <f>Q963*H963</f>
        <v>0</v>
      </c>
      <c r="S963" s="229">
        <v>0</v>
      </c>
      <c r="T963" s="230">
        <f>S963*H963</f>
        <v>0</v>
      </c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R963" s="231" t="s">
        <v>136</v>
      </c>
      <c r="AT963" s="231" t="s">
        <v>132</v>
      </c>
      <c r="AU963" s="231" t="s">
        <v>145</v>
      </c>
      <c r="AY963" s="17" t="s">
        <v>130</v>
      </c>
      <c r="BE963" s="232">
        <f>IF(N963="základní",J963,0)</f>
        <v>0</v>
      </c>
      <c r="BF963" s="232">
        <f>IF(N963="snížená",J963,0)</f>
        <v>0</v>
      </c>
      <c r="BG963" s="232">
        <f>IF(N963="zákl. přenesená",J963,0)</f>
        <v>0</v>
      </c>
      <c r="BH963" s="232">
        <f>IF(N963="sníž. přenesená",J963,0)</f>
        <v>0</v>
      </c>
      <c r="BI963" s="232">
        <f>IF(N963="nulová",J963,0)</f>
        <v>0</v>
      </c>
      <c r="BJ963" s="17" t="s">
        <v>81</v>
      </c>
      <c r="BK963" s="232">
        <f>ROUND(I963*H963,2)</f>
        <v>0</v>
      </c>
      <c r="BL963" s="17" t="s">
        <v>136</v>
      </c>
      <c r="BM963" s="231" t="s">
        <v>1428</v>
      </c>
    </row>
    <row r="964" spans="1:51" s="14" customFormat="1" ht="12">
      <c r="A964" s="14"/>
      <c r="B964" s="245"/>
      <c r="C964" s="246"/>
      <c r="D964" s="235" t="s">
        <v>138</v>
      </c>
      <c r="E964" s="247" t="s">
        <v>1</v>
      </c>
      <c r="F964" s="248" t="s">
        <v>1284</v>
      </c>
      <c r="G964" s="246"/>
      <c r="H964" s="247" t="s">
        <v>1</v>
      </c>
      <c r="I964" s="249"/>
      <c r="J964" s="246"/>
      <c r="K964" s="246"/>
      <c r="L964" s="250"/>
      <c r="M964" s="251"/>
      <c r="N964" s="252"/>
      <c r="O964" s="252"/>
      <c r="P964" s="252"/>
      <c r="Q964" s="252"/>
      <c r="R964" s="252"/>
      <c r="S964" s="252"/>
      <c r="T964" s="253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T964" s="254" t="s">
        <v>138</v>
      </c>
      <c r="AU964" s="254" t="s">
        <v>145</v>
      </c>
      <c r="AV964" s="14" t="s">
        <v>81</v>
      </c>
      <c r="AW964" s="14" t="s">
        <v>29</v>
      </c>
      <c r="AX964" s="14" t="s">
        <v>73</v>
      </c>
      <c r="AY964" s="254" t="s">
        <v>130</v>
      </c>
    </row>
    <row r="965" spans="1:51" s="13" customFormat="1" ht="12">
      <c r="A965" s="13"/>
      <c r="B965" s="233"/>
      <c r="C965" s="234"/>
      <c r="D965" s="235" t="s">
        <v>138</v>
      </c>
      <c r="E965" s="236" t="s">
        <v>1</v>
      </c>
      <c r="F965" s="237" t="s">
        <v>145</v>
      </c>
      <c r="G965" s="234"/>
      <c r="H965" s="238">
        <v>3</v>
      </c>
      <c r="I965" s="239"/>
      <c r="J965" s="234"/>
      <c r="K965" s="234"/>
      <c r="L965" s="240"/>
      <c r="M965" s="241"/>
      <c r="N965" s="242"/>
      <c r="O965" s="242"/>
      <c r="P965" s="242"/>
      <c r="Q965" s="242"/>
      <c r="R965" s="242"/>
      <c r="S965" s="242"/>
      <c r="T965" s="24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244" t="s">
        <v>138</v>
      </c>
      <c r="AU965" s="244" t="s">
        <v>145</v>
      </c>
      <c r="AV965" s="13" t="s">
        <v>83</v>
      </c>
      <c r="AW965" s="13" t="s">
        <v>29</v>
      </c>
      <c r="AX965" s="13" t="s">
        <v>81</v>
      </c>
      <c r="AY965" s="244" t="s">
        <v>130</v>
      </c>
    </row>
    <row r="966" spans="1:65" s="2" customFormat="1" ht="16.5" customHeight="1">
      <c r="A966" s="38"/>
      <c r="B966" s="39"/>
      <c r="C966" s="219" t="s">
        <v>1429</v>
      </c>
      <c r="D966" s="219" t="s">
        <v>132</v>
      </c>
      <c r="E966" s="220" t="s">
        <v>1430</v>
      </c>
      <c r="F966" s="221" t="s">
        <v>1431</v>
      </c>
      <c r="G966" s="222" t="s">
        <v>360</v>
      </c>
      <c r="H966" s="223">
        <v>1</v>
      </c>
      <c r="I966" s="224"/>
      <c r="J966" s="225">
        <f>ROUND(I966*H966,2)</f>
        <v>0</v>
      </c>
      <c r="K966" s="226"/>
      <c r="L966" s="44"/>
      <c r="M966" s="227" t="s">
        <v>1</v>
      </c>
      <c r="N966" s="228" t="s">
        <v>38</v>
      </c>
      <c r="O966" s="91"/>
      <c r="P966" s="229">
        <f>O966*H966</f>
        <v>0</v>
      </c>
      <c r="Q966" s="229">
        <v>0</v>
      </c>
      <c r="R966" s="229">
        <f>Q966*H966</f>
        <v>0</v>
      </c>
      <c r="S966" s="229">
        <v>0</v>
      </c>
      <c r="T966" s="230">
        <f>S966*H966</f>
        <v>0</v>
      </c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R966" s="231" t="s">
        <v>136</v>
      </c>
      <c r="AT966" s="231" t="s">
        <v>132</v>
      </c>
      <c r="AU966" s="231" t="s">
        <v>145</v>
      </c>
      <c r="AY966" s="17" t="s">
        <v>130</v>
      </c>
      <c r="BE966" s="232">
        <f>IF(N966="základní",J966,0)</f>
        <v>0</v>
      </c>
      <c r="BF966" s="232">
        <f>IF(N966="snížená",J966,0)</f>
        <v>0</v>
      </c>
      <c r="BG966" s="232">
        <f>IF(N966="zákl. přenesená",J966,0)</f>
        <v>0</v>
      </c>
      <c r="BH966" s="232">
        <f>IF(N966="sníž. přenesená",J966,0)</f>
        <v>0</v>
      </c>
      <c r="BI966" s="232">
        <f>IF(N966="nulová",J966,0)</f>
        <v>0</v>
      </c>
      <c r="BJ966" s="17" t="s">
        <v>81</v>
      </c>
      <c r="BK966" s="232">
        <f>ROUND(I966*H966,2)</f>
        <v>0</v>
      </c>
      <c r="BL966" s="17" t="s">
        <v>136</v>
      </c>
      <c r="BM966" s="231" t="s">
        <v>1432</v>
      </c>
    </row>
    <row r="967" spans="1:51" s="14" customFormat="1" ht="12">
      <c r="A967" s="14"/>
      <c r="B967" s="245"/>
      <c r="C967" s="246"/>
      <c r="D967" s="235" t="s">
        <v>138</v>
      </c>
      <c r="E967" s="247" t="s">
        <v>1</v>
      </c>
      <c r="F967" s="248" t="s">
        <v>1284</v>
      </c>
      <c r="G967" s="246"/>
      <c r="H967" s="247" t="s">
        <v>1</v>
      </c>
      <c r="I967" s="249"/>
      <c r="J967" s="246"/>
      <c r="K967" s="246"/>
      <c r="L967" s="250"/>
      <c r="M967" s="251"/>
      <c r="N967" s="252"/>
      <c r="O967" s="252"/>
      <c r="P967" s="252"/>
      <c r="Q967" s="252"/>
      <c r="R967" s="252"/>
      <c r="S967" s="252"/>
      <c r="T967" s="253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T967" s="254" t="s">
        <v>138</v>
      </c>
      <c r="AU967" s="254" t="s">
        <v>145</v>
      </c>
      <c r="AV967" s="14" t="s">
        <v>81</v>
      </c>
      <c r="AW967" s="14" t="s">
        <v>29</v>
      </c>
      <c r="AX967" s="14" t="s">
        <v>73</v>
      </c>
      <c r="AY967" s="254" t="s">
        <v>130</v>
      </c>
    </row>
    <row r="968" spans="1:51" s="13" customFormat="1" ht="12">
      <c r="A968" s="13"/>
      <c r="B968" s="233"/>
      <c r="C968" s="234"/>
      <c r="D968" s="235" t="s">
        <v>138</v>
      </c>
      <c r="E968" s="236" t="s">
        <v>1</v>
      </c>
      <c r="F968" s="237" t="s">
        <v>81</v>
      </c>
      <c r="G968" s="234"/>
      <c r="H968" s="238">
        <v>1</v>
      </c>
      <c r="I968" s="239"/>
      <c r="J968" s="234"/>
      <c r="K968" s="234"/>
      <c r="L968" s="240"/>
      <c r="M968" s="241"/>
      <c r="N968" s="242"/>
      <c r="O968" s="242"/>
      <c r="P968" s="242"/>
      <c r="Q968" s="242"/>
      <c r="R968" s="242"/>
      <c r="S968" s="242"/>
      <c r="T968" s="24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44" t="s">
        <v>138</v>
      </c>
      <c r="AU968" s="244" t="s">
        <v>145</v>
      </c>
      <c r="AV968" s="13" t="s">
        <v>83</v>
      </c>
      <c r="AW968" s="13" t="s">
        <v>29</v>
      </c>
      <c r="AX968" s="13" t="s">
        <v>81</v>
      </c>
      <c r="AY968" s="244" t="s">
        <v>130</v>
      </c>
    </row>
    <row r="969" spans="1:65" s="2" customFormat="1" ht="24.15" customHeight="1">
      <c r="A969" s="38"/>
      <c r="B969" s="39"/>
      <c r="C969" s="219" t="s">
        <v>1433</v>
      </c>
      <c r="D969" s="219" t="s">
        <v>132</v>
      </c>
      <c r="E969" s="220" t="s">
        <v>1434</v>
      </c>
      <c r="F969" s="221" t="s">
        <v>1435</v>
      </c>
      <c r="G969" s="222" t="s">
        <v>360</v>
      </c>
      <c r="H969" s="223">
        <v>15</v>
      </c>
      <c r="I969" s="224"/>
      <c r="J969" s="225">
        <f>ROUND(I969*H969,2)</f>
        <v>0</v>
      </c>
      <c r="K969" s="226"/>
      <c r="L969" s="44"/>
      <c r="M969" s="227" t="s">
        <v>1</v>
      </c>
      <c r="N969" s="228" t="s">
        <v>38</v>
      </c>
      <c r="O969" s="91"/>
      <c r="P969" s="229">
        <f>O969*H969</f>
        <v>0</v>
      </c>
      <c r="Q969" s="229">
        <v>0.00136</v>
      </c>
      <c r="R969" s="229">
        <f>Q969*H969</f>
        <v>0.0204</v>
      </c>
      <c r="S969" s="229">
        <v>0</v>
      </c>
      <c r="T969" s="230">
        <f>S969*H969</f>
        <v>0</v>
      </c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R969" s="231" t="s">
        <v>136</v>
      </c>
      <c r="AT969" s="231" t="s">
        <v>132</v>
      </c>
      <c r="AU969" s="231" t="s">
        <v>145</v>
      </c>
      <c r="AY969" s="17" t="s">
        <v>130</v>
      </c>
      <c r="BE969" s="232">
        <f>IF(N969="základní",J969,0)</f>
        <v>0</v>
      </c>
      <c r="BF969" s="232">
        <f>IF(N969="snížená",J969,0)</f>
        <v>0</v>
      </c>
      <c r="BG969" s="232">
        <f>IF(N969="zákl. přenesená",J969,0)</f>
        <v>0</v>
      </c>
      <c r="BH969" s="232">
        <f>IF(N969="sníž. přenesená",J969,0)</f>
        <v>0</v>
      </c>
      <c r="BI969" s="232">
        <f>IF(N969="nulová",J969,0)</f>
        <v>0</v>
      </c>
      <c r="BJ969" s="17" t="s">
        <v>81</v>
      </c>
      <c r="BK969" s="232">
        <f>ROUND(I969*H969,2)</f>
        <v>0</v>
      </c>
      <c r="BL969" s="17" t="s">
        <v>136</v>
      </c>
      <c r="BM969" s="231" t="s">
        <v>1436</v>
      </c>
    </row>
    <row r="970" spans="1:51" s="13" customFormat="1" ht="12">
      <c r="A970" s="13"/>
      <c r="B970" s="233"/>
      <c r="C970" s="234"/>
      <c r="D970" s="235" t="s">
        <v>138</v>
      </c>
      <c r="E970" s="236" t="s">
        <v>1</v>
      </c>
      <c r="F970" s="237" t="s">
        <v>1437</v>
      </c>
      <c r="G970" s="234"/>
      <c r="H970" s="238">
        <v>15</v>
      </c>
      <c r="I970" s="239"/>
      <c r="J970" s="234"/>
      <c r="K970" s="234"/>
      <c r="L970" s="240"/>
      <c r="M970" s="241"/>
      <c r="N970" s="242"/>
      <c r="O970" s="242"/>
      <c r="P970" s="242"/>
      <c r="Q970" s="242"/>
      <c r="R970" s="242"/>
      <c r="S970" s="242"/>
      <c r="T970" s="24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44" t="s">
        <v>138</v>
      </c>
      <c r="AU970" s="244" t="s">
        <v>145</v>
      </c>
      <c r="AV970" s="13" t="s">
        <v>83</v>
      </c>
      <c r="AW970" s="13" t="s">
        <v>29</v>
      </c>
      <c r="AX970" s="13" t="s">
        <v>81</v>
      </c>
      <c r="AY970" s="244" t="s">
        <v>130</v>
      </c>
    </row>
    <row r="971" spans="1:65" s="2" customFormat="1" ht="24.15" customHeight="1">
      <c r="A971" s="38"/>
      <c r="B971" s="39"/>
      <c r="C971" s="266" t="s">
        <v>1438</v>
      </c>
      <c r="D971" s="266" t="s">
        <v>313</v>
      </c>
      <c r="E971" s="267" t="s">
        <v>1439</v>
      </c>
      <c r="F971" s="268" t="s">
        <v>1440</v>
      </c>
      <c r="G971" s="269" t="s">
        <v>360</v>
      </c>
      <c r="H971" s="270">
        <v>12.12</v>
      </c>
      <c r="I971" s="271"/>
      <c r="J971" s="272">
        <f>ROUND(I971*H971,2)</f>
        <v>0</v>
      </c>
      <c r="K971" s="273"/>
      <c r="L971" s="274"/>
      <c r="M971" s="275" t="s">
        <v>1</v>
      </c>
      <c r="N971" s="276" t="s">
        <v>38</v>
      </c>
      <c r="O971" s="91"/>
      <c r="P971" s="229">
        <f>O971*H971</f>
        <v>0</v>
      </c>
      <c r="Q971" s="229">
        <v>0.043</v>
      </c>
      <c r="R971" s="229">
        <f>Q971*H971</f>
        <v>0.52116</v>
      </c>
      <c r="S971" s="229">
        <v>0</v>
      </c>
      <c r="T971" s="230">
        <f>S971*H971</f>
        <v>0</v>
      </c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R971" s="231" t="s">
        <v>176</v>
      </c>
      <c r="AT971" s="231" t="s">
        <v>313</v>
      </c>
      <c r="AU971" s="231" t="s">
        <v>145</v>
      </c>
      <c r="AY971" s="17" t="s">
        <v>130</v>
      </c>
      <c r="BE971" s="232">
        <f>IF(N971="základní",J971,0)</f>
        <v>0</v>
      </c>
      <c r="BF971" s="232">
        <f>IF(N971="snížená",J971,0)</f>
        <v>0</v>
      </c>
      <c r="BG971" s="232">
        <f>IF(N971="zákl. přenesená",J971,0)</f>
        <v>0</v>
      </c>
      <c r="BH971" s="232">
        <f>IF(N971="sníž. přenesená",J971,0)</f>
        <v>0</v>
      </c>
      <c r="BI971" s="232">
        <f>IF(N971="nulová",J971,0)</f>
        <v>0</v>
      </c>
      <c r="BJ971" s="17" t="s">
        <v>81</v>
      </c>
      <c r="BK971" s="232">
        <f>ROUND(I971*H971,2)</f>
        <v>0</v>
      </c>
      <c r="BL971" s="17" t="s">
        <v>136</v>
      </c>
      <c r="BM971" s="231" t="s">
        <v>1441</v>
      </c>
    </row>
    <row r="972" spans="1:51" s="13" customFormat="1" ht="12">
      <c r="A972" s="13"/>
      <c r="B972" s="233"/>
      <c r="C972" s="234"/>
      <c r="D972" s="235" t="s">
        <v>138</v>
      </c>
      <c r="E972" s="236" t="s">
        <v>1</v>
      </c>
      <c r="F972" s="237" t="s">
        <v>1442</v>
      </c>
      <c r="G972" s="234"/>
      <c r="H972" s="238">
        <v>12.12</v>
      </c>
      <c r="I972" s="239"/>
      <c r="J972" s="234"/>
      <c r="K972" s="234"/>
      <c r="L972" s="240"/>
      <c r="M972" s="241"/>
      <c r="N972" s="242"/>
      <c r="O972" s="242"/>
      <c r="P972" s="242"/>
      <c r="Q972" s="242"/>
      <c r="R972" s="242"/>
      <c r="S972" s="242"/>
      <c r="T972" s="24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44" t="s">
        <v>138</v>
      </c>
      <c r="AU972" s="244" t="s">
        <v>145</v>
      </c>
      <c r="AV972" s="13" t="s">
        <v>83</v>
      </c>
      <c r="AW972" s="13" t="s">
        <v>29</v>
      </c>
      <c r="AX972" s="13" t="s">
        <v>73</v>
      </c>
      <c r="AY972" s="244" t="s">
        <v>130</v>
      </c>
    </row>
    <row r="973" spans="1:65" s="2" customFormat="1" ht="24.15" customHeight="1">
      <c r="A973" s="38"/>
      <c r="B973" s="39"/>
      <c r="C973" s="266" t="s">
        <v>1443</v>
      </c>
      <c r="D973" s="266" t="s">
        <v>313</v>
      </c>
      <c r="E973" s="267" t="s">
        <v>1444</v>
      </c>
      <c r="F973" s="268" t="s">
        <v>1445</v>
      </c>
      <c r="G973" s="269" t="s">
        <v>360</v>
      </c>
      <c r="H973" s="270">
        <v>3.03</v>
      </c>
      <c r="I973" s="271"/>
      <c r="J973" s="272">
        <f>ROUND(I973*H973,2)</f>
        <v>0</v>
      </c>
      <c r="K973" s="273"/>
      <c r="L973" s="274"/>
      <c r="M973" s="275" t="s">
        <v>1</v>
      </c>
      <c r="N973" s="276" t="s">
        <v>38</v>
      </c>
      <c r="O973" s="91"/>
      <c r="P973" s="229">
        <f>O973*H973</f>
        <v>0</v>
      </c>
      <c r="Q973" s="229">
        <v>0.04</v>
      </c>
      <c r="R973" s="229">
        <f>Q973*H973</f>
        <v>0.12119999999999999</v>
      </c>
      <c r="S973" s="229">
        <v>0</v>
      </c>
      <c r="T973" s="230">
        <f>S973*H973</f>
        <v>0</v>
      </c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R973" s="231" t="s">
        <v>176</v>
      </c>
      <c r="AT973" s="231" t="s">
        <v>313</v>
      </c>
      <c r="AU973" s="231" t="s">
        <v>145</v>
      </c>
      <c r="AY973" s="17" t="s">
        <v>130</v>
      </c>
      <c r="BE973" s="232">
        <f>IF(N973="základní",J973,0)</f>
        <v>0</v>
      </c>
      <c r="BF973" s="232">
        <f>IF(N973="snížená",J973,0)</f>
        <v>0</v>
      </c>
      <c r="BG973" s="232">
        <f>IF(N973="zákl. přenesená",J973,0)</f>
        <v>0</v>
      </c>
      <c r="BH973" s="232">
        <f>IF(N973="sníž. přenesená",J973,0)</f>
        <v>0</v>
      </c>
      <c r="BI973" s="232">
        <f>IF(N973="nulová",J973,0)</f>
        <v>0</v>
      </c>
      <c r="BJ973" s="17" t="s">
        <v>81</v>
      </c>
      <c r="BK973" s="232">
        <f>ROUND(I973*H973,2)</f>
        <v>0</v>
      </c>
      <c r="BL973" s="17" t="s">
        <v>136</v>
      </c>
      <c r="BM973" s="231" t="s">
        <v>1446</v>
      </c>
    </row>
    <row r="974" spans="1:51" s="13" customFormat="1" ht="12">
      <c r="A974" s="13"/>
      <c r="B974" s="233"/>
      <c r="C974" s="234"/>
      <c r="D974" s="235" t="s">
        <v>138</v>
      </c>
      <c r="E974" s="236" t="s">
        <v>1</v>
      </c>
      <c r="F974" s="237" t="s">
        <v>1447</v>
      </c>
      <c r="G974" s="234"/>
      <c r="H974" s="238">
        <v>3.03</v>
      </c>
      <c r="I974" s="239"/>
      <c r="J974" s="234"/>
      <c r="K974" s="234"/>
      <c r="L974" s="240"/>
      <c r="M974" s="241"/>
      <c r="N974" s="242"/>
      <c r="O974" s="242"/>
      <c r="P974" s="242"/>
      <c r="Q974" s="242"/>
      <c r="R974" s="242"/>
      <c r="S974" s="242"/>
      <c r="T974" s="24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T974" s="244" t="s">
        <v>138</v>
      </c>
      <c r="AU974" s="244" t="s">
        <v>145</v>
      </c>
      <c r="AV974" s="13" t="s">
        <v>83</v>
      </c>
      <c r="AW974" s="13" t="s">
        <v>29</v>
      </c>
      <c r="AX974" s="13" t="s">
        <v>81</v>
      </c>
      <c r="AY974" s="244" t="s">
        <v>130</v>
      </c>
    </row>
    <row r="975" spans="1:65" s="2" customFormat="1" ht="37.8" customHeight="1">
      <c r="A975" s="38"/>
      <c r="B975" s="39"/>
      <c r="C975" s="219" t="s">
        <v>1448</v>
      </c>
      <c r="D975" s="219" t="s">
        <v>132</v>
      </c>
      <c r="E975" s="220" t="s">
        <v>1449</v>
      </c>
      <c r="F975" s="221" t="s">
        <v>1450</v>
      </c>
      <c r="G975" s="222" t="s">
        <v>360</v>
      </c>
      <c r="H975" s="223">
        <v>1</v>
      </c>
      <c r="I975" s="224"/>
      <c r="J975" s="225">
        <f>ROUND(I975*H975,2)</f>
        <v>0</v>
      </c>
      <c r="K975" s="226"/>
      <c r="L975" s="44"/>
      <c r="M975" s="227" t="s">
        <v>1</v>
      </c>
      <c r="N975" s="228" t="s">
        <v>38</v>
      </c>
      <c r="O975" s="91"/>
      <c r="P975" s="229">
        <f>O975*H975</f>
        <v>0</v>
      </c>
      <c r="Q975" s="229">
        <v>0.00072</v>
      </c>
      <c r="R975" s="229">
        <f>Q975*H975</f>
        <v>0.00072</v>
      </c>
      <c r="S975" s="229">
        <v>0</v>
      </c>
      <c r="T975" s="230">
        <f>S975*H975</f>
        <v>0</v>
      </c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R975" s="231" t="s">
        <v>136</v>
      </c>
      <c r="AT975" s="231" t="s">
        <v>132</v>
      </c>
      <c r="AU975" s="231" t="s">
        <v>145</v>
      </c>
      <c r="AY975" s="17" t="s">
        <v>130</v>
      </c>
      <c r="BE975" s="232">
        <f>IF(N975="základní",J975,0)</f>
        <v>0</v>
      </c>
      <c r="BF975" s="232">
        <f>IF(N975="snížená",J975,0)</f>
        <v>0</v>
      </c>
      <c r="BG975" s="232">
        <f>IF(N975="zákl. přenesená",J975,0)</f>
        <v>0</v>
      </c>
      <c r="BH975" s="232">
        <f>IF(N975="sníž. přenesená",J975,0)</f>
        <v>0</v>
      </c>
      <c r="BI975" s="232">
        <f>IF(N975="nulová",J975,0)</f>
        <v>0</v>
      </c>
      <c r="BJ975" s="17" t="s">
        <v>81</v>
      </c>
      <c r="BK975" s="232">
        <f>ROUND(I975*H975,2)</f>
        <v>0</v>
      </c>
      <c r="BL975" s="17" t="s">
        <v>136</v>
      </c>
      <c r="BM975" s="231" t="s">
        <v>1451</v>
      </c>
    </row>
    <row r="976" spans="1:51" s="13" customFormat="1" ht="12">
      <c r="A976" s="13"/>
      <c r="B976" s="233"/>
      <c r="C976" s="234"/>
      <c r="D976" s="235" t="s">
        <v>138</v>
      </c>
      <c r="E976" s="236" t="s">
        <v>1</v>
      </c>
      <c r="F976" s="237" t="s">
        <v>1452</v>
      </c>
      <c r="G976" s="234"/>
      <c r="H976" s="238">
        <v>1</v>
      </c>
      <c r="I976" s="239"/>
      <c r="J976" s="234"/>
      <c r="K976" s="234"/>
      <c r="L976" s="240"/>
      <c r="M976" s="241"/>
      <c r="N976" s="242"/>
      <c r="O976" s="242"/>
      <c r="P976" s="242"/>
      <c r="Q976" s="242"/>
      <c r="R976" s="242"/>
      <c r="S976" s="242"/>
      <c r="T976" s="24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44" t="s">
        <v>138</v>
      </c>
      <c r="AU976" s="244" t="s">
        <v>145</v>
      </c>
      <c r="AV976" s="13" t="s">
        <v>83</v>
      </c>
      <c r="AW976" s="13" t="s">
        <v>29</v>
      </c>
      <c r="AX976" s="13" t="s">
        <v>81</v>
      </c>
      <c r="AY976" s="244" t="s">
        <v>130</v>
      </c>
    </row>
    <row r="977" spans="1:65" s="2" customFormat="1" ht="16.5" customHeight="1">
      <c r="A977" s="38"/>
      <c r="B977" s="39"/>
      <c r="C977" s="266" t="s">
        <v>1453</v>
      </c>
      <c r="D977" s="266" t="s">
        <v>313</v>
      </c>
      <c r="E977" s="267" t="s">
        <v>1454</v>
      </c>
      <c r="F977" s="268" t="s">
        <v>1455</v>
      </c>
      <c r="G977" s="269" t="s">
        <v>360</v>
      </c>
      <c r="H977" s="270">
        <v>1.01</v>
      </c>
      <c r="I977" s="271"/>
      <c r="J977" s="272">
        <f>ROUND(I977*H977,2)</f>
        <v>0</v>
      </c>
      <c r="K977" s="273"/>
      <c r="L977" s="274"/>
      <c r="M977" s="275" t="s">
        <v>1</v>
      </c>
      <c r="N977" s="276" t="s">
        <v>38</v>
      </c>
      <c r="O977" s="91"/>
      <c r="P977" s="229">
        <f>O977*H977</f>
        <v>0</v>
      </c>
      <c r="Q977" s="229">
        <v>0.012</v>
      </c>
      <c r="R977" s="229">
        <f>Q977*H977</f>
        <v>0.01212</v>
      </c>
      <c r="S977" s="229">
        <v>0</v>
      </c>
      <c r="T977" s="230">
        <f>S977*H977</f>
        <v>0</v>
      </c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R977" s="231" t="s">
        <v>176</v>
      </c>
      <c r="AT977" s="231" t="s">
        <v>313</v>
      </c>
      <c r="AU977" s="231" t="s">
        <v>145</v>
      </c>
      <c r="AY977" s="17" t="s">
        <v>130</v>
      </c>
      <c r="BE977" s="232">
        <f>IF(N977="základní",J977,0)</f>
        <v>0</v>
      </c>
      <c r="BF977" s="232">
        <f>IF(N977="snížená",J977,0)</f>
        <v>0</v>
      </c>
      <c r="BG977" s="232">
        <f>IF(N977="zákl. přenesená",J977,0)</f>
        <v>0</v>
      </c>
      <c r="BH977" s="232">
        <f>IF(N977="sníž. přenesená",J977,0)</f>
        <v>0</v>
      </c>
      <c r="BI977" s="232">
        <f>IF(N977="nulová",J977,0)</f>
        <v>0</v>
      </c>
      <c r="BJ977" s="17" t="s">
        <v>81</v>
      </c>
      <c r="BK977" s="232">
        <f>ROUND(I977*H977,2)</f>
        <v>0</v>
      </c>
      <c r="BL977" s="17" t="s">
        <v>136</v>
      </c>
      <c r="BM977" s="231" t="s">
        <v>1456</v>
      </c>
    </row>
    <row r="978" spans="1:51" s="13" customFormat="1" ht="12">
      <c r="A978" s="13"/>
      <c r="B978" s="233"/>
      <c r="C978" s="234"/>
      <c r="D978" s="235" t="s">
        <v>138</v>
      </c>
      <c r="E978" s="234"/>
      <c r="F978" s="237" t="s">
        <v>665</v>
      </c>
      <c r="G978" s="234"/>
      <c r="H978" s="238">
        <v>1.01</v>
      </c>
      <c r="I978" s="239"/>
      <c r="J978" s="234"/>
      <c r="K978" s="234"/>
      <c r="L978" s="240"/>
      <c r="M978" s="241"/>
      <c r="N978" s="242"/>
      <c r="O978" s="242"/>
      <c r="P978" s="242"/>
      <c r="Q978" s="242"/>
      <c r="R978" s="242"/>
      <c r="S978" s="242"/>
      <c r="T978" s="24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T978" s="244" t="s">
        <v>138</v>
      </c>
      <c r="AU978" s="244" t="s">
        <v>145</v>
      </c>
      <c r="AV978" s="13" t="s">
        <v>83</v>
      </c>
      <c r="AW978" s="13" t="s">
        <v>4</v>
      </c>
      <c r="AX978" s="13" t="s">
        <v>81</v>
      </c>
      <c r="AY978" s="244" t="s">
        <v>130</v>
      </c>
    </row>
    <row r="979" spans="1:65" s="2" customFormat="1" ht="16.5" customHeight="1">
      <c r="A979" s="38"/>
      <c r="B979" s="39"/>
      <c r="C979" s="266" t="s">
        <v>1457</v>
      </c>
      <c r="D979" s="266" t="s">
        <v>313</v>
      </c>
      <c r="E979" s="267" t="s">
        <v>1458</v>
      </c>
      <c r="F979" s="268" t="s">
        <v>1459</v>
      </c>
      <c r="G979" s="269" t="s">
        <v>360</v>
      </c>
      <c r="H979" s="270">
        <v>1.01</v>
      </c>
      <c r="I979" s="271"/>
      <c r="J979" s="272">
        <f>ROUND(I979*H979,2)</f>
        <v>0</v>
      </c>
      <c r="K979" s="273"/>
      <c r="L979" s="274"/>
      <c r="M979" s="275" t="s">
        <v>1</v>
      </c>
      <c r="N979" s="276" t="s">
        <v>38</v>
      </c>
      <c r="O979" s="91"/>
      <c r="P979" s="229">
        <f>O979*H979</f>
        <v>0</v>
      </c>
      <c r="Q979" s="229">
        <v>0.0015</v>
      </c>
      <c r="R979" s="229">
        <f>Q979*H979</f>
        <v>0.001515</v>
      </c>
      <c r="S979" s="229">
        <v>0</v>
      </c>
      <c r="T979" s="230">
        <f>S979*H979</f>
        <v>0</v>
      </c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R979" s="231" t="s">
        <v>176</v>
      </c>
      <c r="AT979" s="231" t="s">
        <v>313</v>
      </c>
      <c r="AU979" s="231" t="s">
        <v>145</v>
      </c>
      <c r="AY979" s="17" t="s">
        <v>130</v>
      </c>
      <c r="BE979" s="232">
        <f>IF(N979="základní",J979,0)</f>
        <v>0</v>
      </c>
      <c r="BF979" s="232">
        <f>IF(N979="snížená",J979,0)</f>
        <v>0</v>
      </c>
      <c r="BG979" s="232">
        <f>IF(N979="zákl. přenesená",J979,0)</f>
        <v>0</v>
      </c>
      <c r="BH979" s="232">
        <f>IF(N979="sníž. přenesená",J979,0)</f>
        <v>0</v>
      </c>
      <c r="BI979" s="232">
        <f>IF(N979="nulová",J979,0)</f>
        <v>0</v>
      </c>
      <c r="BJ979" s="17" t="s">
        <v>81</v>
      </c>
      <c r="BK979" s="232">
        <f>ROUND(I979*H979,2)</f>
        <v>0</v>
      </c>
      <c r="BL979" s="17" t="s">
        <v>136</v>
      </c>
      <c r="BM979" s="231" t="s">
        <v>1460</v>
      </c>
    </row>
    <row r="980" spans="1:51" s="13" customFormat="1" ht="12">
      <c r="A980" s="13"/>
      <c r="B980" s="233"/>
      <c r="C980" s="234"/>
      <c r="D980" s="235" t="s">
        <v>138</v>
      </c>
      <c r="E980" s="234"/>
      <c r="F980" s="237" t="s">
        <v>665</v>
      </c>
      <c r="G980" s="234"/>
      <c r="H980" s="238">
        <v>1.01</v>
      </c>
      <c r="I980" s="239"/>
      <c r="J980" s="234"/>
      <c r="K980" s="234"/>
      <c r="L980" s="240"/>
      <c r="M980" s="241"/>
      <c r="N980" s="242"/>
      <c r="O980" s="242"/>
      <c r="P980" s="242"/>
      <c r="Q980" s="242"/>
      <c r="R980" s="242"/>
      <c r="S980" s="242"/>
      <c r="T980" s="24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44" t="s">
        <v>138</v>
      </c>
      <c r="AU980" s="244" t="s">
        <v>145</v>
      </c>
      <c r="AV980" s="13" t="s">
        <v>83</v>
      </c>
      <c r="AW980" s="13" t="s">
        <v>4</v>
      </c>
      <c r="AX980" s="13" t="s">
        <v>81</v>
      </c>
      <c r="AY980" s="244" t="s">
        <v>130</v>
      </c>
    </row>
    <row r="981" spans="1:65" s="2" customFormat="1" ht="37.8" customHeight="1">
      <c r="A981" s="38"/>
      <c r="B981" s="39"/>
      <c r="C981" s="219" t="s">
        <v>1461</v>
      </c>
      <c r="D981" s="219" t="s">
        <v>132</v>
      </c>
      <c r="E981" s="220" t="s">
        <v>1462</v>
      </c>
      <c r="F981" s="221" t="s">
        <v>1463</v>
      </c>
      <c r="G981" s="222" t="s">
        <v>360</v>
      </c>
      <c r="H981" s="223">
        <v>17</v>
      </c>
      <c r="I981" s="224"/>
      <c r="J981" s="225">
        <f>ROUND(I981*H981,2)</f>
        <v>0</v>
      </c>
      <c r="K981" s="226"/>
      <c r="L981" s="44"/>
      <c r="M981" s="227" t="s">
        <v>1</v>
      </c>
      <c r="N981" s="228" t="s">
        <v>38</v>
      </c>
      <c r="O981" s="91"/>
      <c r="P981" s="229">
        <f>O981*H981</f>
        <v>0</v>
      </c>
      <c r="Q981" s="229">
        <v>0.00162</v>
      </c>
      <c r="R981" s="229">
        <f>Q981*H981</f>
        <v>0.02754</v>
      </c>
      <c r="S981" s="229">
        <v>0</v>
      </c>
      <c r="T981" s="230">
        <f>S981*H981</f>
        <v>0</v>
      </c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R981" s="231" t="s">
        <v>136</v>
      </c>
      <c r="AT981" s="231" t="s">
        <v>132</v>
      </c>
      <c r="AU981" s="231" t="s">
        <v>145</v>
      </c>
      <c r="AY981" s="17" t="s">
        <v>130</v>
      </c>
      <c r="BE981" s="232">
        <f>IF(N981="základní",J981,0)</f>
        <v>0</v>
      </c>
      <c r="BF981" s="232">
        <f>IF(N981="snížená",J981,0)</f>
        <v>0</v>
      </c>
      <c r="BG981" s="232">
        <f>IF(N981="zákl. přenesená",J981,0)</f>
        <v>0</v>
      </c>
      <c r="BH981" s="232">
        <f>IF(N981="sníž. přenesená",J981,0)</f>
        <v>0</v>
      </c>
      <c r="BI981" s="232">
        <f>IF(N981="nulová",J981,0)</f>
        <v>0</v>
      </c>
      <c r="BJ981" s="17" t="s">
        <v>81</v>
      </c>
      <c r="BK981" s="232">
        <f>ROUND(I981*H981,2)</f>
        <v>0</v>
      </c>
      <c r="BL981" s="17" t="s">
        <v>136</v>
      </c>
      <c r="BM981" s="231" t="s">
        <v>1464</v>
      </c>
    </row>
    <row r="982" spans="1:51" s="13" customFormat="1" ht="12">
      <c r="A982" s="13"/>
      <c r="B982" s="233"/>
      <c r="C982" s="234"/>
      <c r="D982" s="235" t="s">
        <v>138</v>
      </c>
      <c r="E982" s="236" t="s">
        <v>1</v>
      </c>
      <c r="F982" s="237" t="s">
        <v>1465</v>
      </c>
      <c r="G982" s="234"/>
      <c r="H982" s="238">
        <v>17</v>
      </c>
      <c r="I982" s="239"/>
      <c r="J982" s="234"/>
      <c r="K982" s="234"/>
      <c r="L982" s="240"/>
      <c r="M982" s="241"/>
      <c r="N982" s="242"/>
      <c r="O982" s="242"/>
      <c r="P982" s="242"/>
      <c r="Q982" s="242"/>
      <c r="R982" s="242"/>
      <c r="S982" s="242"/>
      <c r="T982" s="24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T982" s="244" t="s">
        <v>138</v>
      </c>
      <c r="AU982" s="244" t="s">
        <v>145</v>
      </c>
      <c r="AV982" s="13" t="s">
        <v>83</v>
      </c>
      <c r="AW982" s="13" t="s">
        <v>29</v>
      </c>
      <c r="AX982" s="13" t="s">
        <v>73</v>
      </c>
      <c r="AY982" s="244" t="s">
        <v>130</v>
      </c>
    </row>
    <row r="983" spans="1:65" s="2" customFormat="1" ht="16.5" customHeight="1">
      <c r="A983" s="38"/>
      <c r="B983" s="39"/>
      <c r="C983" s="266" t="s">
        <v>1466</v>
      </c>
      <c r="D983" s="266" t="s">
        <v>313</v>
      </c>
      <c r="E983" s="267" t="s">
        <v>1467</v>
      </c>
      <c r="F983" s="268" t="s">
        <v>1468</v>
      </c>
      <c r="G983" s="269" t="s">
        <v>360</v>
      </c>
      <c r="H983" s="270">
        <v>17.17</v>
      </c>
      <c r="I983" s="271"/>
      <c r="J983" s="272">
        <f>ROUND(I983*H983,2)</f>
        <v>0</v>
      </c>
      <c r="K983" s="273"/>
      <c r="L983" s="274"/>
      <c r="M983" s="275" t="s">
        <v>1</v>
      </c>
      <c r="N983" s="276" t="s">
        <v>38</v>
      </c>
      <c r="O983" s="91"/>
      <c r="P983" s="229">
        <f>O983*H983</f>
        <v>0</v>
      </c>
      <c r="Q983" s="229">
        <v>0.018</v>
      </c>
      <c r="R983" s="229">
        <f>Q983*H983</f>
        <v>0.30906</v>
      </c>
      <c r="S983" s="229">
        <v>0</v>
      </c>
      <c r="T983" s="230">
        <f>S983*H983</f>
        <v>0</v>
      </c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R983" s="231" t="s">
        <v>176</v>
      </c>
      <c r="AT983" s="231" t="s">
        <v>313</v>
      </c>
      <c r="AU983" s="231" t="s">
        <v>145</v>
      </c>
      <c r="AY983" s="17" t="s">
        <v>130</v>
      </c>
      <c r="BE983" s="232">
        <f>IF(N983="základní",J983,0)</f>
        <v>0</v>
      </c>
      <c r="BF983" s="232">
        <f>IF(N983="snížená",J983,0)</f>
        <v>0</v>
      </c>
      <c r="BG983" s="232">
        <f>IF(N983="zákl. přenesená",J983,0)</f>
        <v>0</v>
      </c>
      <c r="BH983" s="232">
        <f>IF(N983="sníž. přenesená",J983,0)</f>
        <v>0</v>
      </c>
      <c r="BI983" s="232">
        <f>IF(N983="nulová",J983,0)</f>
        <v>0</v>
      </c>
      <c r="BJ983" s="17" t="s">
        <v>81</v>
      </c>
      <c r="BK983" s="232">
        <f>ROUND(I983*H983,2)</f>
        <v>0</v>
      </c>
      <c r="BL983" s="17" t="s">
        <v>136</v>
      </c>
      <c r="BM983" s="231" t="s">
        <v>1469</v>
      </c>
    </row>
    <row r="984" spans="1:51" s="13" customFormat="1" ht="12">
      <c r="A984" s="13"/>
      <c r="B984" s="233"/>
      <c r="C984" s="234"/>
      <c r="D984" s="235" t="s">
        <v>138</v>
      </c>
      <c r="E984" s="236" t="s">
        <v>1</v>
      </c>
      <c r="F984" s="237" t="s">
        <v>1470</v>
      </c>
      <c r="G984" s="234"/>
      <c r="H984" s="238">
        <v>17.17</v>
      </c>
      <c r="I984" s="239"/>
      <c r="J984" s="234"/>
      <c r="K984" s="234"/>
      <c r="L984" s="240"/>
      <c r="M984" s="241"/>
      <c r="N984" s="242"/>
      <c r="O984" s="242"/>
      <c r="P984" s="242"/>
      <c r="Q984" s="242"/>
      <c r="R984" s="242"/>
      <c r="S984" s="242"/>
      <c r="T984" s="24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44" t="s">
        <v>138</v>
      </c>
      <c r="AU984" s="244" t="s">
        <v>145</v>
      </c>
      <c r="AV984" s="13" t="s">
        <v>83</v>
      </c>
      <c r="AW984" s="13" t="s">
        <v>29</v>
      </c>
      <c r="AX984" s="13" t="s">
        <v>81</v>
      </c>
      <c r="AY984" s="244" t="s">
        <v>130</v>
      </c>
    </row>
    <row r="985" spans="1:65" s="2" customFormat="1" ht="16.5" customHeight="1">
      <c r="A985" s="38"/>
      <c r="B985" s="39"/>
      <c r="C985" s="266" t="s">
        <v>1471</v>
      </c>
      <c r="D985" s="266" t="s">
        <v>313</v>
      </c>
      <c r="E985" s="267" t="s">
        <v>1472</v>
      </c>
      <c r="F985" s="268" t="s">
        <v>1473</v>
      </c>
      <c r="G985" s="269" t="s">
        <v>360</v>
      </c>
      <c r="H985" s="270">
        <v>17.17</v>
      </c>
      <c r="I985" s="271"/>
      <c r="J985" s="272">
        <f>ROUND(I985*H985,2)</f>
        <v>0</v>
      </c>
      <c r="K985" s="273"/>
      <c r="L985" s="274"/>
      <c r="M985" s="275" t="s">
        <v>1</v>
      </c>
      <c r="N985" s="276" t="s">
        <v>38</v>
      </c>
      <c r="O985" s="91"/>
      <c r="P985" s="229">
        <f>O985*H985</f>
        <v>0</v>
      </c>
      <c r="Q985" s="229">
        <v>0</v>
      </c>
      <c r="R985" s="229">
        <f>Q985*H985</f>
        <v>0</v>
      </c>
      <c r="S985" s="229">
        <v>0</v>
      </c>
      <c r="T985" s="230">
        <f>S985*H985</f>
        <v>0</v>
      </c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R985" s="231" t="s">
        <v>176</v>
      </c>
      <c r="AT985" s="231" t="s">
        <v>313</v>
      </c>
      <c r="AU985" s="231" t="s">
        <v>145</v>
      </c>
      <c r="AY985" s="17" t="s">
        <v>130</v>
      </c>
      <c r="BE985" s="232">
        <f>IF(N985="základní",J985,0)</f>
        <v>0</v>
      </c>
      <c r="BF985" s="232">
        <f>IF(N985="snížená",J985,0)</f>
        <v>0</v>
      </c>
      <c r="BG985" s="232">
        <f>IF(N985="zákl. přenesená",J985,0)</f>
        <v>0</v>
      </c>
      <c r="BH985" s="232">
        <f>IF(N985="sníž. přenesená",J985,0)</f>
        <v>0</v>
      </c>
      <c r="BI985" s="232">
        <f>IF(N985="nulová",J985,0)</f>
        <v>0</v>
      </c>
      <c r="BJ985" s="17" t="s">
        <v>81</v>
      </c>
      <c r="BK985" s="232">
        <f>ROUND(I985*H985,2)</f>
        <v>0</v>
      </c>
      <c r="BL985" s="17" t="s">
        <v>136</v>
      </c>
      <c r="BM985" s="231" t="s">
        <v>1474</v>
      </c>
    </row>
    <row r="986" spans="1:51" s="13" customFormat="1" ht="12">
      <c r="A986" s="13"/>
      <c r="B986" s="233"/>
      <c r="C986" s="234"/>
      <c r="D986" s="235" t="s">
        <v>138</v>
      </c>
      <c r="E986" s="236" t="s">
        <v>1</v>
      </c>
      <c r="F986" s="237" t="s">
        <v>1470</v>
      </c>
      <c r="G986" s="234"/>
      <c r="H986" s="238">
        <v>17.17</v>
      </c>
      <c r="I986" s="239"/>
      <c r="J986" s="234"/>
      <c r="K986" s="234"/>
      <c r="L986" s="240"/>
      <c r="M986" s="241"/>
      <c r="N986" s="242"/>
      <c r="O986" s="242"/>
      <c r="P986" s="242"/>
      <c r="Q986" s="242"/>
      <c r="R986" s="242"/>
      <c r="S986" s="242"/>
      <c r="T986" s="24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T986" s="244" t="s">
        <v>138</v>
      </c>
      <c r="AU986" s="244" t="s">
        <v>145</v>
      </c>
      <c r="AV986" s="13" t="s">
        <v>83</v>
      </c>
      <c r="AW986" s="13" t="s">
        <v>29</v>
      </c>
      <c r="AX986" s="13" t="s">
        <v>81</v>
      </c>
      <c r="AY986" s="244" t="s">
        <v>130</v>
      </c>
    </row>
    <row r="987" spans="1:65" s="2" customFormat="1" ht="49.05" customHeight="1">
      <c r="A987" s="38"/>
      <c r="B987" s="39"/>
      <c r="C987" s="219" t="s">
        <v>1475</v>
      </c>
      <c r="D987" s="219" t="s">
        <v>132</v>
      </c>
      <c r="E987" s="220" t="s">
        <v>1476</v>
      </c>
      <c r="F987" s="221" t="s">
        <v>1477</v>
      </c>
      <c r="G987" s="222" t="s">
        <v>360</v>
      </c>
      <c r="H987" s="223">
        <v>2</v>
      </c>
      <c r="I987" s="224"/>
      <c r="J987" s="225">
        <f>ROUND(I987*H987,2)</f>
        <v>0</v>
      </c>
      <c r="K987" s="226"/>
      <c r="L987" s="44"/>
      <c r="M987" s="227" t="s">
        <v>1</v>
      </c>
      <c r="N987" s="228" t="s">
        <v>38</v>
      </c>
      <c r="O987" s="91"/>
      <c r="P987" s="229">
        <f>O987*H987</f>
        <v>0</v>
      </c>
      <c r="Q987" s="229">
        <v>0.00162</v>
      </c>
      <c r="R987" s="229">
        <f>Q987*H987</f>
        <v>0.00324</v>
      </c>
      <c r="S987" s="229">
        <v>0</v>
      </c>
      <c r="T987" s="230">
        <f>S987*H987</f>
        <v>0</v>
      </c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R987" s="231" t="s">
        <v>136</v>
      </c>
      <c r="AT987" s="231" t="s">
        <v>132</v>
      </c>
      <c r="AU987" s="231" t="s">
        <v>145</v>
      </c>
      <c r="AY987" s="17" t="s">
        <v>130</v>
      </c>
      <c r="BE987" s="232">
        <f>IF(N987="základní",J987,0)</f>
        <v>0</v>
      </c>
      <c r="BF987" s="232">
        <f>IF(N987="snížená",J987,0)</f>
        <v>0</v>
      </c>
      <c r="BG987" s="232">
        <f>IF(N987="zákl. přenesená",J987,0)</f>
        <v>0</v>
      </c>
      <c r="BH987" s="232">
        <f>IF(N987="sníž. přenesená",J987,0)</f>
        <v>0</v>
      </c>
      <c r="BI987" s="232">
        <f>IF(N987="nulová",J987,0)</f>
        <v>0</v>
      </c>
      <c r="BJ987" s="17" t="s">
        <v>81</v>
      </c>
      <c r="BK987" s="232">
        <f>ROUND(I987*H987,2)</f>
        <v>0</v>
      </c>
      <c r="BL987" s="17" t="s">
        <v>136</v>
      </c>
      <c r="BM987" s="231" t="s">
        <v>1478</v>
      </c>
    </row>
    <row r="988" spans="1:51" s="13" customFormat="1" ht="12">
      <c r="A988" s="13"/>
      <c r="B988" s="233"/>
      <c r="C988" s="234"/>
      <c r="D988" s="235" t="s">
        <v>138</v>
      </c>
      <c r="E988" s="236" t="s">
        <v>1</v>
      </c>
      <c r="F988" s="237" t="s">
        <v>1479</v>
      </c>
      <c r="G988" s="234"/>
      <c r="H988" s="238">
        <v>2</v>
      </c>
      <c r="I988" s="239"/>
      <c r="J988" s="234"/>
      <c r="K988" s="234"/>
      <c r="L988" s="240"/>
      <c r="M988" s="241"/>
      <c r="N988" s="242"/>
      <c r="O988" s="242"/>
      <c r="P988" s="242"/>
      <c r="Q988" s="242"/>
      <c r="R988" s="242"/>
      <c r="S988" s="242"/>
      <c r="T988" s="24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44" t="s">
        <v>138</v>
      </c>
      <c r="AU988" s="244" t="s">
        <v>145</v>
      </c>
      <c r="AV988" s="13" t="s">
        <v>83</v>
      </c>
      <c r="AW988" s="13" t="s">
        <v>29</v>
      </c>
      <c r="AX988" s="13" t="s">
        <v>81</v>
      </c>
      <c r="AY988" s="244" t="s">
        <v>130</v>
      </c>
    </row>
    <row r="989" spans="1:65" s="2" customFormat="1" ht="16.5" customHeight="1">
      <c r="A989" s="38"/>
      <c r="B989" s="39"/>
      <c r="C989" s="266" t="s">
        <v>1480</v>
      </c>
      <c r="D989" s="266" t="s">
        <v>313</v>
      </c>
      <c r="E989" s="267" t="s">
        <v>1467</v>
      </c>
      <c r="F989" s="268" t="s">
        <v>1468</v>
      </c>
      <c r="G989" s="269" t="s">
        <v>360</v>
      </c>
      <c r="H989" s="270">
        <v>1.01</v>
      </c>
      <c r="I989" s="271"/>
      <c r="J989" s="272">
        <f>ROUND(I989*H989,2)</f>
        <v>0</v>
      </c>
      <c r="K989" s="273"/>
      <c r="L989" s="274"/>
      <c r="M989" s="275" t="s">
        <v>1</v>
      </c>
      <c r="N989" s="276" t="s">
        <v>38</v>
      </c>
      <c r="O989" s="91"/>
      <c r="P989" s="229">
        <f>O989*H989</f>
        <v>0</v>
      </c>
      <c r="Q989" s="229">
        <v>0.018</v>
      </c>
      <c r="R989" s="229">
        <f>Q989*H989</f>
        <v>0.018179999999999998</v>
      </c>
      <c r="S989" s="229">
        <v>0</v>
      </c>
      <c r="T989" s="230">
        <f>S989*H989</f>
        <v>0</v>
      </c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R989" s="231" t="s">
        <v>176</v>
      </c>
      <c r="AT989" s="231" t="s">
        <v>313</v>
      </c>
      <c r="AU989" s="231" t="s">
        <v>145</v>
      </c>
      <c r="AY989" s="17" t="s">
        <v>130</v>
      </c>
      <c r="BE989" s="232">
        <f>IF(N989="základní",J989,0)</f>
        <v>0</v>
      </c>
      <c r="BF989" s="232">
        <f>IF(N989="snížená",J989,0)</f>
        <v>0</v>
      </c>
      <c r="BG989" s="232">
        <f>IF(N989="zákl. přenesená",J989,0)</f>
        <v>0</v>
      </c>
      <c r="BH989" s="232">
        <f>IF(N989="sníž. přenesená",J989,0)</f>
        <v>0</v>
      </c>
      <c r="BI989" s="232">
        <f>IF(N989="nulová",J989,0)</f>
        <v>0</v>
      </c>
      <c r="BJ989" s="17" t="s">
        <v>81</v>
      </c>
      <c r="BK989" s="232">
        <f>ROUND(I989*H989,2)</f>
        <v>0</v>
      </c>
      <c r="BL989" s="17" t="s">
        <v>136</v>
      </c>
      <c r="BM989" s="231" t="s">
        <v>1481</v>
      </c>
    </row>
    <row r="990" spans="1:51" s="13" customFormat="1" ht="12">
      <c r="A990" s="13"/>
      <c r="B990" s="233"/>
      <c r="C990" s="234"/>
      <c r="D990" s="235" t="s">
        <v>138</v>
      </c>
      <c r="E990" s="236" t="s">
        <v>1</v>
      </c>
      <c r="F990" s="237" t="s">
        <v>1482</v>
      </c>
      <c r="G990" s="234"/>
      <c r="H990" s="238">
        <v>1.01</v>
      </c>
      <c r="I990" s="239"/>
      <c r="J990" s="234"/>
      <c r="K990" s="234"/>
      <c r="L990" s="240"/>
      <c r="M990" s="241"/>
      <c r="N990" s="242"/>
      <c r="O990" s="242"/>
      <c r="P990" s="242"/>
      <c r="Q990" s="242"/>
      <c r="R990" s="242"/>
      <c r="S990" s="242"/>
      <c r="T990" s="24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44" t="s">
        <v>138</v>
      </c>
      <c r="AU990" s="244" t="s">
        <v>145</v>
      </c>
      <c r="AV990" s="13" t="s">
        <v>83</v>
      </c>
      <c r="AW990" s="13" t="s">
        <v>29</v>
      </c>
      <c r="AX990" s="13" t="s">
        <v>81</v>
      </c>
      <c r="AY990" s="244" t="s">
        <v>130</v>
      </c>
    </row>
    <row r="991" spans="1:65" s="2" customFormat="1" ht="16.5" customHeight="1">
      <c r="A991" s="38"/>
      <c r="B991" s="39"/>
      <c r="C991" s="266" t="s">
        <v>1483</v>
      </c>
      <c r="D991" s="266" t="s">
        <v>313</v>
      </c>
      <c r="E991" s="267" t="s">
        <v>1484</v>
      </c>
      <c r="F991" s="268" t="s">
        <v>1485</v>
      </c>
      <c r="G991" s="269" t="s">
        <v>360</v>
      </c>
      <c r="H991" s="270">
        <v>1.01</v>
      </c>
      <c r="I991" s="271"/>
      <c r="J991" s="272">
        <f>ROUND(I991*H991,2)</f>
        <v>0</v>
      </c>
      <c r="K991" s="273"/>
      <c r="L991" s="274"/>
      <c r="M991" s="275" t="s">
        <v>1</v>
      </c>
      <c r="N991" s="276" t="s">
        <v>38</v>
      </c>
      <c r="O991" s="91"/>
      <c r="P991" s="229">
        <f>O991*H991</f>
        <v>0</v>
      </c>
      <c r="Q991" s="229">
        <v>0.018</v>
      </c>
      <c r="R991" s="229">
        <f>Q991*H991</f>
        <v>0.018179999999999998</v>
      </c>
      <c r="S991" s="229">
        <v>0</v>
      </c>
      <c r="T991" s="230">
        <f>S991*H991</f>
        <v>0</v>
      </c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R991" s="231" t="s">
        <v>176</v>
      </c>
      <c r="AT991" s="231" t="s">
        <v>313</v>
      </c>
      <c r="AU991" s="231" t="s">
        <v>145</v>
      </c>
      <c r="AY991" s="17" t="s">
        <v>130</v>
      </c>
      <c r="BE991" s="232">
        <f>IF(N991="základní",J991,0)</f>
        <v>0</v>
      </c>
      <c r="BF991" s="232">
        <f>IF(N991="snížená",J991,0)</f>
        <v>0</v>
      </c>
      <c r="BG991" s="232">
        <f>IF(N991="zákl. přenesená",J991,0)</f>
        <v>0</v>
      </c>
      <c r="BH991" s="232">
        <f>IF(N991="sníž. přenesená",J991,0)</f>
        <v>0</v>
      </c>
      <c r="BI991" s="232">
        <f>IF(N991="nulová",J991,0)</f>
        <v>0</v>
      </c>
      <c r="BJ991" s="17" t="s">
        <v>81</v>
      </c>
      <c r="BK991" s="232">
        <f>ROUND(I991*H991,2)</f>
        <v>0</v>
      </c>
      <c r="BL991" s="17" t="s">
        <v>136</v>
      </c>
      <c r="BM991" s="231" t="s">
        <v>1486</v>
      </c>
    </row>
    <row r="992" spans="1:51" s="13" customFormat="1" ht="12">
      <c r="A992" s="13"/>
      <c r="B992" s="233"/>
      <c r="C992" s="234"/>
      <c r="D992" s="235" t="s">
        <v>138</v>
      </c>
      <c r="E992" s="234"/>
      <c r="F992" s="237" t="s">
        <v>665</v>
      </c>
      <c r="G992" s="234"/>
      <c r="H992" s="238">
        <v>1.01</v>
      </c>
      <c r="I992" s="239"/>
      <c r="J992" s="234"/>
      <c r="K992" s="234"/>
      <c r="L992" s="240"/>
      <c r="M992" s="241"/>
      <c r="N992" s="242"/>
      <c r="O992" s="242"/>
      <c r="P992" s="242"/>
      <c r="Q992" s="242"/>
      <c r="R992" s="242"/>
      <c r="S992" s="242"/>
      <c r="T992" s="24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244" t="s">
        <v>138</v>
      </c>
      <c r="AU992" s="244" t="s">
        <v>145</v>
      </c>
      <c r="AV992" s="13" t="s">
        <v>83</v>
      </c>
      <c r="AW992" s="13" t="s">
        <v>4</v>
      </c>
      <c r="AX992" s="13" t="s">
        <v>81</v>
      </c>
      <c r="AY992" s="244" t="s">
        <v>130</v>
      </c>
    </row>
    <row r="993" spans="1:65" s="2" customFormat="1" ht="24.15" customHeight="1">
      <c r="A993" s="38"/>
      <c r="B993" s="39"/>
      <c r="C993" s="266" t="s">
        <v>1487</v>
      </c>
      <c r="D993" s="266" t="s">
        <v>313</v>
      </c>
      <c r="E993" s="267" t="s">
        <v>1488</v>
      </c>
      <c r="F993" s="268" t="s">
        <v>1489</v>
      </c>
      <c r="G993" s="269" t="s">
        <v>360</v>
      </c>
      <c r="H993" s="270">
        <v>1.01</v>
      </c>
      <c r="I993" s="271"/>
      <c r="J993" s="272">
        <f>ROUND(I993*H993,2)</f>
        <v>0</v>
      </c>
      <c r="K993" s="273"/>
      <c r="L993" s="274"/>
      <c r="M993" s="275" t="s">
        <v>1</v>
      </c>
      <c r="N993" s="276" t="s">
        <v>38</v>
      </c>
      <c r="O993" s="91"/>
      <c r="P993" s="229">
        <f>O993*H993</f>
        <v>0</v>
      </c>
      <c r="Q993" s="229">
        <v>0.0035</v>
      </c>
      <c r="R993" s="229">
        <f>Q993*H993</f>
        <v>0.003535</v>
      </c>
      <c r="S993" s="229">
        <v>0</v>
      </c>
      <c r="T993" s="230">
        <f>S993*H993</f>
        <v>0</v>
      </c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R993" s="231" t="s">
        <v>176</v>
      </c>
      <c r="AT993" s="231" t="s">
        <v>313</v>
      </c>
      <c r="AU993" s="231" t="s">
        <v>145</v>
      </c>
      <c r="AY993" s="17" t="s">
        <v>130</v>
      </c>
      <c r="BE993" s="232">
        <f>IF(N993="základní",J993,0)</f>
        <v>0</v>
      </c>
      <c r="BF993" s="232">
        <f>IF(N993="snížená",J993,0)</f>
        <v>0</v>
      </c>
      <c r="BG993" s="232">
        <f>IF(N993="zákl. přenesená",J993,0)</f>
        <v>0</v>
      </c>
      <c r="BH993" s="232">
        <f>IF(N993="sníž. přenesená",J993,0)</f>
        <v>0</v>
      </c>
      <c r="BI993" s="232">
        <f>IF(N993="nulová",J993,0)</f>
        <v>0</v>
      </c>
      <c r="BJ993" s="17" t="s">
        <v>81</v>
      </c>
      <c r="BK993" s="232">
        <f>ROUND(I993*H993,2)</f>
        <v>0</v>
      </c>
      <c r="BL993" s="17" t="s">
        <v>136</v>
      </c>
      <c r="BM993" s="231" t="s">
        <v>1490</v>
      </c>
    </row>
    <row r="994" spans="1:51" s="13" customFormat="1" ht="12">
      <c r="A994" s="13"/>
      <c r="B994" s="233"/>
      <c r="C994" s="234"/>
      <c r="D994" s="235" t="s">
        <v>138</v>
      </c>
      <c r="E994" s="234"/>
      <c r="F994" s="237" t="s">
        <v>665</v>
      </c>
      <c r="G994" s="234"/>
      <c r="H994" s="238">
        <v>1.01</v>
      </c>
      <c r="I994" s="239"/>
      <c r="J994" s="234"/>
      <c r="K994" s="234"/>
      <c r="L994" s="240"/>
      <c r="M994" s="241"/>
      <c r="N994" s="242"/>
      <c r="O994" s="242"/>
      <c r="P994" s="242"/>
      <c r="Q994" s="242"/>
      <c r="R994" s="242"/>
      <c r="S994" s="242"/>
      <c r="T994" s="24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T994" s="244" t="s">
        <v>138</v>
      </c>
      <c r="AU994" s="244" t="s">
        <v>145</v>
      </c>
      <c r="AV994" s="13" t="s">
        <v>83</v>
      </c>
      <c r="AW994" s="13" t="s">
        <v>4</v>
      </c>
      <c r="AX994" s="13" t="s">
        <v>81</v>
      </c>
      <c r="AY994" s="244" t="s">
        <v>130</v>
      </c>
    </row>
    <row r="995" spans="1:65" s="2" customFormat="1" ht="37.8" customHeight="1">
      <c r="A995" s="38"/>
      <c r="B995" s="39"/>
      <c r="C995" s="219" t="s">
        <v>1491</v>
      </c>
      <c r="D995" s="219" t="s">
        <v>132</v>
      </c>
      <c r="E995" s="220" t="s">
        <v>1492</v>
      </c>
      <c r="F995" s="221" t="s">
        <v>1493</v>
      </c>
      <c r="G995" s="222" t="s">
        <v>360</v>
      </c>
      <c r="H995" s="223">
        <v>3</v>
      </c>
      <c r="I995" s="224"/>
      <c r="J995" s="225">
        <f>ROUND(I995*H995,2)</f>
        <v>0</v>
      </c>
      <c r="K995" s="226"/>
      <c r="L995" s="44"/>
      <c r="M995" s="227" t="s">
        <v>1</v>
      </c>
      <c r="N995" s="228" t="s">
        <v>38</v>
      </c>
      <c r="O995" s="91"/>
      <c r="P995" s="229">
        <f>O995*H995</f>
        <v>0</v>
      </c>
      <c r="Q995" s="229">
        <v>0.00165</v>
      </c>
      <c r="R995" s="229">
        <f>Q995*H995</f>
        <v>0.0049499999999999995</v>
      </c>
      <c r="S995" s="229">
        <v>0</v>
      </c>
      <c r="T995" s="230">
        <f>S995*H995</f>
        <v>0</v>
      </c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R995" s="231" t="s">
        <v>136</v>
      </c>
      <c r="AT995" s="231" t="s">
        <v>132</v>
      </c>
      <c r="AU995" s="231" t="s">
        <v>145</v>
      </c>
      <c r="AY995" s="17" t="s">
        <v>130</v>
      </c>
      <c r="BE995" s="232">
        <f>IF(N995="základní",J995,0)</f>
        <v>0</v>
      </c>
      <c r="BF995" s="232">
        <f>IF(N995="snížená",J995,0)</f>
        <v>0</v>
      </c>
      <c r="BG995" s="232">
        <f>IF(N995="zákl. přenesená",J995,0)</f>
        <v>0</v>
      </c>
      <c r="BH995" s="232">
        <f>IF(N995="sníž. přenesená",J995,0)</f>
        <v>0</v>
      </c>
      <c r="BI995" s="232">
        <f>IF(N995="nulová",J995,0)</f>
        <v>0</v>
      </c>
      <c r="BJ995" s="17" t="s">
        <v>81</v>
      </c>
      <c r="BK995" s="232">
        <f>ROUND(I995*H995,2)</f>
        <v>0</v>
      </c>
      <c r="BL995" s="17" t="s">
        <v>136</v>
      </c>
      <c r="BM995" s="231" t="s">
        <v>1494</v>
      </c>
    </row>
    <row r="996" spans="1:51" s="13" customFormat="1" ht="12">
      <c r="A996" s="13"/>
      <c r="B996" s="233"/>
      <c r="C996" s="234"/>
      <c r="D996" s="235" t="s">
        <v>138</v>
      </c>
      <c r="E996" s="236" t="s">
        <v>1</v>
      </c>
      <c r="F996" s="237" t="s">
        <v>1084</v>
      </c>
      <c r="G996" s="234"/>
      <c r="H996" s="238">
        <v>3</v>
      </c>
      <c r="I996" s="239"/>
      <c r="J996" s="234"/>
      <c r="K996" s="234"/>
      <c r="L996" s="240"/>
      <c r="M996" s="241"/>
      <c r="N996" s="242"/>
      <c r="O996" s="242"/>
      <c r="P996" s="242"/>
      <c r="Q996" s="242"/>
      <c r="R996" s="242"/>
      <c r="S996" s="242"/>
      <c r="T996" s="24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44" t="s">
        <v>138</v>
      </c>
      <c r="AU996" s="244" t="s">
        <v>145</v>
      </c>
      <c r="AV996" s="13" t="s">
        <v>83</v>
      </c>
      <c r="AW996" s="13" t="s">
        <v>29</v>
      </c>
      <c r="AX996" s="13" t="s">
        <v>81</v>
      </c>
      <c r="AY996" s="244" t="s">
        <v>130</v>
      </c>
    </row>
    <row r="997" spans="1:65" s="2" customFormat="1" ht="16.5" customHeight="1">
      <c r="A997" s="38"/>
      <c r="B997" s="39"/>
      <c r="C997" s="266" t="s">
        <v>1495</v>
      </c>
      <c r="D997" s="266" t="s">
        <v>313</v>
      </c>
      <c r="E997" s="267" t="s">
        <v>1496</v>
      </c>
      <c r="F997" s="268" t="s">
        <v>1497</v>
      </c>
      <c r="G997" s="269" t="s">
        <v>360</v>
      </c>
      <c r="H997" s="270">
        <v>3.03</v>
      </c>
      <c r="I997" s="271"/>
      <c r="J997" s="272">
        <f>ROUND(I997*H997,2)</f>
        <v>0</v>
      </c>
      <c r="K997" s="273"/>
      <c r="L997" s="274"/>
      <c r="M997" s="275" t="s">
        <v>1</v>
      </c>
      <c r="N997" s="276" t="s">
        <v>38</v>
      </c>
      <c r="O997" s="91"/>
      <c r="P997" s="229">
        <f>O997*H997</f>
        <v>0</v>
      </c>
      <c r="Q997" s="229">
        <v>0.023</v>
      </c>
      <c r="R997" s="229">
        <f>Q997*H997</f>
        <v>0.06968999999999999</v>
      </c>
      <c r="S997" s="229">
        <v>0</v>
      </c>
      <c r="T997" s="230">
        <f>S997*H997</f>
        <v>0</v>
      </c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R997" s="231" t="s">
        <v>176</v>
      </c>
      <c r="AT997" s="231" t="s">
        <v>313</v>
      </c>
      <c r="AU997" s="231" t="s">
        <v>145</v>
      </c>
      <c r="AY997" s="17" t="s">
        <v>130</v>
      </c>
      <c r="BE997" s="232">
        <f>IF(N997="základní",J997,0)</f>
        <v>0</v>
      </c>
      <c r="BF997" s="232">
        <f>IF(N997="snížená",J997,0)</f>
        <v>0</v>
      </c>
      <c r="BG997" s="232">
        <f>IF(N997="zákl. přenesená",J997,0)</f>
        <v>0</v>
      </c>
      <c r="BH997" s="232">
        <f>IF(N997="sníž. přenesená",J997,0)</f>
        <v>0</v>
      </c>
      <c r="BI997" s="232">
        <f>IF(N997="nulová",J997,0)</f>
        <v>0</v>
      </c>
      <c r="BJ997" s="17" t="s">
        <v>81</v>
      </c>
      <c r="BK997" s="232">
        <f>ROUND(I997*H997,2)</f>
        <v>0</v>
      </c>
      <c r="BL997" s="17" t="s">
        <v>136</v>
      </c>
      <c r="BM997" s="231" t="s">
        <v>1498</v>
      </c>
    </row>
    <row r="998" spans="1:51" s="13" customFormat="1" ht="12">
      <c r="A998" s="13"/>
      <c r="B998" s="233"/>
      <c r="C998" s="234"/>
      <c r="D998" s="235" t="s">
        <v>138</v>
      </c>
      <c r="E998" s="236" t="s">
        <v>1</v>
      </c>
      <c r="F998" s="237" t="s">
        <v>1499</v>
      </c>
      <c r="G998" s="234"/>
      <c r="H998" s="238">
        <v>3.03</v>
      </c>
      <c r="I998" s="239"/>
      <c r="J998" s="234"/>
      <c r="K998" s="234"/>
      <c r="L998" s="240"/>
      <c r="M998" s="241"/>
      <c r="N998" s="242"/>
      <c r="O998" s="242"/>
      <c r="P998" s="242"/>
      <c r="Q998" s="242"/>
      <c r="R998" s="242"/>
      <c r="S998" s="242"/>
      <c r="T998" s="24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T998" s="244" t="s">
        <v>138</v>
      </c>
      <c r="AU998" s="244" t="s">
        <v>145</v>
      </c>
      <c r="AV998" s="13" t="s">
        <v>83</v>
      </c>
      <c r="AW998" s="13" t="s">
        <v>29</v>
      </c>
      <c r="AX998" s="13" t="s">
        <v>81</v>
      </c>
      <c r="AY998" s="244" t="s">
        <v>130</v>
      </c>
    </row>
    <row r="999" spans="1:65" s="2" customFormat="1" ht="16.5" customHeight="1">
      <c r="A999" s="38"/>
      <c r="B999" s="39"/>
      <c r="C999" s="266" t="s">
        <v>1500</v>
      </c>
      <c r="D999" s="266" t="s">
        <v>313</v>
      </c>
      <c r="E999" s="267" t="s">
        <v>1501</v>
      </c>
      <c r="F999" s="268" t="s">
        <v>1502</v>
      </c>
      <c r="G999" s="269" t="s">
        <v>360</v>
      </c>
      <c r="H999" s="270">
        <v>3.03</v>
      </c>
      <c r="I999" s="271"/>
      <c r="J999" s="272">
        <f>ROUND(I999*H999,2)</f>
        <v>0</v>
      </c>
      <c r="K999" s="273"/>
      <c r="L999" s="274"/>
      <c r="M999" s="275" t="s">
        <v>1</v>
      </c>
      <c r="N999" s="276" t="s">
        <v>38</v>
      </c>
      <c r="O999" s="91"/>
      <c r="P999" s="229">
        <f>O999*H999</f>
        <v>0</v>
      </c>
      <c r="Q999" s="229">
        <v>0</v>
      </c>
      <c r="R999" s="229">
        <f>Q999*H999</f>
        <v>0</v>
      </c>
      <c r="S999" s="229">
        <v>0</v>
      </c>
      <c r="T999" s="230">
        <f>S999*H999</f>
        <v>0</v>
      </c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R999" s="231" t="s">
        <v>176</v>
      </c>
      <c r="AT999" s="231" t="s">
        <v>313</v>
      </c>
      <c r="AU999" s="231" t="s">
        <v>145</v>
      </c>
      <c r="AY999" s="17" t="s">
        <v>130</v>
      </c>
      <c r="BE999" s="232">
        <f>IF(N999="základní",J999,0)</f>
        <v>0</v>
      </c>
      <c r="BF999" s="232">
        <f>IF(N999="snížená",J999,0)</f>
        <v>0</v>
      </c>
      <c r="BG999" s="232">
        <f>IF(N999="zákl. přenesená",J999,0)</f>
        <v>0</v>
      </c>
      <c r="BH999" s="232">
        <f>IF(N999="sníž. přenesená",J999,0)</f>
        <v>0</v>
      </c>
      <c r="BI999" s="232">
        <f>IF(N999="nulová",J999,0)</f>
        <v>0</v>
      </c>
      <c r="BJ999" s="17" t="s">
        <v>81</v>
      </c>
      <c r="BK999" s="232">
        <f>ROUND(I999*H999,2)</f>
        <v>0</v>
      </c>
      <c r="BL999" s="17" t="s">
        <v>136</v>
      </c>
      <c r="BM999" s="231" t="s">
        <v>1503</v>
      </c>
    </row>
    <row r="1000" spans="1:51" s="13" customFormat="1" ht="12">
      <c r="A1000" s="13"/>
      <c r="B1000" s="233"/>
      <c r="C1000" s="234"/>
      <c r="D1000" s="235" t="s">
        <v>138</v>
      </c>
      <c r="E1000" s="236" t="s">
        <v>1</v>
      </c>
      <c r="F1000" s="237" t="s">
        <v>1499</v>
      </c>
      <c r="G1000" s="234"/>
      <c r="H1000" s="238">
        <v>3.03</v>
      </c>
      <c r="I1000" s="239"/>
      <c r="J1000" s="234"/>
      <c r="K1000" s="234"/>
      <c r="L1000" s="240"/>
      <c r="M1000" s="241"/>
      <c r="N1000" s="242"/>
      <c r="O1000" s="242"/>
      <c r="P1000" s="242"/>
      <c r="Q1000" s="242"/>
      <c r="R1000" s="242"/>
      <c r="S1000" s="242"/>
      <c r="T1000" s="24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T1000" s="244" t="s">
        <v>138</v>
      </c>
      <c r="AU1000" s="244" t="s">
        <v>145</v>
      </c>
      <c r="AV1000" s="13" t="s">
        <v>83</v>
      </c>
      <c r="AW1000" s="13" t="s">
        <v>29</v>
      </c>
      <c r="AX1000" s="13" t="s">
        <v>81</v>
      </c>
      <c r="AY1000" s="244" t="s">
        <v>130</v>
      </c>
    </row>
    <row r="1001" spans="1:65" s="2" customFormat="1" ht="49.05" customHeight="1">
      <c r="A1001" s="38"/>
      <c r="B1001" s="39"/>
      <c r="C1001" s="219" t="s">
        <v>1504</v>
      </c>
      <c r="D1001" s="219" t="s">
        <v>132</v>
      </c>
      <c r="E1001" s="220" t="s">
        <v>1505</v>
      </c>
      <c r="F1001" s="221" t="s">
        <v>1506</v>
      </c>
      <c r="G1001" s="222" t="s">
        <v>360</v>
      </c>
      <c r="H1001" s="223">
        <v>2</v>
      </c>
      <c r="I1001" s="224"/>
      <c r="J1001" s="225">
        <f>ROUND(I1001*H1001,2)</f>
        <v>0</v>
      </c>
      <c r="K1001" s="226"/>
      <c r="L1001" s="44"/>
      <c r="M1001" s="227" t="s">
        <v>1</v>
      </c>
      <c r="N1001" s="228" t="s">
        <v>38</v>
      </c>
      <c r="O1001" s="91"/>
      <c r="P1001" s="229">
        <f>O1001*H1001</f>
        <v>0</v>
      </c>
      <c r="Q1001" s="229">
        <v>0.00165</v>
      </c>
      <c r="R1001" s="229">
        <f>Q1001*H1001</f>
        <v>0.0033</v>
      </c>
      <c r="S1001" s="229">
        <v>0</v>
      </c>
      <c r="T1001" s="230">
        <f>S1001*H1001</f>
        <v>0</v>
      </c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R1001" s="231" t="s">
        <v>136</v>
      </c>
      <c r="AT1001" s="231" t="s">
        <v>132</v>
      </c>
      <c r="AU1001" s="231" t="s">
        <v>145</v>
      </c>
      <c r="AY1001" s="17" t="s">
        <v>130</v>
      </c>
      <c r="BE1001" s="232">
        <f>IF(N1001="základní",J1001,0)</f>
        <v>0</v>
      </c>
      <c r="BF1001" s="232">
        <f>IF(N1001="snížená",J1001,0)</f>
        <v>0</v>
      </c>
      <c r="BG1001" s="232">
        <f>IF(N1001="zákl. přenesená",J1001,0)</f>
        <v>0</v>
      </c>
      <c r="BH1001" s="232">
        <f>IF(N1001="sníž. přenesená",J1001,0)</f>
        <v>0</v>
      </c>
      <c r="BI1001" s="232">
        <f>IF(N1001="nulová",J1001,0)</f>
        <v>0</v>
      </c>
      <c r="BJ1001" s="17" t="s">
        <v>81</v>
      </c>
      <c r="BK1001" s="232">
        <f>ROUND(I1001*H1001,2)</f>
        <v>0</v>
      </c>
      <c r="BL1001" s="17" t="s">
        <v>136</v>
      </c>
      <c r="BM1001" s="231" t="s">
        <v>1507</v>
      </c>
    </row>
    <row r="1002" spans="1:51" s="13" customFormat="1" ht="12">
      <c r="A1002" s="13"/>
      <c r="B1002" s="233"/>
      <c r="C1002" s="234"/>
      <c r="D1002" s="235" t="s">
        <v>138</v>
      </c>
      <c r="E1002" s="236" t="s">
        <v>1</v>
      </c>
      <c r="F1002" s="237" t="s">
        <v>1479</v>
      </c>
      <c r="G1002" s="234"/>
      <c r="H1002" s="238">
        <v>2</v>
      </c>
      <c r="I1002" s="239"/>
      <c r="J1002" s="234"/>
      <c r="K1002" s="234"/>
      <c r="L1002" s="240"/>
      <c r="M1002" s="241"/>
      <c r="N1002" s="242"/>
      <c r="O1002" s="242"/>
      <c r="P1002" s="242"/>
      <c r="Q1002" s="242"/>
      <c r="R1002" s="242"/>
      <c r="S1002" s="242"/>
      <c r="T1002" s="24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44" t="s">
        <v>138</v>
      </c>
      <c r="AU1002" s="244" t="s">
        <v>145</v>
      </c>
      <c r="AV1002" s="13" t="s">
        <v>83</v>
      </c>
      <c r="AW1002" s="13" t="s">
        <v>29</v>
      </c>
      <c r="AX1002" s="13" t="s">
        <v>81</v>
      </c>
      <c r="AY1002" s="244" t="s">
        <v>130</v>
      </c>
    </row>
    <row r="1003" spans="1:65" s="2" customFormat="1" ht="16.5" customHeight="1">
      <c r="A1003" s="38"/>
      <c r="B1003" s="39"/>
      <c r="C1003" s="266" t="s">
        <v>1508</v>
      </c>
      <c r="D1003" s="266" t="s">
        <v>313</v>
      </c>
      <c r="E1003" s="267" t="s">
        <v>1509</v>
      </c>
      <c r="F1003" s="268" t="s">
        <v>1510</v>
      </c>
      <c r="G1003" s="269" t="s">
        <v>360</v>
      </c>
      <c r="H1003" s="270">
        <v>1.01</v>
      </c>
      <c r="I1003" s="271"/>
      <c r="J1003" s="272">
        <f>ROUND(I1003*H1003,2)</f>
        <v>0</v>
      </c>
      <c r="K1003" s="273"/>
      <c r="L1003" s="274"/>
      <c r="M1003" s="275" t="s">
        <v>1</v>
      </c>
      <c r="N1003" s="276" t="s">
        <v>38</v>
      </c>
      <c r="O1003" s="91"/>
      <c r="P1003" s="229">
        <f>O1003*H1003</f>
        <v>0</v>
      </c>
      <c r="Q1003" s="229">
        <v>0.023</v>
      </c>
      <c r="R1003" s="229">
        <f>Q1003*H1003</f>
        <v>0.02323</v>
      </c>
      <c r="S1003" s="229">
        <v>0</v>
      </c>
      <c r="T1003" s="230">
        <f>S1003*H1003</f>
        <v>0</v>
      </c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R1003" s="231" t="s">
        <v>176</v>
      </c>
      <c r="AT1003" s="231" t="s">
        <v>313</v>
      </c>
      <c r="AU1003" s="231" t="s">
        <v>145</v>
      </c>
      <c r="AY1003" s="17" t="s">
        <v>130</v>
      </c>
      <c r="BE1003" s="232">
        <f>IF(N1003="základní",J1003,0)</f>
        <v>0</v>
      </c>
      <c r="BF1003" s="232">
        <f>IF(N1003="snížená",J1003,0)</f>
        <v>0</v>
      </c>
      <c r="BG1003" s="232">
        <f>IF(N1003="zákl. přenesená",J1003,0)</f>
        <v>0</v>
      </c>
      <c r="BH1003" s="232">
        <f>IF(N1003="sníž. přenesená",J1003,0)</f>
        <v>0</v>
      </c>
      <c r="BI1003" s="232">
        <f>IF(N1003="nulová",J1003,0)</f>
        <v>0</v>
      </c>
      <c r="BJ1003" s="17" t="s">
        <v>81</v>
      </c>
      <c r="BK1003" s="232">
        <f>ROUND(I1003*H1003,2)</f>
        <v>0</v>
      </c>
      <c r="BL1003" s="17" t="s">
        <v>136</v>
      </c>
      <c r="BM1003" s="231" t="s">
        <v>1511</v>
      </c>
    </row>
    <row r="1004" spans="1:51" s="13" customFormat="1" ht="12">
      <c r="A1004" s="13"/>
      <c r="B1004" s="233"/>
      <c r="C1004" s="234"/>
      <c r="D1004" s="235" t="s">
        <v>138</v>
      </c>
      <c r="E1004" s="234"/>
      <c r="F1004" s="237" t="s">
        <v>665</v>
      </c>
      <c r="G1004" s="234"/>
      <c r="H1004" s="238">
        <v>1.01</v>
      </c>
      <c r="I1004" s="239"/>
      <c r="J1004" s="234"/>
      <c r="K1004" s="234"/>
      <c r="L1004" s="240"/>
      <c r="M1004" s="241"/>
      <c r="N1004" s="242"/>
      <c r="O1004" s="242"/>
      <c r="P1004" s="242"/>
      <c r="Q1004" s="242"/>
      <c r="R1004" s="242"/>
      <c r="S1004" s="242"/>
      <c r="T1004" s="24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T1004" s="244" t="s">
        <v>138</v>
      </c>
      <c r="AU1004" s="244" t="s">
        <v>145</v>
      </c>
      <c r="AV1004" s="13" t="s">
        <v>83</v>
      </c>
      <c r="AW1004" s="13" t="s">
        <v>4</v>
      </c>
      <c r="AX1004" s="13" t="s">
        <v>81</v>
      </c>
      <c r="AY1004" s="244" t="s">
        <v>130</v>
      </c>
    </row>
    <row r="1005" spans="1:65" s="2" customFormat="1" ht="16.5" customHeight="1">
      <c r="A1005" s="38"/>
      <c r="B1005" s="39"/>
      <c r="C1005" s="266" t="s">
        <v>1512</v>
      </c>
      <c r="D1005" s="266" t="s">
        <v>313</v>
      </c>
      <c r="E1005" s="267" t="s">
        <v>1496</v>
      </c>
      <c r="F1005" s="268" t="s">
        <v>1497</v>
      </c>
      <c r="G1005" s="269" t="s">
        <v>360</v>
      </c>
      <c r="H1005" s="270">
        <v>1.01</v>
      </c>
      <c r="I1005" s="271"/>
      <c r="J1005" s="272">
        <f>ROUND(I1005*H1005,2)</f>
        <v>0</v>
      </c>
      <c r="K1005" s="273"/>
      <c r="L1005" s="274"/>
      <c r="M1005" s="275" t="s">
        <v>1</v>
      </c>
      <c r="N1005" s="276" t="s">
        <v>38</v>
      </c>
      <c r="O1005" s="91"/>
      <c r="P1005" s="229">
        <f>O1005*H1005</f>
        <v>0</v>
      </c>
      <c r="Q1005" s="229">
        <v>0.023</v>
      </c>
      <c r="R1005" s="229">
        <f>Q1005*H1005</f>
        <v>0.02323</v>
      </c>
      <c r="S1005" s="229">
        <v>0</v>
      </c>
      <c r="T1005" s="230">
        <f>S1005*H1005</f>
        <v>0</v>
      </c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R1005" s="231" t="s">
        <v>176</v>
      </c>
      <c r="AT1005" s="231" t="s">
        <v>313</v>
      </c>
      <c r="AU1005" s="231" t="s">
        <v>145</v>
      </c>
      <c r="AY1005" s="17" t="s">
        <v>130</v>
      </c>
      <c r="BE1005" s="232">
        <f>IF(N1005="základní",J1005,0)</f>
        <v>0</v>
      </c>
      <c r="BF1005" s="232">
        <f>IF(N1005="snížená",J1005,0)</f>
        <v>0</v>
      </c>
      <c r="BG1005" s="232">
        <f>IF(N1005="zákl. přenesená",J1005,0)</f>
        <v>0</v>
      </c>
      <c r="BH1005" s="232">
        <f>IF(N1005="sníž. přenesená",J1005,0)</f>
        <v>0</v>
      </c>
      <c r="BI1005" s="232">
        <f>IF(N1005="nulová",J1005,0)</f>
        <v>0</v>
      </c>
      <c r="BJ1005" s="17" t="s">
        <v>81</v>
      </c>
      <c r="BK1005" s="232">
        <f>ROUND(I1005*H1005,2)</f>
        <v>0</v>
      </c>
      <c r="BL1005" s="17" t="s">
        <v>136</v>
      </c>
      <c r="BM1005" s="231" t="s">
        <v>1513</v>
      </c>
    </row>
    <row r="1006" spans="1:51" s="13" customFormat="1" ht="12">
      <c r="A1006" s="13"/>
      <c r="B1006" s="233"/>
      <c r="C1006" s="234"/>
      <c r="D1006" s="235" t="s">
        <v>138</v>
      </c>
      <c r="E1006" s="236" t="s">
        <v>1</v>
      </c>
      <c r="F1006" s="237" t="s">
        <v>1482</v>
      </c>
      <c r="G1006" s="234"/>
      <c r="H1006" s="238">
        <v>1.01</v>
      </c>
      <c r="I1006" s="239"/>
      <c r="J1006" s="234"/>
      <c r="K1006" s="234"/>
      <c r="L1006" s="240"/>
      <c r="M1006" s="241"/>
      <c r="N1006" s="242"/>
      <c r="O1006" s="242"/>
      <c r="P1006" s="242"/>
      <c r="Q1006" s="242"/>
      <c r="R1006" s="242"/>
      <c r="S1006" s="242"/>
      <c r="T1006" s="24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T1006" s="244" t="s">
        <v>138</v>
      </c>
      <c r="AU1006" s="244" t="s">
        <v>145</v>
      </c>
      <c r="AV1006" s="13" t="s">
        <v>83</v>
      </c>
      <c r="AW1006" s="13" t="s">
        <v>29</v>
      </c>
      <c r="AX1006" s="13" t="s">
        <v>81</v>
      </c>
      <c r="AY1006" s="244" t="s">
        <v>130</v>
      </c>
    </row>
    <row r="1007" spans="1:65" s="2" customFormat="1" ht="37.8" customHeight="1">
      <c r="A1007" s="38"/>
      <c r="B1007" s="39"/>
      <c r="C1007" s="219" t="s">
        <v>1514</v>
      </c>
      <c r="D1007" s="219" t="s">
        <v>132</v>
      </c>
      <c r="E1007" s="220" t="s">
        <v>1515</v>
      </c>
      <c r="F1007" s="221" t="s">
        <v>1516</v>
      </c>
      <c r="G1007" s="222" t="s">
        <v>360</v>
      </c>
      <c r="H1007" s="223">
        <v>1</v>
      </c>
      <c r="I1007" s="224"/>
      <c r="J1007" s="225">
        <f>ROUND(I1007*H1007,2)</f>
        <v>0</v>
      </c>
      <c r="K1007" s="226"/>
      <c r="L1007" s="44"/>
      <c r="M1007" s="227" t="s">
        <v>1</v>
      </c>
      <c r="N1007" s="228" t="s">
        <v>38</v>
      </c>
      <c r="O1007" s="91"/>
      <c r="P1007" s="229">
        <f>O1007*H1007</f>
        <v>0</v>
      </c>
      <c r="Q1007" s="229">
        <v>0.00281</v>
      </c>
      <c r="R1007" s="229">
        <f>Q1007*H1007</f>
        <v>0.00281</v>
      </c>
      <c r="S1007" s="229">
        <v>0</v>
      </c>
      <c r="T1007" s="230">
        <f>S1007*H1007</f>
        <v>0</v>
      </c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R1007" s="231" t="s">
        <v>136</v>
      </c>
      <c r="AT1007" s="231" t="s">
        <v>132</v>
      </c>
      <c r="AU1007" s="231" t="s">
        <v>145</v>
      </c>
      <c r="AY1007" s="17" t="s">
        <v>130</v>
      </c>
      <c r="BE1007" s="232">
        <f>IF(N1007="základní",J1007,0)</f>
        <v>0</v>
      </c>
      <c r="BF1007" s="232">
        <f>IF(N1007="snížená",J1007,0)</f>
        <v>0</v>
      </c>
      <c r="BG1007" s="232">
        <f>IF(N1007="zákl. přenesená",J1007,0)</f>
        <v>0</v>
      </c>
      <c r="BH1007" s="232">
        <f>IF(N1007="sníž. přenesená",J1007,0)</f>
        <v>0</v>
      </c>
      <c r="BI1007" s="232">
        <f>IF(N1007="nulová",J1007,0)</f>
        <v>0</v>
      </c>
      <c r="BJ1007" s="17" t="s">
        <v>81</v>
      </c>
      <c r="BK1007" s="232">
        <f>ROUND(I1007*H1007,2)</f>
        <v>0</v>
      </c>
      <c r="BL1007" s="17" t="s">
        <v>136</v>
      </c>
      <c r="BM1007" s="231" t="s">
        <v>1517</v>
      </c>
    </row>
    <row r="1008" spans="1:65" s="2" customFormat="1" ht="24.15" customHeight="1">
      <c r="A1008" s="38"/>
      <c r="B1008" s="39"/>
      <c r="C1008" s="266" t="s">
        <v>1518</v>
      </c>
      <c r="D1008" s="266" t="s">
        <v>313</v>
      </c>
      <c r="E1008" s="267" t="s">
        <v>1519</v>
      </c>
      <c r="F1008" s="268" t="s">
        <v>1520</v>
      </c>
      <c r="G1008" s="269" t="s">
        <v>360</v>
      </c>
      <c r="H1008" s="270">
        <v>1.01</v>
      </c>
      <c r="I1008" s="271"/>
      <c r="J1008" s="272">
        <f>ROUND(I1008*H1008,2)</f>
        <v>0</v>
      </c>
      <c r="K1008" s="273"/>
      <c r="L1008" s="274"/>
      <c r="M1008" s="275" t="s">
        <v>1</v>
      </c>
      <c r="N1008" s="276" t="s">
        <v>38</v>
      </c>
      <c r="O1008" s="91"/>
      <c r="P1008" s="229">
        <f>O1008*H1008</f>
        <v>0</v>
      </c>
      <c r="Q1008" s="229">
        <v>0.046</v>
      </c>
      <c r="R1008" s="229">
        <f>Q1008*H1008</f>
        <v>0.04646</v>
      </c>
      <c r="S1008" s="229">
        <v>0</v>
      </c>
      <c r="T1008" s="230">
        <f>S1008*H1008</f>
        <v>0</v>
      </c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R1008" s="231" t="s">
        <v>176</v>
      </c>
      <c r="AT1008" s="231" t="s">
        <v>313</v>
      </c>
      <c r="AU1008" s="231" t="s">
        <v>145</v>
      </c>
      <c r="AY1008" s="17" t="s">
        <v>130</v>
      </c>
      <c r="BE1008" s="232">
        <f>IF(N1008="základní",J1008,0)</f>
        <v>0</v>
      </c>
      <c r="BF1008" s="232">
        <f>IF(N1008="snížená",J1008,0)</f>
        <v>0</v>
      </c>
      <c r="BG1008" s="232">
        <f>IF(N1008="zákl. přenesená",J1008,0)</f>
        <v>0</v>
      </c>
      <c r="BH1008" s="232">
        <f>IF(N1008="sníž. přenesená",J1008,0)</f>
        <v>0</v>
      </c>
      <c r="BI1008" s="232">
        <f>IF(N1008="nulová",J1008,0)</f>
        <v>0</v>
      </c>
      <c r="BJ1008" s="17" t="s">
        <v>81</v>
      </c>
      <c r="BK1008" s="232">
        <f>ROUND(I1008*H1008,2)</f>
        <v>0</v>
      </c>
      <c r="BL1008" s="17" t="s">
        <v>136</v>
      </c>
      <c r="BM1008" s="231" t="s">
        <v>1521</v>
      </c>
    </row>
    <row r="1009" spans="1:51" s="13" customFormat="1" ht="12">
      <c r="A1009" s="13"/>
      <c r="B1009" s="233"/>
      <c r="C1009" s="234"/>
      <c r="D1009" s="235" t="s">
        <v>138</v>
      </c>
      <c r="E1009" s="234"/>
      <c r="F1009" s="237" t="s">
        <v>665</v>
      </c>
      <c r="G1009" s="234"/>
      <c r="H1009" s="238">
        <v>1.01</v>
      </c>
      <c r="I1009" s="239"/>
      <c r="J1009" s="234"/>
      <c r="K1009" s="234"/>
      <c r="L1009" s="240"/>
      <c r="M1009" s="241"/>
      <c r="N1009" s="242"/>
      <c r="O1009" s="242"/>
      <c r="P1009" s="242"/>
      <c r="Q1009" s="242"/>
      <c r="R1009" s="242"/>
      <c r="S1009" s="242"/>
      <c r="T1009" s="24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44" t="s">
        <v>138</v>
      </c>
      <c r="AU1009" s="244" t="s">
        <v>145</v>
      </c>
      <c r="AV1009" s="13" t="s">
        <v>83</v>
      </c>
      <c r="AW1009" s="13" t="s">
        <v>4</v>
      </c>
      <c r="AX1009" s="13" t="s">
        <v>81</v>
      </c>
      <c r="AY1009" s="244" t="s">
        <v>130</v>
      </c>
    </row>
    <row r="1010" spans="1:65" s="2" customFormat="1" ht="16.5" customHeight="1">
      <c r="A1010" s="38"/>
      <c r="B1010" s="39"/>
      <c r="C1010" s="266" t="s">
        <v>1522</v>
      </c>
      <c r="D1010" s="266" t="s">
        <v>313</v>
      </c>
      <c r="E1010" s="267" t="s">
        <v>1523</v>
      </c>
      <c r="F1010" s="268" t="s">
        <v>1524</v>
      </c>
      <c r="G1010" s="269" t="s">
        <v>360</v>
      </c>
      <c r="H1010" s="270">
        <v>1.01</v>
      </c>
      <c r="I1010" s="271"/>
      <c r="J1010" s="272">
        <f>ROUND(I1010*H1010,2)</f>
        <v>0</v>
      </c>
      <c r="K1010" s="273"/>
      <c r="L1010" s="274"/>
      <c r="M1010" s="275" t="s">
        <v>1</v>
      </c>
      <c r="N1010" s="276" t="s">
        <v>38</v>
      </c>
      <c r="O1010" s="91"/>
      <c r="P1010" s="229">
        <f>O1010*H1010</f>
        <v>0</v>
      </c>
      <c r="Q1010" s="229">
        <v>0.0011</v>
      </c>
      <c r="R1010" s="229">
        <f>Q1010*H1010</f>
        <v>0.001111</v>
      </c>
      <c r="S1010" s="229">
        <v>0</v>
      </c>
      <c r="T1010" s="230">
        <f>S1010*H1010</f>
        <v>0</v>
      </c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R1010" s="231" t="s">
        <v>176</v>
      </c>
      <c r="AT1010" s="231" t="s">
        <v>313</v>
      </c>
      <c r="AU1010" s="231" t="s">
        <v>145</v>
      </c>
      <c r="AY1010" s="17" t="s">
        <v>130</v>
      </c>
      <c r="BE1010" s="232">
        <f>IF(N1010="základní",J1010,0)</f>
        <v>0</v>
      </c>
      <c r="BF1010" s="232">
        <f>IF(N1010="snížená",J1010,0)</f>
        <v>0</v>
      </c>
      <c r="BG1010" s="232">
        <f>IF(N1010="zákl. přenesená",J1010,0)</f>
        <v>0</v>
      </c>
      <c r="BH1010" s="232">
        <f>IF(N1010="sníž. přenesená",J1010,0)</f>
        <v>0</v>
      </c>
      <c r="BI1010" s="232">
        <f>IF(N1010="nulová",J1010,0)</f>
        <v>0</v>
      </c>
      <c r="BJ1010" s="17" t="s">
        <v>81</v>
      </c>
      <c r="BK1010" s="232">
        <f>ROUND(I1010*H1010,2)</f>
        <v>0</v>
      </c>
      <c r="BL1010" s="17" t="s">
        <v>136</v>
      </c>
      <c r="BM1010" s="231" t="s">
        <v>1525</v>
      </c>
    </row>
    <row r="1011" spans="1:51" s="13" customFormat="1" ht="12">
      <c r="A1011" s="13"/>
      <c r="B1011" s="233"/>
      <c r="C1011" s="234"/>
      <c r="D1011" s="235" t="s">
        <v>138</v>
      </c>
      <c r="E1011" s="234"/>
      <c r="F1011" s="237" t="s">
        <v>665</v>
      </c>
      <c r="G1011" s="234"/>
      <c r="H1011" s="238">
        <v>1.01</v>
      </c>
      <c r="I1011" s="239"/>
      <c r="J1011" s="234"/>
      <c r="K1011" s="234"/>
      <c r="L1011" s="240"/>
      <c r="M1011" s="241"/>
      <c r="N1011" s="242"/>
      <c r="O1011" s="242"/>
      <c r="P1011" s="242"/>
      <c r="Q1011" s="242"/>
      <c r="R1011" s="242"/>
      <c r="S1011" s="242"/>
      <c r="T1011" s="24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T1011" s="244" t="s">
        <v>138</v>
      </c>
      <c r="AU1011" s="244" t="s">
        <v>145</v>
      </c>
      <c r="AV1011" s="13" t="s">
        <v>83</v>
      </c>
      <c r="AW1011" s="13" t="s">
        <v>4</v>
      </c>
      <c r="AX1011" s="13" t="s">
        <v>81</v>
      </c>
      <c r="AY1011" s="244" t="s">
        <v>130</v>
      </c>
    </row>
    <row r="1012" spans="1:65" s="2" customFormat="1" ht="49.05" customHeight="1">
      <c r="A1012" s="38"/>
      <c r="B1012" s="39"/>
      <c r="C1012" s="219" t="s">
        <v>1526</v>
      </c>
      <c r="D1012" s="219" t="s">
        <v>132</v>
      </c>
      <c r="E1012" s="220" t="s">
        <v>1527</v>
      </c>
      <c r="F1012" s="221" t="s">
        <v>1528</v>
      </c>
      <c r="G1012" s="222" t="s">
        <v>360</v>
      </c>
      <c r="H1012" s="223">
        <v>1</v>
      </c>
      <c r="I1012" s="224"/>
      <c r="J1012" s="225">
        <f>ROUND(I1012*H1012,2)</f>
        <v>0</v>
      </c>
      <c r="K1012" s="226"/>
      <c r="L1012" s="44"/>
      <c r="M1012" s="227" t="s">
        <v>1</v>
      </c>
      <c r="N1012" s="228" t="s">
        <v>38</v>
      </c>
      <c r="O1012" s="91"/>
      <c r="P1012" s="229">
        <f>O1012*H1012</f>
        <v>0</v>
      </c>
      <c r="Q1012" s="229">
        <v>0.00281</v>
      </c>
      <c r="R1012" s="229">
        <f>Q1012*H1012</f>
        <v>0.00281</v>
      </c>
      <c r="S1012" s="229">
        <v>0</v>
      </c>
      <c r="T1012" s="230">
        <f>S1012*H1012</f>
        <v>0</v>
      </c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R1012" s="231" t="s">
        <v>136</v>
      </c>
      <c r="AT1012" s="231" t="s">
        <v>132</v>
      </c>
      <c r="AU1012" s="231" t="s">
        <v>145</v>
      </c>
      <c r="AY1012" s="17" t="s">
        <v>130</v>
      </c>
      <c r="BE1012" s="232">
        <f>IF(N1012="základní",J1012,0)</f>
        <v>0</v>
      </c>
      <c r="BF1012" s="232">
        <f>IF(N1012="snížená",J1012,0)</f>
        <v>0</v>
      </c>
      <c r="BG1012" s="232">
        <f>IF(N1012="zákl. přenesená",J1012,0)</f>
        <v>0</v>
      </c>
      <c r="BH1012" s="232">
        <f>IF(N1012="sníž. přenesená",J1012,0)</f>
        <v>0</v>
      </c>
      <c r="BI1012" s="232">
        <f>IF(N1012="nulová",J1012,0)</f>
        <v>0</v>
      </c>
      <c r="BJ1012" s="17" t="s">
        <v>81</v>
      </c>
      <c r="BK1012" s="232">
        <f>ROUND(I1012*H1012,2)</f>
        <v>0</v>
      </c>
      <c r="BL1012" s="17" t="s">
        <v>136</v>
      </c>
      <c r="BM1012" s="231" t="s">
        <v>1529</v>
      </c>
    </row>
    <row r="1013" spans="1:65" s="2" customFormat="1" ht="16.5" customHeight="1">
      <c r="A1013" s="38"/>
      <c r="B1013" s="39"/>
      <c r="C1013" s="266" t="s">
        <v>1530</v>
      </c>
      <c r="D1013" s="266" t="s">
        <v>313</v>
      </c>
      <c r="E1013" s="267" t="s">
        <v>1531</v>
      </c>
      <c r="F1013" s="268" t="s">
        <v>1532</v>
      </c>
      <c r="G1013" s="269" t="s">
        <v>360</v>
      </c>
      <c r="H1013" s="270">
        <v>1.01</v>
      </c>
      <c r="I1013" s="271"/>
      <c r="J1013" s="272">
        <f>ROUND(I1013*H1013,2)</f>
        <v>0</v>
      </c>
      <c r="K1013" s="273"/>
      <c r="L1013" s="274"/>
      <c r="M1013" s="275" t="s">
        <v>1</v>
      </c>
      <c r="N1013" s="276" t="s">
        <v>38</v>
      </c>
      <c r="O1013" s="91"/>
      <c r="P1013" s="229">
        <f>O1013*H1013</f>
        <v>0</v>
      </c>
      <c r="Q1013" s="229">
        <v>0.046</v>
      </c>
      <c r="R1013" s="229">
        <f>Q1013*H1013</f>
        <v>0.04646</v>
      </c>
      <c r="S1013" s="229">
        <v>0</v>
      </c>
      <c r="T1013" s="230">
        <f>S1013*H1013</f>
        <v>0</v>
      </c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R1013" s="231" t="s">
        <v>176</v>
      </c>
      <c r="AT1013" s="231" t="s">
        <v>313</v>
      </c>
      <c r="AU1013" s="231" t="s">
        <v>145</v>
      </c>
      <c r="AY1013" s="17" t="s">
        <v>130</v>
      </c>
      <c r="BE1013" s="232">
        <f>IF(N1013="základní",J1013,0)</f>
        <v>0</v>
      </c>
      <c r="BF1013" s="232">
        <f>IF(N1013="snížená",J1013,0)</f>
        <v>0</v>
      </c>
      <c r="BG1013" s="232">
        <f>IF(N1013="zákl. přenesená",J1013,0)</f>
        <v>0</v>
      </c>
      <c r="BH1013" s="232">
        <f>IF(N1013="sníž. přenesená",J1013,0)</f>
        <v>0</v>
      </c>
      <c r="BI1013" s="232">
        <f>IF(N1013="nulová",J1013,0)</f>
        <v>0</v>
      </c>
      <c r="BJ1013" s="17" t="s">
        <v>81</v>
      </c>
      <c r="BK1013" s="232">
        <f>ROUND(I1013*H1013,2)</f>
        <v>0</v>
      </c>
      <c r="BL1013" s="17" t="s">
        <v>136</v>
      </c>
      <c r="BM1013" s="231" t="s">
        <v>1533</v>
      </c>
    </row>
    <row r="1014" spans="1:51" s="13" customFormat="1" ht="12">
      <c r="A1014" s="13"/>
      <c r="B1014" s="233"/>
      <c r="C1014" s="234"/>
      <c r="D1014" s="235" t="s">
        <v>138</v>
      </c>
      <c r="E1014" s="234"/>
      <c r="F1014" s="237" t="s">
        <v>665</v>
      </c>
      <c r="G1014" s="234"/>
      <c r="H1014" s="238">
        <v>1.01</v>
      </c>
      <c r="I1014" s="239"/>
      <c r="J1014" s="234"/>
      <c r="K1014" s="234"/>
      <c r="L1014" s="240"/>
      <c r="M1014" s="241"/>
      <c r="N1014" s="242"/>
      <c r="O1014" s="242"/>
      <c r="P1014" s="242"/>
      <c r="Q1014" s="242"/>
      <c r="R1014" s="242"/>
      <c r="S1014" s="242"/>
      <c r="T1014" s="24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T1014" s="244" t="s">
        <v>138</v>
      </c>
      <c r="AU1014" s="244" t="s">
        <v>145</v>
      </c>
      <c r="AV1014" s="13" t="s">
        <v>83</v>
      </c>
      <c r="AW1014" s="13" t="s">
        <v>4</v>
      </c>
      <c r="AX1014" s="13" t="s">
        <v>81</v>
      </c>
      <c r="AY1014" s="244" t="s">
        <v>130</v>
      </c>
    </row>
    <row r="1015" spans="1:65" s="2" customFormat="1" ht="24.15" customHeight="1">
      <c r="A1015" s="38"/>
      <c r="B1015" s="39"/>
      <c r="C1015" s="266" t="s">
        <v>1534</v>
      </c>
      <c r="D1015" s="266" t="s">
        <v>313</v>
      </c>
      <c r="E1015" s="267" t="s">
        <v>1535</v>
      </c>
      <c r="F1015" s="268" t="s">
        <v>1536</v>
      </c>
      <c r="G1015" s="269" t="s">
        <v>360</v>
      </c>
      <c r="H1015" s="270">
        <v>2.02</v>
      </c>
      <c r="I1015" s="271"/>
      <c r="J1015" s="272">
        <f>ROUND(I1015*H1015,2)</f>
        <v>0</v>
      </c>
      <c r="K1015" s="273"/>
      <c r="L1015" s="274"/>
      <c r="M1015" s="275" t="s">
        <v>1</v>
      </c>
      <c r="N1015" s="276" t="s">
        <v>38</v>
      </c>
      <c r="O1015" s="91"/>
      <c r="P1015" s="229">
        <f>O1015*H1015</f>
        <v>0</v>
      </c>
      <c r="Q1015" s="229">
        <v>0.004</v>
      </c>
      <c r="R1015" s="229">
        <f>Q1015*H1015</f>
        <v>0.00808</v>
      </c>
      <c r="S1015" s="229">
        <v>0</v>
      </c>
      <c r="T1015" s="230">
        <f>S1015*H1015</f>
        <v>0</v>
      </c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R1015" s="231" t="s">
        <v>176</v>
      </c>
      <c r="AT1015" s="231" t="s">
        <v>313</v>
      </c>
      <c r="AU1015" s="231" t="s">
        <v>145</v>
      </c>
      <c r="AY1015" s="17" t="s">
        <v>130</v>
      </c>
      <c r="BE1015" s="232">
        <f>IF(N1015="základní",J1015,0)</f>
        <v>0</v>
      </c>
      <c r="BF1015" s="232">
        <f>IF(N1015="snížená",J1015,0)</f>
        <v>0</v>
      </c>
      <c r="BG1015" s="232">
        <f>IF(N1015="zákl. přenesená",J1015,0)</f>
        <v>0</v>
      </c>
      <c r="BH1015" s="232">
        <f>IF(N1015="sníž. přenesená",J1015,0)</f>
        <v>0</v>
      </c>
      <c r="BI1015" s="232">
        <f>IF(N1015="nulová",J1015,0)</f>
        <v>0</v>
      </c>
      <c r="BJ1015" s="17" t="s">
        <v>81</v>
      </c>
      <c r="BK1015" s="232">
        <f>ROUND(I1015*H1015,2)</f>
        <v>0</v>
      </c>
      <c r="BL1015" s="17" t="s">
        <v>136</v>
      </c>
      <c r="BM1015" s="231" t="s">
        <v>1537</v>
      </c>
    </row>
    <row r="1016" spans="1:51" s="13" customFormat="1" ht="12">
      <c r="A1016" s="13"/>
      <c r="B1016" s="233"/>
      <c r="C1016" s="234"/>
      <c r="D1016" s="235" t="s">
        <v>138</v>
      </c>
      <c r="E1016" s="236" t="s">
        <v>1</v>
      </c>
      <c r="F1016" s="237" t="s">
        <v>1009</v>
      </c>
      <c r="G1016" s="234"/>
      <c r="H1016" s="238">
        <v>2.02</v>
      </c>
      <c r="I1016" s="239"/>
      <c r="J1016" s="234"/>
      <c r="K1016" s="234"/>
      <c r="L1016" s="240"/>
      <c r="M1016" s="241"/>
      <c r="N1016" s="242"/>
      <c r="O1016" s="242"/>
      <c r="P1016" s="242"/>
      <c r="Q1016" s="242"/>
      <c r="R1016" s="242"/>
      <c r="S1016" s="242"/>
      <c r="T1016" s="24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T1016" s="244" t="s">
        <v>138</v>
      </c>
      <c r="AU1016" s="244" t="s">
        <v>145</v>
      </c>
      <c r="AV1016" s="13" t="s">
        <v>83</v>
      </c>
      <c r="AW1016" s="13" t="s">
        <v>29</v>
      </c>
      <c r="AX1016" s="13" t="s">
        <v>81</v>
      </c>
      <c r="AY1016" s="244" t="s">
        <v>130</v>
      </c>
    </row>
    <row r="1017" spans="1:65" s="2" customFormat="1" ht="37.8" customHeight="1">
      <c r="A1017" s="38"/>
      <c r="B1017" s="39"/>
      <c r="C1017" s="219" t="s">
        <v>1538</v>
      </c>
      <c r="D1017" s="219" t="s">
        <v>132</v>
      </c>
      <c r="E1017" s="220" t="s">
        <v>1539</v>
      </c>
      <c r="F1017" s="221" t="s">
        <v>1540</v>
      </c>
      <c r="G1017" s="222" t="s">
        <v>360</v>
      </c>
      <c r="H1017" s="223">
        <v>2</v>
      </c>
      <c r="I1017" s="224"/>
      <c r="J1017" s="225">
        <f>ROUND(I1017*H1017,2)</f>
        <v>0</v>
      </c>
      <c r="K1017" s="226"/>
      <c r="L1017" s="44"/>
      <c r="M1017" s="227" t="s">
        <v>1</v>
      </c>
      <c r="N1017" s="228" t="s">
        <v>38</v>
      </c>
      <c r="O1017" s="91"/>
      <c r="P1017" s="229">
        <f>O1017*H1017</f>
        <v>0</v>
      </c>
      <c r="Q1017" s="229">
        <v>0.00286</v>
      </c>
      <c r="R1017" s="229">
        <f>Q1017*H1017</f>
        <v>0.00572</v>
      </c>
      <c r="S1017" s="229">
        <v>0</v>
      </c>
      <c r="T1017" s="230">
        <f>S1017*H1017</f>
        <v>0</v>
      </c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R1017" s="231" t="s">
        <v>136</v>
      </c>
      <c r="AT1017" s="231" t="s">
        <v>132</v>
      </c>
      <c r="AU1017" s="231" t="s">
        <v>145</v>
      </c>
      <c r="AY1017" s="17" t="s">
        <v>130</v>
      </c>
      <c r="BE1017" s="232">
        <f>IF(N1017="základní",J1017,0)</f>
        <v>0</v>
      </c>
      <c r="BF1017" s="232">
        <f>IF(N1017="snížená",J1017,0)</f>
        <v>0</v>
      </c>
      <c r="BG1017" s="232">
        <f>IF(N1017="zákl. přenesená",J1017,0)</f>
        <v>0</v>
      </c>
      <c r="BH1017" s="232">
        <f>IF(N1017="sníž. přenesená",J1017,0)</f>
        <v>0</v>
      </c>
      <c r="BI1017" s="232">
        <f>IF(N1017="nulová",J1017,0)</f>
        <v>0</v>
      </c>
      <c r="BJ1017" s="17" t="s">
        <v>81</v>
      </c>
      <c r="BK1017" s="232">
        <f>ROUND(I1017*H1017,2)</f>
        <v>0</v>
      </c>
      <c r="BL1017" s="17" t="s">
        <v>136</v>
      </c>
      <c r="BM1017" s="231" t="s">
        <v>1541</v>
      </c>
    </row>
    <row r="1018" spans="1:51" s="13" customFormat="1" ht="12">
      <c r="A1018" s="13"/>
      <c r="B1018" s="233"/>
      <c r="C1018" s="234"/>
      <c r="D1018" s="235" t="s">
        <v>138</v>
      </c>
      <c r="E1018" s="236" t="s">
        <v>1</v>
      </c>
      <c r="F1018" s="237" t="s">
        <v>1542</v>
      </c>
      <c r="G1018" s="234"/>
      <c r="H1018" s="238">
        <v>2</v>
      </c>
      <c r="I1018" s="239"/>
      <c r="J1018" s="234"/>
      <c r="K1018" s="234"/>
      <c r="L1018" s="240"/>
      <c r="M1018" s="241"/>
      <c r="N1018" s="242"/>
      <c r="O1018" s="242"/>
      <c r="P1018" s="242"/>
      <c r="Q1018" s="242"/>
      <c r="R1018" s="242"/>
      <c r="S1018" s="242"/>
      <c r="T1018" s="24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T1018" s="244" t="s">
        <v>138</v>
      </c>
      <c r="AU1018" s="244" t="s">
        <v>145</v>
      </c>
      <c r="AV1018" s="13" t="s">
        <v>83</v>
      </c>
      <c r="AW1018" s="13" t="s">
        <v>29</v>
      </c>
      <c r="AX1018" s="13" t="s">
        <v>81</v>
      </c>
      <c r="AY1018" s="244" t="s">
        <v>130</v>
      </c>
    </row>
    <row r="1019" spans="1:65" s="2" customFormat="1" ht="16.5" customHeight="1">
      <c r="A1019" s="38"/>
      <c r="B1019" s="39"/>
      <c r="C1019" s="266" t="s">
        <v>1543</v>
      </c>
      <c r="D1019" s="266" t="s">
        <v>313</v>
      </c>
      <c r="E1019" s="267" t="s">
        <v>1544</v>
      </c>
      <c r="F1019" s="268" t="s">
        <v>1545</v>
      </c>
      <c r="G1019" s="269" t="s">
        <v>360</v>
      </c>
      <c r="H1019" s="270">
        <v>2.02</v>
      </c>
      <c r="I1019" s="271"/>
      <c r="J1019" s="272">
        <f>ROUND(I1019*H1019,2)</f>
        <v>0</v>
      </c>
      <c r="K1019" s="273"/>
      <c r="L1019" s="274"/>
      <c r="M1019" s="275" t="s">
        <v>1</v>
      </c>
      <c r="N1019" s="276" t="s">
        <v>38</v>
      </c>
      <c r="O1019" s="91"/>
      <c r="P1019" s="229">
        <f>O1019*H1019</f>
        <v>0</v>
      </c>
      <c r="Q1019" s="229">
        <v>0.065</v>
      </c>
      <c r="R1019" s="229">
        <f>Q1019*H1019</f>
        <v>0.1313</v>
      </c>
      <c r="S1019" s="229">
        <v>0</v>
      </c>
      <c r="T1019" s="230">
        <f>S1019*H1019</f>
        <v>0</v>
      </c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R1019" s="231" t="s">
        <v>176</v>
      </c>
      <c r="AT1019" s="231" t="s">
        <v>313</v>
      </c>
      <c r="AU1019" s="231" t="s">
        <v>145</v>
      </c>
      <c r="AY1019" s="17" t="s">
        <v>130</v>
      </c>
      <c r="BE1019" s="232">
        <f>IF(N1019="základní",J1019,0)</f>
        <v>0</v>
      </c>
      <c r="BF1019" s="232">
        <f>IF(N1019="snížená",J1019,0)</f>
        <v>0</v>
      </c>
      <c r="BG1019" s="232">
        <f>IF(N1019="zákl. přenesená",J1019,0)</f>
        <v>0</v>
      </c>
      <c r="BH1019" s="232">
        <f>IF(N1019="sníž. přenesená",J1019,0)</f>
        <v>0</v>
      </c>
      <c r="BI1019" s="232">
        <f>IF(N1019="nulová",J1019,0)</f>
        <v>0</v>
      </c>
      <c r="BJ1019" s="17" t="s">
        <v>81</v>
      </c>
      <c r="BK1019" s="232">
        <f>ROUND(I1019*H1019,2)</f>
        <v>0</v>
      </c>
      <c r="BL1019" s="17" t="s">
        <v>136</v>
      </c>
      <c r="BM1019" s="231" t="s">
        <v>1546</v>
      </c>
    </row>
    <row r="1020" spans="1:51" s="13" customFormat="1" ht="12">
      <c r="A1020" s="13"/>
      <c r="B1020" s="233"/>
      <c r="C1020" s="234"/>
      <c r="D1020" s="235" t="s">
        <v>138</v>
      </c>
      <c r="E1020" s="236" t="s">
        <v>1</v>
      </c>
      <c r="F1020" s="237" t="s">
        <v>1009</v>
      </c>
      <c r="G1020" s="234"/>
      <c r="H1020" s="238">
        <v>2.02</v>
      </c>
      <c r="I1020" s="239"/>
      <c r="J1020" s="234"/>
      <c r="K1020" s="234"/>
      <c r="L1020" s="240"/>
      <c r="M1020" s="241"/>
      <c r="N1020" s="242"/>
      <c r="O1020" s="242"/>
      <c r="P1020" s="242"/>
      <c r="Q1020" s="242"/>
      <c r="R1020" s="242"/>
      <c r="S1020" s="242"/>
      <c r="T1020" s="24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T1020" s="244" t="s">
        <v>138</v>
      </c>
      <c r="AU1020" s="244" t="s">
        <v>145</v>
      </c>
      <c r="AV1020" s="13" t="s">
        <v>83</v>
      </c>
      <c r="AW1020" s="13" t="s">
        <v>29</v>
      </c>
      <c r="AX1020" s="13" t="s">
        <v>73</v>
      </c>
      <c r="AY1020" s="244" t="s">
        <v>130</v>
      </c>
    </row>
    <row r="1021" spans="1:65" s="2" customFormat="1" ht="16.5" customHeight="1">
      <c r="A1021" s="38"/>
      <c r="B1021" s="39"/>
      <c r="C1021" s="266" t="s">
        <v>1547</v>
      </c>
      <c r="D1021" s="266" t="s">
        <v>313</v>
      </c>
      <c r="E1021" s="267" t="s">
        <v>1548</v>
      </c>
      <c r="F1021" s="268" t="s">
        <v>1549</v>
      </c>
      <c r="G1021" s="269" t="s">
        <v>360</v>
      </c>
      <c r="H1021" s="270">
        <v>2.02</v>
      </c>
      <c r="I1021" s="271"/>
      <c r="J1021" s="272">
        <f>ROUND(I1021*H1021,2)</f>
        <v>0</v>
      </c>
      <c r="K1021" s="273"/>
      <c r="L1021" s="274"/>
      <c r="M1021" s="275" t="s">
        <v>1</v>
      </c>
      <c r="N1021" s="276" t="s">
        <v>38</v>
      </c>
      <c r="O1021" s="91"/>
      <c r="P1021" s="229">
        <f>O1021*H1021</f>
        <v>0</v>
      </c>
      <c r="Q1021" s="229">
        <v>0</v>
      </c>
      <c r="R1021" s="229">
        <f>Q1021*H1021</f>
        <v>0</v>
      </c>
      <c r="S1021" s="229">
        <v>0</v>
      </c>
      <c r="T1021" s="230">
        <f>S1021*H1021</f>
        <v>0</v>
      </c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R1021" s="231" t="s">
        <v>176</v>
      </c>
      <c r="AT1021" s="231" t="s">
        <v>313</v>
      </c>
      <c r="AU1021" s="231" t="s">
        <v>145</v>
      </c>
      <c r="AY1021" s="17" t="s">
        <v>130</v>
      </c>
      <c r="BE1021" s="232">
        <f>IF(N1021="základní",J1021,0)</f>
        <v>0</v>
      </c>
      <c r="BF1021" s="232">
        <f>IF(N1021="snížená",J1021,0)</f>
        <v>0</v>
      </c>
      <c r="BG1021" s="232">
        <f>IF(N1021="zákl. přenesená",J1021,0)</f>
        <v>0</v>
      </c>
      <c r="BH1021" s="232">
        <f>IF(N1021="sníž. přenesená",J1021,0)</f>
        <v>0</v>
      </c>
      <c r="BI1021" s="232">
        <f>IF(N1021="nulová",J1021,0)</f>
        <v>0</v>
      </c>
      <c r="BJ1021" s="17" t="s">
        <v>81</v>
      </c>
      <c r="BK1021" s="232">
        <f>ROUND(I1021*H1021,2)</f>
        <v>0</v>
      </c>
      <c r="BL1021" s="17" t="s">
        <v>136</v>
      </c>
      <c r="BM1021" s="231" t="s">
        <v>1550</v>
      </c>
    </row>
    <row r="1022" spans="1:51" s="13" customFormat="1" ht="12">
      <c r="A1022" s="13"/>
      <c r="B1022" s="233"/>
      <c r="C1022" s="234"/>
      <c r="D1022" s="235" t="s">
        <v>138</v>
      </c>
      <c r="E1022" s="236" t="s">
        <v>1</v>
      </c>
      <c r="F1022" s="237" t="s">
        <v>1551</v>
      </c>
      <c r="G1022" s="234"/>
      <c r="H1022" s="238">
        <v>2.02</v>
      </c>
      <c r="I1022" s="239"/>
      <c r="J1022" s="234"/>
      <c r="K1022" s="234"/>
      <c r="L1022" s="240"/>
      <c r="M1022" s="241"/>
      <c r="N1022" s="242"/>
      <c r="O1022" s="242"/>
      <c r="P1022" s="242"/>
      <c r="Q1022" s="242"/>
      <c r="R1022" s="242"/>
      <c r="S1022" s="242"/>
      <c r="T1022" s="24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T1022" s="244" t="s">
        <v>138</v>
      </c>
      <c r="AU1022" s="244" t="s">
        <v>145</v>
      </c>
      <c r="AV1022" s="13" t="s">
        <v>83</v>
      </c>
      <c r="AW1022" s="13" t="s">
        <v>29</v>
      </c>
      <c r="AX1022" s="13" t="s">
        <v>81</v>
      </c>
      <c r="AY1022" s="244" t="s">
        <v>130</v>
      </c>
    </row>
    <row r="1023" spans="1:65" s="2" customFormat="1" ht="37.8" customHeight="1">
      <c r="A1023" s="38"/>
      <c r="B1023" s="39"/>
      <c r="C1023" s="219" t="s">
        <v>1552</v>
      </c>
      <c r="D1023" s="219" t="s">
        <v>132</v>
      </c>
      <c r="E1023" s="220" t="s">
        <v>1553</v>
      </c>
      <c r="F1023" s="221" t="s">
        <v>1554</v>
      </c>
      <c r="G1023" s="222" t="s">
        <v>360</v>
      </c>
      <c r="H1023" s="223">
        <v>2</v>
      </c>
      <c r="I1023" s="224"/>
      <c r="J1023" s="225">
        <f>ROUND(I1023*H1023,2)</f>
        <v>0</v>
      </c>
      <c r="K1023" s="226"/>
      <c r="L1023" s="44"/>
      <c r="M1023" s="227" t="s">
        <v>1</v>
      </c>
      <c r="N1023" s="228" t="s">
        <v>38</v>
      </c>
      <c r="O1023" s="91"/>
      <c r="P1023" s="229">
        <f>O1023*H1023</f>
        <v>0</v>
      </c>
      <c r="Q1023" s="229">
        <v>0.00545</v>
      </c>
      <c r="R1023" s="229">
        <f>Q1023*H1023</f>
        <v>0.0109</v>
      </c>
      <c r="S1023" s="229">
        <v>0</v>
      </c>
      <c r="T1023" s="230">
        <f>S1023*H1023</f>
        <v>0</v>
      </c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R1023" s="231" t="s">
        <v>136</v>
      </c>
      <c r="AT1023" s="231" t="s">
        <v>132</v>
      </c>
      <c r="AU1023" s="231" t="s">
        <v>145</v>
      </c>
      <c r="AY1023" s="17" t="s">
        <v>130</v>
      </c>
      <c r="BE1023" s="232">
        <f>IF(N1023="základní",J1023,0)</f>
        <v>0</v>
      </c>
      <c r="BF1023" s="232">
        <f>IF(N1023="snížená",J1023,0)</f>
        <v>0</v>
      </c>
      <c r="BG1023" s="232">
        <f>IF(N1023="zákl. přenesená",J1023,0)</f>
        <v>0</v>
      </c>
      <c r="BH1023" s="232">
        <f>IF(N1023="sníž. přenesená",J1023,0)</f>
        <v>0</v>
      </c>
      <c r="BI1023" s="232">
        <f>IF(N1023="nulová",J1023,0)</f>
        <v>0</v>
      </c>
      <c r="BJ1023" s="17" t="s">
        <v>81</v>
      </c>
      <c r="BK1023" s="232">
        <f>ROUND(I1023*H1023,2)</f>
        <v>0</v>
      </c>
      <c r="BL1023" s="17" t="s">
        <v>136</v>
      </c>
      <c r="BM1023" s="231" t="s">
        <v>1555</v>
      </c>
    </row>
    <row r="1024" spans="1:65" s="2" customFormat="1" ht="24.15" customHeight="1">
      <c r="A1024" s="38"/>
      <c r="B1024" s="39"/>
      <c r="C1024" s="266" t="s">
        <v>1556</v>
      </c>
      <c r="D1024" s="266" t="s">
        <v>313</v>
      </c>
      <c r="E1024" s="267" t="s">
        <v>1557</v>
      </c>
      <c r="F1024" s="268" t="s">
        <v>1558</v>
      </c>
      <c r="G1024" s="269" t="s">
        <v>360</v>
      </c>
      <c r="H1024" s="270">
        <v>2.02</v>
      </c>
      <c r="I1024" s="271"/>
      <c r="J1024" s="272">
        <f>ROUND(I1024*H1024,2)</f>
        <v>0</v>
      </c>
      <c r="K1024" s="273"/>
      <c r="L1024" s="274"/>
      <c r="M1024" s="275" t="s">
        <v>1</v>
      </c>
      <c r="N1024" s="276" t="s">
        <v>38</v>
      </c>
      <c r="O1024" s="91"/>
      <c r="P1024" s="229">
        <f>O1024*H1024</f>
        <v>0</v>
      </c>
      <c r="Q1024" s="229">
        <v>0.149</v>
      </c>
      <c r="R1024" s="229">
        <f>Q1024*H1024</f>
        <v>0.30097999999999997</v>
      </c>
      <c r="S1024" s="229">
        <v>0</v>
      </c>
      <c r="T1024" s="230">
        <f>S1024*H1024</f>
        <v>0</v>
      </c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R1024" s="231" t="s">
        <v>176</v>
      </c>
      <c r="AT1024" s="231" t="s">
        <v>313</v>
      </c>
      <c r="AU1024" s="231" t="s">
        <v>145</v>
      </c>
      <c r="AY1024" s="17" t="s">
        <v>130</v>
      </c>
      <c r="BE1024" s="232">
        <f>IF(N1024="základní",J1024,0)</f>
        <v>0</v>
      </c>
      <c r="BF1024" s="232">
        <f>IF(N1024="snížená",J1024,0)</f>
        <v>0</v>
      </c>
      <c r="BG1024" s="232">
        <f>IF(N1024="zákl. přenesená",J1024,0)</f>
        <v>0</v>
      </c>
      <c r="BH1024" s="232">
        <f>IF(N1024="sníž. přenesená",J1024,0)</f>
        <v>0</v>
      </c>
      <c r="BI1024" s="232">
        <f>IF(N1024="nulová",J1024,0)</f>
        <v>0</v>
      </c>
      <c r="BJ1024" s="17" t="s">
        <v>81</v>
      </c>
      <c r="BK1024" s="232">
        <f>ROUND(I1024*H1024,2)</f>
        <v>0</v>
      </c>
      <c r="BL1024" s="17" t="s">
        <v>136</v>
      </c>
      <c r="BM1024" s="231" t="s">
        <v>1559</v>
      </c>
    </row>
    <row r="1025" spans="1:51" s="13" customFormat="1" ht="12">
      <c r="A1025" s="13"/>
      <c r="B1025" s="233"/>
      <c r="C1025" s="234"/>
      <c r="D1025" s="235" t="s">
        <v>138</v>
      </c>
      <c r="E1025" s="234"/>
      <c r="F1025" s="237" t="s">
        <v>670</v>
      </c>
      <c r="G1025" s="234"/>
      <c r="H1025" s="238">
        <v>2.02</v>
      </c>
      <c r="I1025" s="239"/>
      <c r="J1025" s="234"/>
      <c r="K1025" s="234"/>
      <c r="L1025" s="240"/>
      <c r="M1025" s="241"/>
      <c r="N1025" s="242"/>
      <c r="O1025" s="242"/>
      <c r="P1025" s="242"/>
      <c r="Q1025" s="242"/>
      <c r="R1025" s="242"/>
      <c r="S1025" s="242"/>
      <c r="T1025" s="24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T1025" s="244" t="s">
        <v>138</v>
      </c>
      <c r="AU1025" s="244" t="s">
        <v>145</v>
      </c>
      <c r="AV1025" s="13" t="s">
        <v>83</v>
      </c>
      <c r="AW1025" s="13" t="s">
        <v>4</v>
      </c>
      <c r="AX1025" s="13" t="s">
        <v>81</v>
      </c>
      <c r="AY1025" s="244" t="s">
        <v>130</v>
      </c>
    </row>
    <row r="1026" spans="1:65" s="2" customFormat="1" ht="24.15" customHeight="1">
      <c r="A1026" s="38"/>
      <c r="B1026" s="39"/>
      <c r="C1026" s="266" t="s">
        <v>1560</v>
      </c>
      <c r="D1026" s="266" t="s">
        <v>313</v>
      </c>
      <c r="E1026" s="267" t="s">
        <v>1561</v>
      </c>
      <c r="F1026" s="268" t="s">
        <v>1562</v>
      </c>
      <c r="G1026" s="269" t="s">
        <v>360</v>
      </c>
      <c r="H1026" s="270">
        <v>2.02</v>
      </c>
      <c r="I1026" s="271"/>
      <c r="J1026" s="272">
        <f>ROUND(I1026*H1026,2)</f>
        <v>0</v>
      </c>
      <c r="K1026" s="273"/>
      <c r="L1026" s="274"/>
      <c r="M1026" s="275" t="s">
        <v>1</v>
      </c>
      <c r="N1026" s="276" t="s">
        <v>38</v>
      </c>
      <c r="O1026" s="91"/>
      <c r="P1026" s="229">
        <f>O1026*H1026</f>
        <v>0</v>
      </c>
      <c r="Q1026" s="229">
        <v>0.005</v>
      </c>
      <c r="R1026" s="229">
        <f>Q1026*H1026</f>
        <v>0.0101</v>
      </c>
      <c r="S1026" s="229">
        <v>0</v>
      </c>
      <c r="T1026" s="230">
        <f>S1026*H1026</f>
        <v>0</v>
      </c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R1026" s="231" t="s">
        <v>176</v>
      </c>
      <c r="AT1026" s="231" t="s">
        <v>313</v>
      </c>
      <c r="AU1026" s="231" t="s">
        <v>145</v>
      </c>
      <c r="AY1026" s="17" t="s">
        <v>130</v>
      </c>
      <c r="BE1026" s="232">
        <f>IF(N1026="základní",J1026,0)</f>
        <v>0</v>
      </c>
      <c r="BF1026" s="232">
        <f>IF(N1026="snížená",J1026,0)</f>
        <v>0</v>
      </c>
      <c r="BG1026" s="232">
        <f>IF(N1026="zákl. přenesená",J1026,0)</f>
        <v>0</v>
      </c>
      <c r="BH1026" s="232">
        <f>IF(N1026="sníž. přenesená",J1026,0)</f>
        <v>0</v>
      </c>
      <c r="BI1026" s="232">
        <f>IF(N1026="nulová",J1026,0)</f>
        <v>0</v>
      </c>
      <c r="BJ1026" s="17" t="s">
        <v>81</v>
      </c>
      <c r="BK1026" s="232">
        <f>ROUND(I1026*H1026,2)</f>
        <v>0</v>
      </c>
      <c r="BL1026" s="17" t="s">
        <v>136</v>
      </c>
      <c r="BM1026" s="231" t="s">
        <v>1563</v>
      </c>
    </row>
    <row r="1027" spans="1:51" s="13" customFormat="1" ht="12">
      <c r="A1027" s="13"/>
      <c r="B1027" s="233"/>
      <c r="C1027" s="234"/>
      <c r="D1027" s="235" t="s">
        <v>138</v>
      </c>
      <c r="E1027" s="236" t="s">
        <v>1</v>
      </c>
      <c r="F1027" s="237" t="s">
        <v>1009</v>
      </c>
      <c r="G1027" s="234"/>
      <c r="H1027" s="238">
        <v>2.02</v>
      </c>
      <c r="I1027" s="239"/>
      <c r="J1027" s="234"/>
      <c r="K1027" s="234"/>
      <c r="L1027" s="240"/>
      <c r="M1027" s="241"/>
      <c r="N1027" s="242"/>
      <c r="O1027" s="242"/>
      <c r="P1027" s="242"/>
      <c r="Q1027" s="242"/>
      <c r="R1027" s="242"/>
      <c r="S1027" s="242"/>
      <c r="T1027" s="24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T1027" s="244" t="s">
        <v>138</v>
      </c>
      <c r="AU1027" s="244" t="s">
        <v>145</v>
      </c>
      <c r="AV1027" s="13" t="s">
        <v>83</v>
      </c>
      <c r="AW1027" s="13" t="s">
        <v>29</v>
      </c>
      <c r="AX1027" s="13" t="s">
        <v>73</v>
      </c>
      <c r="AY1027" s="244" t="s">
        <v>130</v>
      </c>
    </row>
    <row r="1028" spans="1:65" s="2" customFormat="1" ht="37.8" customHeight="1">
      <c r="A1028" s="38"/>
      <c r="B1028" s="39"/>
      <c r="C1028" s="219" t="s">
        <v>1564</v>
      </c>
      <c r="D1028" s="219" t="s">
        <v>132</v>
      </c>
      <c r="E1028" s="220" t="s">
        <v>1553</v>
      </c>
      <c r="F1028" s="221" t="s">
        <v>1554</v>
      </c>
      <c r="G1028" s="222" t="s">
        <v>360</v>
      </c>
      <c r="H1028" s="223">
        <v>5</v>
      </c>
      <c r="I1028" s="224"/>
      <c r="J1028" s="225">
        <f>ROUND(I1028*H1028,2)</f>
        <v>0</v>
      </c>
      <c r="K1028" s="226"/>
      <c r="L1028" s="44"/>
      <c r="M1028" s="227" t="s">
        <v>1</v>
      </c>
      <c r="N1028" s="228" t="s">
        <v>38</v>
      </c>
      <c r="O1028" s="91"/>
      <c r="P1028" s="229">
        <f>O1028*H1028</f>
        <v>0</v>
      </c>
      <c r="Q1028" s="229">
        <v>0.00545</v>
      </c>
      <c r="R1028" s="229">
        <f>Q1028*H1028</f>
        <v>0.02725</v>
      </c>
      <c r="S1028" s="229">
        <v>0</v>
      </c>
      <c r="T1028" s="230">
        <f>S1028*H1028</f>
        <v>0</v>
      </c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R1028" s="231" t="s">
        <v>136</v>
      </c>
      <c r="AT1028" s="231" t="s">
        <v>132</v>
      </c>
      <c r="AU1028" s="231" t="s">
        <v>145</v>
      </c>
      <c r="AY1028" s="17" t="s">
        <v>130</v>
      </c>
      <c r="BE1028" s="232">
        <f>IF(N1028="základní",J1028,0)</f>
        <v>0</v>
      </c>
      <c r="BF1028" s="232">
        <f>IF(N1028="snížená",J1028,0)</f>
        <v>0</v>
      </c>
      <c r="BG1028" s="232">
        <f>IF(N1028="zákl. přenesená",J1028,0)</f>
        <v>0</v>
      </c>
      <c r="BH1028" s="232">
        <f>IF(N1028="sníž. přenesená",J1028,0)</f>
        <v>0</v>
      </c>
      <c r="BI1028" s="232">
        <f>IF(N1028="nulová",J1028,0)</f>
        <v>0</v>
      </c>
      <c r="BJ1028" s="17" t="s">
        <v>81</v>
      </c>
      <c r="BK1028" s="232">
        <f>ROUND(I1028*H1028,2)</f>
        <v>0</v>
      </c>
      <c r="BL1028" s="17" t="s">
        <v>136</v>
      </c>
      <c r="BM1028" s="231" t="s">
        <v>1565</v>
      </c>
    </row>
    <row r="1029" spans="1:51" s="13" customFormat="1" ht="12">
      <c r="A1029" s="13"/>
      <c r="B1029" s="233"/>
      <c r="C1029" s="234"/>
      <c r="D1029" s="235" t="s">
        <v>138</v>
      </c>
      <c r="E1029" s="236" t="s">
        <v>1</v>
      </c>
      <c r="F1029" s="237" t="s">
        <v>1084</v>
      </c>
      <c r="G1029" s="234"/>
      <c r="H1029" s="238">
        <v>3</v>
      </c>
      <c r="I1029" s="239"/>
      <c r="J1029" s="234"/>
      <c r="K1029" s="234"/>
      <c r="L1029" s="240"/>
      <c r="M1029" s="241"/>
      <c r="N1029" s="242"/>
      <c r="O1029" s="242"/>
      <c r="P1029" s="242"/>
      <c r="Q1029" s="242"/>
      <c r="R1029" s="242"/>
      <c r="S1029" s="242"/>
      <c r="T1029" s="24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T1029" s="244" t="s">
        <v>138</v>
      </c>
      <c r="AU1029" s="244" t="s">
        <v>145</v>
      </c>
      <c r="AV1029" s="13" t="s">
        <v>83</v>
      </c>
      <c r="AW1029" s="13" t="s">
        <v>29</v>
      </c>
      <c r="AX1029" s="13" t="s">
        <v>73</v>
      </c>
      <c r="AY1029" s="244" t="s">
        <v>130</v>
      </c>
    </row>
    <row r="1030" spans="1:51" s="13" customFormat="1" ht="12">
      <c r="A1030" s="13"/>
      <c r="B1030" s="233"/>
      <c r="C1030" s="234"/>
      <c r="D1030" s="235" t="s">
        <v>138</v>
      </c>
      <c r="E1030" s="236" t="s">
        <v>1</v>
      </c>
      <c r="F1030" s="237" t="s">
        <v>1068</v>
      </c>
      <c r="G1030" s="234"/>
      <c r="H1030" s="238">
        <v>2</v>
      </c>
      <c r="I1030" s="239"/>
      <c r="J1030" s="234"/>
      <c r="K1030" s="234"/>
      <c r="L1030" s="240"/>
      <c r="M1030" s="241"/>
      <c r="N1030" s="242"/>
      <c r="O1030" s="242"/>
      <c r="P1030" s="242"/>
      <c r="Q1030" s="242"/>
      <c r="R1030" s="242"/>
      <c r="S1030" s="242"/>
      <c r="T1030" s="24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T1030" s="244" t="s">
        <v>138</v>
      </c>
      <c r="AU1030" s="244" t="s">
        <v>145</v>
      </c>
      <c r="AV1030" s="13" t="s">
        <v>83</v>
      </c>
      <c r="AW1030" s="13" t="s">
        <v>29</v>
      </c>
      <c r="AX1030" s="13" t="s">
        <v>73</v>
      </c>
      <c r="AY1030" s="244" t="s">
        <v>130</v>
      </c>
    </row>
    <row r="1031" spans="1:51" s="15" customFormat="1" ht="12">
      <c r="A1031" s="15"/>
      <c r="B1031" s="255"/>
      <c r="C1031" s="256"/>
      <c r="D1031" s="235" t="s">
        <v>138</v>
      </c>
      <c r="E1031" s="257" t="s">
        <v>1</v>
      </c>
      <c r="F1031" s="258" t="s">
        <v>153</v>
      </c>
      <c r="G1031" s="256"/>
      <c r="H1031" s="259">
        <v>5</v>
      </c>
      <c r="I1031" s="260"/>
      <c r="J1031" s="256"/>
      <c r="K1031" s="256"/>
      <c r="L1031" s="261"/>
      <c r="M1031" s="262"/>
      <c r="N1031" s="263"/>
      <c r="O1031" s="263"/>
      <c r="P1031" s="263"/>
      <c r="Q1031" s="263"/>
      <c r="R1031" s="263"/>
      <c r="S1031" s="263"/>
      <c r="T1031" s="264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  <c r="AT1031" s="265" t="s">
        <v>138</v>
      </c>
      <c r="AU1031" s="265" t="s">
        <v>145</v>
      </c>
      <c r="AV1031" s="15" t="s">
        <v>136</v>
      </c>
      <c r="AW1031" s="15" t="s">
        <v>29</v>
      </c>
      <c r="AX1031" s="15" t="s">
        <v>81</v>
      </c>
      <c r="AY1031" s="265" t="s">
        <v>130</v>
      </c>
    </row>
    <row r="1032" spans="1:65" s="2" customFormat="1" ht="16.5" customHeight="1">
      <c r="A1032" s="38"/>
      <c r="B1032" s="39"/>
      <c r="C1032" s="266" t="s">
        <v>1566</v>
      </c>
      <c r="D1032" s="266" t="s">
        <v>313</v>
      </c>
      <c r="E1032" s="267" t="s">
        <v>1567</v>
      </c>
      <c r="F1032" s="268" t="s">
        <v>1568</v>
      </c>
      <c r="G1032" s="269" t="s">
        <v>360</v>
      </c>
      <c r="H1032" s="270">
        <v>5.05</v>
      </c>
      <c r="I1032" s="271"/>
      <c r="J1032" s="272">
        <f>ROUND(I1032*H1032,2)</f>
        <v>0</v>
      </c>
      <c r="K1032" s="273"/>
      <c r="L1032" s="274"/>
      <c r="M1032" s="275" t="s">
        <v>1</v>
      </c>
      <c r="N1032" s="276" t="s">
        <v>38</v>
      </c>
      <c r="O1032" s="91"/>
      <c r="P1032" s="229">
        <f>O1032*H1032</f>
        <v>0</v>
      </c>
      <c r="Q1032" s="229">
        <v>0.149</v>
      </c>
      <c r="R1032" s="229">
        <f>Q1032*H1032</f>
        <v>0.75245</v>
      </c>
      <c r="S1032" s="229">
        <v>0</v>
      </c>
      <c r="T1032" s="230">
        <f>S1032*H1032</f>
        <v>0</v>
      </c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R1032" s="231" t="s">
        <v>176</v>
      </c>
      <c r="AT1032" s="231" t="s">
        <v>313</v>
      </c>
      <c r="AU1032" s="231" t="s">
        <v>145</v>
      </c>
      <c r="AY1032" s="17" t="s">
        <v>130</v>
      </c>
      <c r="BE1032" s="232">
        <f>IF(N1032="základní",J1032,0)</f>
        <v>0</v>
      </c>
      <c r="BF1032" s="232">
        <f>IF(N1032="snížená",J1032,0)</f>
        <v>0</v>
      </c>
      <c r="BG1032" s="232">
        <f>IF(N1032="zákl. přenesená",J1032,0)</f>
        <v>0</v>
      </c>
      <c r="BH1032" s="232">
        <f>IF(N1032="sníž. přenesená",J1032,0)</f>
        <v>0</v>
      </c>
      <c r="BI1032" s="232">
        <f>IF(N1032="nulová",J1032,0)</f>
        <v>0</v>
      </c>
      <c r="BJ1032" s="17" t="s">
        <v>81</v>
      </c>
      <c r="BK1032" s="232">
        <f>ROUND(I1032*H1032,2)</f>
        <v>0</v>
      </c>
      <c r="BL1032" s="17" t="s">
        <v>136</v>
      </c>
      <c r="BM1032" s="231" t="s">
        <v>1569</v>
      </c>
    </row>
    <row r="1033" spans="1:51" s="14" customFormat="1" ht="12">
      <c r="A1033" s="14"/>
      <c r="B1033" s="245"/>
      <c r="C1033" s="246"/>
      <c r="D1033" s="235" t="s">
        <v>138</v>
      </c>
      <c r="E1033" s="247" t="s">
        <v>1</v>
      </c>
      <c r="F1033" s="248" t="s">
        <v>1074</v>
      </c>
      <c r="G1033" s="246"/>
      <c r="H1033" s="247" t="s">
        <v>1</v>
      </c>
      <c r="I1033" s="249"/>
      <c r="J1033" s="246"/>
      <c r="K1033" s="246"/>
      <c r="L1033" s="250"/>
      <c r="M1033" s="251"/>
      <c r="N1033" s="252"/>
      <c r="O1033" s="252"/>
      <c r="P1033" s="252"/>
      <c r="Q1033" s="252"/>
      <c r="R1033" s="252"/>
      <c r="S1033" s="252"/>
      <c r="T1033" s="253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T1033" s="254" t="s">
        <v>138</v>
      </c>
      <c r="AU1033" s="254" t="s">
        <v>145</v>
      </c>
      <c r="AV1033" s="14" t="s">
        <v>81</v>
      </c>
      <c r="AW1033" s="14" t="s">
        <v>29</v>
      </c>
      <c r="AX1033" s="14" t="s">
        <v>73</v>
      </c>
      <c r="AY1033" s="254" t="s">
        <v>130</v>
      </c>
    </row>
    <row r="1034" spans="1:51" s="13" customFormat="1" ht="12">
      <c r="A1034" s="13"/>
      <c r="B1034" s="233"/>
      <c r="C1034" s="234"/>
      <c r="D1034" s="235" t="s">
        <v>138</v>
      </c>
      <c r="E1034" s="236" t="s">
        <v>1</v>
      </c>
      <c r="F1034" s="237" t="s">
        <v>1009</v>
      </c>
      <c r="G1034" s="234"/>
      <c r="H1034" s="238">
        <v>2.02</v>
      </c>
      <c r="I1034" s="239"/>
      <c r="J1034" s="234"/>
      <c r="K1034" s="234"/>
      <c r="L1034" s="240"/>
      <c r="M1034" s="241"/>
      <c r="N1034" s="242"/>
      <c r="O1034" s="242"/>
      <c r="P1034" s="242"/>
      <c r="Q1034" s="242"/>
      <c r="R1034" s="242"/>
      <c r="S1034" s="242"/>
      <c r="T1034" s="24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T1034" s="244" t="s">
        <v>138</v>
      </c>
      <c r="AU1034" s="244" t="s">
        <v>145</v>
      </c>
      <c r="AV1034" s="13" t="s">
        <v>83</v>
      </c>
      <c r="AW1034" s="13" t="s">
        <v>29</v>
      </c>
      <c r="AX1034" s="13" t="s">
        <v>73</v>
      </c>
      <c r="AY1034" s="244" t="s">
        <v>130</v>
      </c>
    </row>
    <row r="1035" spans="1:51" s="14" customFormat="1" ht="12">
      <c r="A1035" s="14"/>
      <c r="B1035" s="245"/>
      <c r="C1035" s="246"/>
      <c r="D1035" s="235" t="s">
        <v>138</v>
      </c>
      <c r="E1035" s="247" t="s">
        <v>1</v>
      </c>
      <c r="F1035" s="248" t="s">
        <v>1570</v>
      </c>
      <c r="G1035" s="246"/>
      <c r="H1035" s="247" t="s">
        <v>1</v>
      </c>
      <c r="I1035" s="249"/>
      <c r="J1035" s="246"/>
      <c r="K1035" s="246"/>
      <c r="L1035" s="250"/>
      <c r="M1035" s="251"/>
      <c r="N1035" s="252"/>
      <c r="O1035" s="252"/>
      <c r="P1035" s="252"/>
      <c r="Q1035" s="252"/>
      <c r="R1035" s="252"/>
      <c r="S1035" s="252"/>
      <c r="T1035" s="253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T1035" s="254" t="s">
        <v>138</v>
      </c>
      <c r="AU1035" s="254" t="s">
        <v>145</v>
      </c>
      <c r="AV1035" s="14" t="s">
        <v>81</v>
      </c>
      <c r="AW1035" s="14" t="s">
        <v>29</v>
      </c>
      <c r="AX1035" s="14" t="s">
        <v>73</v>
      </c>
      <c r="AY1035" s="254" t="s">
        <v>130</v>
      </c>
    </row>
    <row r="1036" spans="1:51" s="13" customFormat="1" ht="12">
      <c r="A1036" s="13"/>
      <c r="B1036" s="233"/>
      <c r="C1036" s="234"/>
      <c r="D1036" s="235" t="s">
        <v>138</v>
      </c>
      <c r="E1036" s="236" t="s">
        <v>1</v>
      </c>
      <c r="F1036" s="237" t="s">
        <v>1447</v>
      </c>
      <c r="G1036" s="234"/>
      <c r="H1036" s="238">
        <v>3.03</v>
      </c>
      <c r="I1036" s="239"/>
      <c r="J1036" s="234"/>
      <c r="K1036" s="234"/>
      <c r="L1036" s="240"/>
      <c r="M1036" s="241"/>
      <c r="N1036" s="242"/>
      <c r="O1036" s="242"/>
      <c r="P1036" s="242"/>
      <c r="Q1036" s="242"/>
      <c r="R1036" s="242"/>
      <c r="S1036" s="242"/>
      <c r="T1036" s="24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T1036" s="244" t="s">
        <v>138</v>
      </c>
      <c r="AU1036" s="244" t="s">
        <v>145</v>
      </c>
      <c r="AV1036" s="13" t="s">
        <v>83</v>
      </c>
      <c r="AW1036" s="13" t="s">
        <v>29</v>
      </c>
      <c r="AX1036" s="13" t="s">
        <v>73</v>
      </c>
      <c r="AY1036" s="244" t="s">
        <v>130</v>
      </c>
    </row>
    <row r="1037" spans="1:51" s="15" customFormat="1" ht="12">
      <c r="A1037" s="15"/>
      <c r="B1037" s="255"/>
      <c r="C1037" s="256"/>
      <c r="D1037" s="235" t="s">
        <v>138</v>
      </c>
      <c r="E1037" s="257" t="s">
        <v>1</v>
      </c>
      <c r="F1037" s="258" t="s">
        <v>153</v>
      </c>
      <c r="G1037" s="256"/>
      <c r="H1037" s="259">
        <v>5.05</v>
      </c>
      <c r="I1037" s="260"/>
      <c r="J1037" s="256"/>
      <c r="K1037" s="256"/>
      <c r="L1037" s="261"/>
      <c r="M1037" s="262"/>
      <c r="N1037" s="263"/>
      <c r="O1037" s="263"/>
      <c r="P1037" s="263"/>
      <c r="Q1037" s="263"/>
      <c r="R1037" s="263"/>
      <c r="S1037" s="263"/>
      <c r="T1037" s="264"/>
      <c r="U1037" s="15"/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T1037" s="265" t="s">
        <v>138</v>
      </c>
      <c r="AU1037" s="265" t="s">
        <v>145</v>
      </c>
      <c r="AV1037" s="15" t="s">
        <v>136</v>
      </c>
      <c r="AW1037" s="15" t="s">
        <v>29</v>
      </c>
      <c r="AX1037" s="15" t="s">
        <v>81</v>
      </c>
      <c r="AY1037" s="265" t="s">
        <v>130</v>
      </c>
    </row>
    <row r="1038" spans="1:65" s="2" customFormat="1" ht="16.5" customHeight="1">
      <c r="A1038" s="38"/>
      <c r="B1038" s="39"/>
      <c r="C1038" s="266" t="s">
        <v>1571</v>
      </c>
      <c r="D1038" s="266" t="s">
        <v>313</v>
      </c>
      <c r="E1038" s="267" t="s">
        <v>1572</v>
      </c>
      <c r="F1038" s="268" t="s">
        <v>1573</v>
      </c>
      <c r="G1038" s="269" t="s">
        <v>360</v>
      </c>
      <c r="H1038" s="270">
        <v>5.05</v>
      </c>
      <c r="I1038" s="271"/>
      <c r="J1038" s="272">
        <f>ROUND(I1038*H1038,2)</f>
        <v>0</v>
      </c>
      <c r="K1038" s="273"/>
      <c r="L1038" s="274"/>
      <c r="M1038" s="275" t="s">
        <v>1</v>
      </c>
      <c r="N1038" s="276" t="s">
        <v>38</v>
      </c>
      <c r="O1038" s="91"/>
      <c r="P1038" s="229">
        <f>O1038*H1038</f>
        <v>0</v>
      </c>
      <c r="Q1038" s="229">
        <v>0</v>
      </c>
      <c r="R1038" s="229">
        <f>Q1038*H1038</f>
        <v>0</v>
      </c>
      <c r="S1038" s="229">
        <v>0</v>
      </c>
      <c r="T1038" s="230">
        <f>S1038*H1038</f>
        <v>0</v>
      </c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R1038" s="231" t="s">
        <v>176</v>
      </c>
      <c r="AT1038" s="231" t="s">
        <v>313</v>
      </c>
      <c r="AU1038" s="231" t="s">
        <v>145</v>
      </c>
      <c r="AY1038" s="17" t="s">
        <v>130</v>
      </c>
      <c r="BE1038" s="232">
        <f>IF(N1038="základní",J1038,0)</f>
        <v>0</v>
      </c>
      <c r="BF1038" s="232">
        <f>IF(N1038="snížená",J1038,0)</f>
        <v>0</v>
      </c>
      <c r="BG1038" s="232">
        <f>IF(N1038="zákl. přenesená",J1038,0)</f>
        <v>0</v>
      </c>
      <c r="BH1038" s="232">
        <f>IF(N1038="sníž. přenesená",J1038,0)</f>
        <v>0</v>
      </c>
      <c r="BI1038" s="232">
        <f>IF(N1038="nulová",J1038,0)</f>
        <v>0</v>
      </c>
      <c r="BJ1038" s="17" t="s">
        <v>81</v>
      </c>
      <c r="BK1038" s="232">
        <f>ROUND(I1038*H1038,2)</f>
        <v>0</v>
      </c>
      <c r="BL1038" s="17" t="s">
        <v>136</v>
      </c>
      <c r="BM1038" s="231" t="s">
        <v>1574</v>
      </c>
    </row>
    <row r="1039" spans="1:51" s="14" customFormat="1" ht="12">
      <c r="A1039" s="14"/>
      <c r="B1039" s="245"/>
      <c r="C1039" s="246"/>
      <c r="D1039" s="235" t="s">
        <v>138</v>
      </c>
      <c r="E1039" s="247" t="s">
        <v>1</v>
      </c>
      <c r="F1039" s="248" t="s">
        <v>1074</v>
      </c>
      <c r="G1039" s="246"/>
      <c r="H1039" s="247" t="s">
        <v>1</v>
      </c>
      <c r="I1039" s="249"/>
      <c r="J1039" s="246"/>
      <c r="K1039" s="246"/>
      <c r="L1039" s="250"/>
      <c r="M1039" s="251"/>
      <c r="N1039" s="252"/>
      <c r="O1039" s="252"/>
      <c r="P1039" s="252"/>
      <c r="Q1039" s="252"/>
      <c r="R1039" s="252"/>
      <c r="S1039" s="252"/>
      <c r="T1039" s="253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T1039" s="254" t="s">
        <v>138</v>
      </c>
      <c r="AU1039" s="254" t="s">
        <v>145</v>
      </c>
      <c r="AV1039" s="14" t="s">
        <v>81</v>
      </c>
      <c r="AW1039" s="14" t="s">
        <v>29</v>
      </c>
      <c r="AX1039" s="14" t="s">
        <v>73</v>
      </c>
      <c r="AY1039" s="254" t="s">
        <v>130</v>
      </c>
    </row>
    <row r="1040" spans="1:51" s="13" customFormat="1" ht="12">
      <c r="A1040" s="13"/>
      <c r="B1040" s="233"/>
      <c r="C1040" s="234"/>
      <c r="D1040" s="235" t="s">
        <v>138</v>
      </c>
      <c r="E1040" s="236" t="s">
        <v>1</v>
      </c>
      <c r="F1040" s="237" t="s">
        <v>1551</v>
      </c>
      <c r="G1040" s="234"/>
      <c r="H1040" s="238">
        <v>2.02</v>
      </c>
      <c r="I1040" s="239"/>
      <c r="J1040" s="234"/>
      <c r="K1040" s="234"/>
      <c r="L1040" s="240"/>
      <c r="M1040" s="241"/>
      <c r="N1040" s="242"/>
      <c r="O1040" s="242"/>
      <c r="P1040" s="242"/>
      <c r="Q1040" s="242"/>
      <c r="R1040" s="242"/>
      <c r="S1040" s="242"/>
      <c r="T1040" s="24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T1040" s="244" t="s">
        <v>138</v>
      </c>
      <c r="AU1040" s="244" t="s">
        <v>145</v>
      </c>
      <c r="AV1040" s="13" t="s">
        <v>83</v>
      </c>
      <c r="AW1040" s="13" t="s">
        <v>29</v>
      </c>
      <c r="AX1040" s="13" t="s">
        <v>73</v>
      </c>
      <c r="AY1040" s="244" t="s">
        <v>130</v>
      </c>
    </row>
    <row r="1041" spans="1:51" s="14" customFormat="1" ht="12">
      <c r="A1041" s="14"/>
      <c r="B1041" s="245"/>
      <c r="C1041" s="246"/>
      <c r="D1041" s="235" t="s">
        <v>138</v>
      </c>
      <c r="E1041" s="247" t="s">
        <v>1</v>
      </c>
      <c r="F1041" s="248" t="s">
        <v>1570</v>
      </c>
      <c r="G1041" s="246"/>
      <c r="H1041" s="247" t="s">
        <v>1</v>
      </c>
      <c r="I1041" s="249"/>
      <c r="J1041" s="246"/>
      <c r="K1041" s="246"/>
      <c r="L1041" s="250"/>
      <c r="M1041" s="251"/>
      <c r="N1041" s="252"/>
      <c r="O1041" s="252"/>
      <c r="P1041" s="252"/>
      <c r="Q1041" s="252"/>
      <c r="R1041" s="252"/>
      <c r="S1041" s="252"/>
      <c r="T1041" s="253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T1041" s="254" t="s">
        <v>138</v>
      </c>
      <c r="AU1041" s="254" t="s">
        <v>145</v>
      </c>
      <c r="AV1041" s="14" t="s">
        <v>81</v>
      </c>
      <c r="AW1041" s="14" t="s">
        <v>29</v>
      </c>
      <c r="AX1041" s="14" t="s">
        <v>73</v>
      </c>
      <c r="AY1041" s="254" t="s">
        <v>130</v>
      </c>
    </row>
    <row r="1042" spans="1:51" s="13" customFormat="1" ht="12">
      <c r="A1042" s="13"/>
      <c r="B1042" s="233"/>
      <c r="C1042" s="234"/>
      <c r="D1042" s="235" t="s">
        <v>138</v>
      </c>
      <c r="E1042" s="236" t="s">
        <v>1</v>
      </c>
      <c r="F1042" s="237" t="s">
        <v>1447</v>
      </c>
      <c r="G1042" s="234"/>
      <c r="H1042" s="238">
        <v>3.03</v>
      </c>
      <c r="I1042" s="239"/>
      <c r="J1042" s="234"/>
      <c r="K1042" s="234"/>
      <c r="L1042" s="240"/>
      <c r="M1042" s="241"/>
      <c r="N1042" s="242"/>
      <c r="O1042" s="242"/>
      <c r="P1042" s="242"/>
      <c r="Q1042" s="242"/>
      <c r="R1042" s="242"/>
      <c r="S1042" s="242"/>
      <c r="T1042" s="24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44" t="s">
        <v>138</v>
      </c>
      <c r="AU1042" s="244" t="s">
        <v>145</v>
      </c>
      <c r="AV1042" s="13" t="s">
        <v>83</v>
      </c>
      <c r="AW1042" s="13" t="s">
        <v>29</v>
      </c>
      <c r="AX1042" s="13" t="s">
        <v>73</v>
      </c>
      <c r="AY1042" s="244" t="s">
        <v>130</v>
      </c>
    </row>
    <row r="1043" spans="1:51" s="15" customFormat="1" ht="12">
      <c r="A1043" s="15"/>
      <c r="B1043" s="255"/>
      <c r="C1043" s="256"/>
      <c r="D1043" s="235" t="s">
        <v>138</v>
      </c>
      <c r="E1043" s="257" t="s">
        <v>1</v>
      </c>
      <c r="F1043" s="258" t="s">
        <v>153</v>
      </c>
      <c r="G1043" s="256"/>
      <c r="H1043" s="259">
        <v>5.05</v>
      </c>
      <c r="I1043" s="260"/>
      <c r="J1043" s="256"/>
      <c r="K1043" s="256"/>
      <c r="L1043" s="261"/>
      <c r="M1043" s="262"/>
      <c r="N1043" s="263"/>
      <c r="O1043" s="263"/>
      <c r="P1043" s="263"/>
      <c r="Q1043" s="263"/>
      <c r="R1043" s="263"/>
      <c r="S1043" s="263"/>
      <c r="T1043" s="264"/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T1043" s="265" t="s">
        <v>138</v>
      </c>
      <c r="AU1043" s="265" t="s">
        <v>145</v>
      </c>
      <c r="AV1043" s="15" t="s">
        <v>136</v>
      </c>
      <c r="AW1043" s="15" t="s">
        <v>29</v>
      </c>
      <c r="AX1043" s="15" t="s">
        <v>81</v>
      </c>
      <c r="AY1043" s="265" t="s">
        <v>130</v>
      </c>
    </row>
    <row r="1044" spans="1:65" s="2" customFormat="1" ht="44.25" customHeight="1">
      <c r="A1044" s="38"/>
      <c r="B1044" s="39"/>
      <c r="C1044" s="219" t="s">
        <v>1575</v>
      </c>
      <c r="D1044" s="219" t="s">
        <v>132</v>
      </c>
      <c r="E1044" s="220" t="s">
        <v>1576</v>
      </c>
      <c r="F1044" s="221" t="s">
        <v>1577</v>
      </c>
      <c r="G1044" s="222" t="s">
        <v>360</v>
      </c>
      <c r="H1044" s="223">
        <v>1</v>
      </c>
      <c r="I1044" s="224"/>
      <c r="J1044" s="225">
        <f>ROUND(I1044*H1044,2)</f>
        <v>0</v>
      </c>
      <c r="K1044" s="226"/>
      <c r="L1044" s="44"/>
      <c r="M1044" s="227" t="s">
        <v>1</v>
      </c>
      <c r="N1044" s="228" t="s">
        <v>38</v>
      </c>
      <c r="O1044" s="91"/>
      <c r="P1044" s="229">
        <f>O1044*H1044</f>
        <v>0</v>
      </c>
      <c r="Q1044" s="229">
        <v>0</v>
      </c>
      <c r="R1044" s="229">
        <f>Q1044*H1044</f>
        <v>0</v>
      </c>
      <c r="S1044" s="229">
        <v>0</v>
      </c>
      <c r="T1044" s="230">
        <f>S1044*H1044</f>
        <v>0</v>
      </c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R1044" s="231" t="s">
        <v>136</v>
      </c>
      <c r="AT1044" s="231" t="s">
        <v>132</v>
      </c>
      <c r="AU1044" s="231" t="s">
        <v>145</v>
      </c>
      <c r="AY1044" s="17" t="s">
        <v>130</v>
      </c>
      <c r="BE1044" s="232">
        <f>IF(N1044="základní",J1044,0)</f>
        <v>0</v>
      </c>
      <c r="BF1044" s="232">
        <f>IF(N1044="snížená",J1044,0)</f>
        <v>0</v>
      </c>
      <c r="BG1044" s="232">
        <f>IF(N1044="zákl. přenesená",J1044,0)</f>
        <v>0</v>
      </c>
      <c r="BH1044" s="232">
        <f>IF(N1044="sníž. přenesená",J1044,0)</f>
        <v>0</v>
      </c>
      <c r="BI1044" s="232">
        <f>IF(N1044="nulová",J1044,0)</f>
        <v>0</v>
      </c>
      <c r="BJ1044" s="17" t="s">
        <v>81</v>
      </c>
      <c r="BK1044" s="232">
        <f>ROUND(I1044*H1044,2)</f>
        <v>0</v>
      </c>
      <c r="BL1044" s="17" t="s">
        <v>136</v>
      </c>
      <c r="BM1044" s="231" t="s">
        <v>1578</v>
      </c>
    </row>
    <row r="1045" spans="1:65" s="2" customFormat="1" ht="24.15" customHeight="1">
      <c r="A1045" s="38"/>
      <c r="B1045" s="39"/>
      <c r="C1045" s="266" t="s">
        <v>1579</v>
      </c>
      <c r="D1045" s="266" t="s">
        <v>313</v>
      </c>
      <c r="E1045" s="267" t="s">
        <v>1580</v>
      </c>
      <c r="F1045" s="268" t="s">
        <v>1581</v>
      </c>
      <c r="G1045" s="269" t="s">
        <v>360</v>
      </c>
      <c r="H1045" s="270">
        <v>1.01</v>
      </c>
      <c r="I1045" s="271"/>
      <c r="J1045" s="272">
        <f>ROUND(I1045*H1045,2)</f>
        <v>0</v>
      </c>
      <c r="K1045" s="273"/>
      <c r="L1045" s="274"/>
      <c r="M1045" s="275" t="s">
        <v>1</v>
      </c>
      <c r="N1045" s="276" t="s">
        <v>38</v>
      </c>
      <c r="O1045" s="91"/>
      <c r="P1045" s="229">
        <f>O1045*H1045</f>
        <v>0</v>
      </c>
      <c r="Q1045" s="229">
        <v>0.0046</v>
      </c>
      <c r="R1045" s="229">
        <f>Q1045*H1045</f>
        <v>0.004646</v>
      </c>
      <c r="S1045" s="229">
        <v>0</v>
      </c>
      <c r="T1045" s="230">
        <f>S1045*H1045</f>
        <v>0</v>
      </c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R1045" s="231" t="s">
        <v>176</v>
      </c>
      <c r="AT1045" s="231" t="s">
        <v>313</v>
      </c>
      <c r="AU1045" s="231" t="s">
        <v>145</v>
      </c>
      <c r="AY1045" s="17" t="s">
        <v>130</v>
      </c>
      <c r="BE1045" s="232">
        <f>IF(N1045="základní",J1045,0)</f>
        <v>0</v>
      </c>
      <c r="BF1045" s="232">
        <f>IF(N1045="snížená",J1045,0)</f>
        <v>0</v>
      </c>
      <c r="BG1045" s="232">
        <f>IF(N1045="zákl. přenesená",J1045,0)</f>
        <v>0</v>
      </c>
      <c r="BH1045" s="232">
        <f>IF(N1045="sníž. přenesená",J1045,0)</f>
        <v>0</v>
      </c>
      <c r="BI1045" s="232">
        <f>IF(N1045="nulová",J1045,0)</f>
        <v>0</v>
      </c>
      <c r="BJ1045" s="17" t="s">
        <v>81</v>
      </c>
      <c r="BK1045" s="232">
        <f>ROUND(I1045*H1045,2)</f>
        <v>0</v>
      </c>
      <c r="BL1045" s="17" t="s">
        <v>136</v>
      </c>
      <c r="BM1045" s="231" t="s">
        <v>1582</v>
      </c>
    </row>
    <row r="1046" spans="1:51" s="13" customFormat="1" ht="12">
      <c r="A1046" s="13"/>
      <c r="B1046" s="233"/>
      <c r="C1046" s="234"/>
      <c r="D1046" s="235" t="s">
        <v>138</v>
      </c>
      <c r="E1046" s="234"/>
      <c r="F1046" s="237" t="s">
        <v>665</v>
      </c>
      <c r="G1046" s="234"/>
      <c r="H1046" s="238">
        <v>1.01</v>
      </c>
      <c r="I1046" s="239"/>
      <c r="J1046" s="234"/>
      <c r="K1046" s="234"/>
      <c r="L1046" s="240"/>
      <c r="M1046" s="241"/>
      <c r="N1046" s="242"/>
      <c r="O1046" s="242"/>
      <c r="P1046" s="242"/>
      <c r="Q1046" s="242"/>
      <c r="R1046" s="242"/>
      <c r="S1046" s="242"/>
      <c r="T1046" s="24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T1046" s="244" t="s">
        <v>138</v>
      </c>
      <c r="AU1046" s="244" t="s">
        <v>145</v>
      </c>
      <c r="AV1046" s="13" t="s">
        <v>83</v>
      </c>
      <c r="AW1046" s="13" t="s">
        <v>4</v>
      </c>
      <c r="AX1046" s="13" t="s">
        <v>81</v>
      </c>
      <c r="AY1046" s="244" t="s">
        <v>130</v>
      </c>
    </row>
    <row r="1047" spans="1:65" s="2" customFormat="1" ht="16.5" customHeight="1">
      <c r="A1047" s="38"/>
      <c r="B1047" s="39"/>
      <c r="C1047" s="219" t="s">
        <v>1583</v>
      </c>
      <c r="D1047" s="219" t="s">
        <v>132</v>
      </c>
      <c r="E1047" s="220" t="s">
        <v>1584</v>
      </c>
      <c r="F1047" s="221" t="s">
        <v>1585</v>
      </c>
      <c r="G1047" s="222" t="s">
        <v>360</v>
      </c>
      <c r="H1047" s="223">
        <v>1</v>
      </c>
      <c r="I1047" s="224"/>
      <c r="J1047" s="225">
        <f>ROUND(I1047*H1047,2)</f>
        <v>0</v>
      </c>
      <c r="K1047" s="226"/>
      <c r="L1047" s="44"/>
      <c r="M1047" s="227" t="s">
        <v>1</v>
      </c>
      <c r="N1047" s="228" t="s">
        <v>38</v>
      </c>
      <c r="O1047" s="91"/>
      <c r="P1047" s="229">
        <f>O1047*H1047</f>
        <v>0</v>
      </c>
      <c r="Q1047" s="229">
        <v>0.012</v>
      </c>
      <c r="R1047" s="229">
        <f>Q1047*H1047</f>
        <v>0.012</v>
      </c>
      <c r="S1047" s="229">
        <v>0</v>
      </c>
      <c r="T1047" s="230">
        <f>S1047*H1047</f>
        <v>0</v>
      </c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R1047" s="231" t="s">
        <v>136</v>
      </c>
      <c r="AT1047" s="231" t="s">
        <v>132</v>
      </c>
      <c r="AU1047" s="231" t="s">
        <v>145</v>
      </c>
      <c r="AY1047" s="17" t="s">
        <v>130</v>
      </c>
      <c r="BE1047" s="232">
        <f>IF(N1047="základní",J1047,0)</f>
        <v>0</v>
      </c>
      <c r="BF1047" s="232">
        <f>IF(N1047="snížená",J1047,0)</f>
        <v>0</v>
      </c>
      <c r="BG1047" s="232">
        <f>IF(N1047="zákl. přenesená",J1047,0)</f>
        <v>0</v>
      </c>
      <c r="BH1047" s="232">
        <f>IF(N1047="sníž. přenesená",J1047,0)</f>
        <v>0</v>
      </c>
      <c r="BI1047" s="232">
        <f>IF(N1047="nulová",J1047,0)</f>
        <v>0</v>
      </c>
      <c r="BJ1047" s="17" t="s">
        <v>81</v>
      </c>
      <c r="BK1047" s="232">
        <f>ROUND(I1047*H1047,2)</f>
        <v>0</v>
      </c>
      <c r="BL1047" s="17" t="s">
        <v>136</v>
      </c>
      <c r="BM1047" s="231" t="s">
        <v>1586</v>
      </c>
    </row>
    <row r="1048" spans="1:51" s="13" customFormat="1" ht="12">
      <c r="A1048" s="13"/>
      <c r="B1048" s="233"/>
      <c r="C1048" s="234"/>
      <c r="D1048" s="235" t="s">
        <v>138</v>
      </c>
      <c r="E1048" s="236" t="s">
        <v>1</v>
      </c>
      <c r="F1048" s="237" t="s">
        <v>1452</v>
      </c>
      <c r="G1048" s="234"/>
      <c r="H1048" s="238">
        <v>1</v>
      </c>
      <c r="I1048" s="239"/>
      <c r="J1048" s="234"/>
      <c r="K1048" s="234"/>
      <c r="L1048" s="240"/>
      <c r="M1048" s="241"/>
      <c r="N1048" s="242"/>
      <c r="O1048" s="242"/>
      <c r="P1048" s="242"/>
      <c r="Q1048" s="242"/>
      <c r="R1048" s="242"/>
      <c r="S1048" s="242"/>
      <c r="T1048" s="24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T1048" s="244" t="s">
        <v>138</v>
      </c>
      <c r="AU1048" s="244" t="s">
        <v>145</v>
      </c>
      <c r="AV1048" s="13" t="s">
        <v>83</v>
      </c>
      <c r="AW1048" s="13" t="s">
        <v>29</v>
      </c>
      <c r="AX1048" s="13" t="s">
        <v>81</v>
      </c>
      <c r="AY1048" s="244" t="s">
        <v>130</v>
      </c>
    </row>
    <row r="1049" spans="1:65" s="2" customFormat="1" ht="16.5" customHeight="1">
      <c r="A1049" s="38"/>
      <c r="B1049" s="39"/>
      <c r="C1049" s="219" t="s">
        <v>1587</v>
      </c>
      <c r="D1049" s="219" t="s">
        <v>132</v>
      </c>
      <c r="E1049" s="220" t="s">
        <v>1588</v>
      </c>
      <c r="F1049" s="221" t="s">
        <v>1589</v>
      </c>
      <c r="G1049" s="222" t="s">
        <v>360</v>
      </c>
      <c r="H1049" s="223">
        <v>1</v>
      </c>
      <c r="I1049" s="224"/>
      <c r="J1049" s="225">
        <f>ROUND(I1049*H1049,2)</f>
        <v>0</v>
      </c>
      <c r="K1049" s="226"/>
      <c r="L1049" s="44"/>
      <c r="M1049" s="227" t="s">
        <v>1</v>
      </c>
      <c r="N1049" s="228" t="s">
        <v>38</v>
      </c>
      <c r="O1049" s="91"/>
      <c r="P1049" s="229">
        <f>O1049*H1049</f>
        <v>0</v>
      </c>
      <c r="Q1049" s="229">
        <v>0.012</v>
      </c>
      <c r="R1049" s="229">
        <f>Q1049*H1049</f>
        <v>0.012</v>
      </c>
      <c r="S1049" s="229">
        <v>0</v>
      </c>
      <c r="T1049" s="230">
        <f>S1049*H1049</f>
        <v>0</v>
      </c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R1049" s="231" t="s">
        <v>136</v>
      </c>
      <c r="AT1049" s="231" t="s">
        <v>132</v>
      </c>
      <c r="AU1049" s="231" t="s">
        <v>145</v>
      </c>
      <c r="AY1049" s="17" t="s">
        <v>130</v>
      </c>
      <c r="BE1049" s="232">
        <f>IF(N1049="základní",J1049,0)</f>
        <v>0</v>
      </c>
      <c r="BF1049" s="232">
        <f>IF(N1049="snížená",J1049,0)</f>
        <v>0</v>
      </c>
      <c r="BG1049" s="232">
        <f>IF(N1049="zákl. přenesená",J1049,0)</f>
        <v>0</v>
      </c>
      <c r="BH1049" s="232">
        <f>IF(N1049="sníž. přenesená",J1049,0)</f>
        <v>0</v>
      </c>
      <c r="BI1049" s="232">
        <f>IF(N1049="nulová",J1049,0)</f>
        <v>0</v>
      </c>
      <c r="BJ1049" s="17" t="s">
        <v>81</v>
      </c>
      <c r="BK1049" s="232">
        <f>ROUND(I1049*H1049,2)</f>
        <v>0</v>
      </c>
      <c r="BL1049" s="17" t="s">
        <v>136</v>
      </c>
      <c r="BM1049" s="231" t="s">
        <v>1590</v>
      </c>
    </row>
    <row r="1050" spans="1:51" s="13" customFormat="1" ht="12">
      <c r="A1050" s="13"/>
      <c r="B1050" s="233"/>
      <c r="C1050" s="234"/>
      <c r="D1050" s="235" t="s">
        <v>138</v>
      </c>
      <c r="E1050" s="236" t="s">
        <v>1</v>
      </c>
      <c r="F1050" s="237" t="s">
        <v>1452</v>
      </c>
      <c r="G1050" s="234"/>
      <c r="H1050" s="238">
        <v>1</v>
      </c>
      <c r="I1050" s="239"/>
      <c r="J1050" s="234"/>
      <c r="K1050" s="234"/>
      <c r="L1050" s="240"/>
      <c r="M1050" s="241"/>
      <c r="N1050" s="242"/>
      <c r="O1050" s="242"/>
      <c r="P1050" s="242"/>
      <c r="Q1050" s="242"/>
      <c r="R1050" s="242"/>
      <c r="S1050" s="242"/>
      <c r="T1050" s="24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T1050" s="244" t="s">
        <v>138</v>
      </c>
      <c r="AU1050" s="244" t="s">
        <v>145</v>
      </c>
      <c r="AV1050" s="13" t="s">
        <v>83</v>
      </c>
      <c r="AW1050" s="13" t="s">
        <v>29</v>
      </c>
      <c r="AX1050" s="13" t="s">
        <v>81</v>
      </c>
      <c r="AY1050" s="244" t="s">
        <v>130</v>
      </c>
    </row>
    <row r="1051" spans="1:65" s="2" customFormat="1" ht="16.5" customHeight="1">
      <c r="A1051" s="38"/>
      <c r="B1051" s="39"/>
      <c r="C1051" s="219" t="s">
        <v>1591</v>
      </c>
      <c r="D1051" s="219" t="s">
        <v>132</v>
      </c>
      <c r="E1051" s="220" t="s">
        <v>1592</v>
      </c>
      <c r="F1051" s="221" t="s">
        <v>1593</v>
      </c>
      <c r="G1051" s="222" t="s">
        <v>360</v>
      </c>
      <c r="H1051" s="223">
        <v>1</v>
      </c>
      <c r="I1051" s="224"/>
      <c r="J1051" s="225">
        <f>ROUND(I1051*H1051,2)</f>
        <v>0</v>
      </c>
      <c r="K1051" s="226"/>
      <c r="L1051" s="44"/>
      <c r="M1051" s="227" t="s">
        <v>1</v>
      </c>
      <c r="N1051" s="228" t="s">
        <v>38</v>
      </c>
      <c r="O1051" s="91"/>
      <c r="P1051" s="229">
        <f>O1051*H1051</f>
        <v>0</v>
      </c>
      <c r="Q1051" s="229">
        <v>0.012</v>
      </c>
      <c r="R1051" s="229">
        <f>Q1051*H1051</f>
        <v>0.012</v>
      </c>
      <c r="S1051" s="229">
        <v>0</v>
      </c>
      <c r="T1051" s="230">
        <f>S1051*H1051</f>
        <v>0</v>
      </c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R1051" s="231" t="s">
        <v>136</v>
      </c>
      <c r="AT1051" s="231" t="s">
        <v>132</v>
      </c>
      <c r="AU1051" s="231" t="s">
        <v>145</v>
      </c>
      <c r="AY1051" s="17" t="s">
        <v>130</v>
      </c>
      <c r="BE1051" s="232">
        <f>IF(N1051="základní",J1051,0)</f>
        <v>0</v>
      </c>
      <c r="BF1051" s="232">
        <f>IF(N1051="snížená",J1051,0)</f>
        <v>0</v>
      </c>
      <c r="BG1051" s="232">
        <f>IF(N1051="zákl. přenesená",J1051,0)</f>
        <v>0</v>
      </c>
      <c r="BH1051" s="232">
        <f>IF(N1051="sníž. přenesená",J1051,0)</f>
        <v>0</v>
      </c>
      <c r="BI1051" s="232">
        <f>IF(N1051="nulová",J1051,0)</f>
        <v>0</v>
      </c>
      <c r="BJ1051" s="17" t="s">
        <v>81</v>
      </c>
      <c r="BK1051" s="232">
        <f>ROUND(I1051*H1051,2)</f>
        <v>0</v>
      </c>
      <c r="BL1051" s="17" t="s">
        <v>136</v>
      </c>
      <c r="BM1051" s="231" t="s">
        <v>1594</v>
      </c>
    </row>
    <row r="1052" spans="1:51" s="13" customFormat="1" ht="12">
      <c r="A1052" s="13"/>
      <c r="B1052" s="233"/>
      <c r="C1052" s="234"/>
      <c r="D1052" s="235" t="s">
        <v>138</v>
      </c>
      <c r="E1052" s="236" t="s">
        <v>1</v>
      </c>
      <c r="F1052" s="237" t="s">
        <v>1452</v>
      </c>
      <c r="G1052" s="234"/>
      <c r="H1052" s="238">
        <v>1</v>
      </c>
      <c r="I1052" s="239"/>
      <c r="J1052" s="234"/>
      <c r="K1052" s="234"/>
      <c r="L1052" s="240"/>
      <c r="M1052" s="241"/>
      <c r="N1052" s="242"/>
      <c r="O1052" s="242"/>
      <c r="P1052" s="242"/>
      <c r="Q1052" s="242"/>
      <c r="R1052" s="242"/>
      <c r="S1052" s="242"/>
      <c r="T1052" s="24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T1052" s="244" t="s">
        <v>138</v>
      </c>
      <c r="AU1052" s="244" t="s">
        <v>145</v>
      </c>
      <c r="AV1052" s="13" t="s">
        <v>83</v>
      </c>
      <c r="AW1052" s="13" t="s">
        <v>29</v>
      </c>
      <c r="AX1052" s="13" t="s">
        <v>81</v>
      </c>
      <c r="AY1052" s="244" t="s">
        <v>130</v>
      </c>
    </row>
    <row r="1053" spans="1:65" s="2" customFormat="1" ht="16.5" customHeight="1">
      <c r="A1053" s="38"/>
      <c r="B1053" s="39"/>
      <c r="C1053" s="219" t="s">
        <v>1595</v>
      </c>
      <c r="D1053" s="219" t="s">
        <v>132</v>
      </c>
      <c r="E1053" s="220" t="s">
        <v>1596</v>
      </c>
      <c r="F1053" s="221" t="s">
        <v>1597</v>
      </c>
      <c r="G1053" s="222" t="s">
        <v>360</v>
      </c>
      <c r="H1053" s="223">
        <v>4</v>
      </c>
      <c r="I1053" s="224"/>
      <c r="J1053" s="225">
        <f>ROUND(I1053*H1053,2)</f>
        <v>0</v>
      </c>
      <c r="K1053" s="226"/>
      <c r="L1053" s="44"/>
      <c r="M1053" s="227" t="s">
        <v>1</v>
      </c>
      <c r="N1053" s="228" t="s">
        <v>38</v>
      </c>
      <c r="O1053" s="91"/>
      <c r="P1053" s="229">
        <f>O1053*H1053</f>
        <v>0</v>
      </c>
      <c r="Q1053" s="229">
        <v>0.012</v>
      </c>
      <c r="R1053" s="229">
        <f>Q1053*H1053</f>
        <v>0.048</v>
      </c>
      <c r="S1053" s="229">
        <v>0</v>
      </c>
      <c r="T1053" s="230">
        <f>S1053*H1053</f>
        <v>0</v>
      </c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R1053" s="231" t="s">
        <v>136</v>
      </c>
      <c r="AT1053" s="231" t="s">
        <v>132</v>
      </c>
      <c r="AU1053" s="231" t="s">
        <v>145</v>
      </c>
      <c r="AY1053" s="17" t="s">
        <v>130</v>
      </c>
      <c r="BE1053" s="232">
        <f>IF(N1053="základní",J1053,0)</f>
        <v>0</v>
      </c>
      <c r="BF1053" s="232">
        <f>IF(N1053="snížená",J1053,0)</f>
        <v>0</v>
      </c>
      <c r="BG1053" s="232">
        <f>IF(N1053="zákl. přenesená",J1053,0)</f>
        <v>0</v>
      </c>
      <c r="BH1053" s="232">
        <f>IF(N1053="sníž. přenesená",J1053,0)</f>
        <v>0</v>
      </c>
      <c r="BI1053" s="232">
        <f>IF(N1053="nulová",J1053,0)</f>
        <v>0</v>
      </c>
      <c r="BJ1053" s="17" t="s">
        <v>81</v>
      </c>
      <c r="BK1053" s="232">
        <f>ROUND(I1053*H1053,2)</f>
        <v>0</v>
      </c>
      <c r="BL1053" s="17" t="s">
        <v>136</v>
      </c>
      <c r="BM1053" s="231" t="s">
        <v>1598</v>
      </c>
    </row>
    <row r="1054" spans="1:51" s="14" customFormat="1" ht="12">
      <c r="A1054" s="14"/>
      <c r="B1054" s="245"/>
      <c r="C1054" s="246"/>
      <c r="D1054" s="235" t="s">
        <v>138</v>
      </c>
      <c r="E1054" s="247" t="s">
        <v>1</v>
      </c>
      <c r="F1054" s="248" t="s">
        <v>1074</v>
      </c>
      <c r="G1054" s="246"/>
      <c r="H1054" s="247" t="s">
        <v>1</v>
      </c>
      <c r="I1054" s="249"/>
      <c r="J1054" s="246"/>
      <c r="K1054" s="246"/>
      <c r="L1054" s="250"/>
      <c r="M1054" s="251"/>
      <c r="N1054" s="252"/>
      <c r="O1054" s="252"/>
      <c r="P1054" s="252"/>
      <c r="Q1054" s="252"/>
      <c r="R1054" s="252"/>
      <c r="S1054" s="252"/>
      <c r="T1054" s="253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T1054" s="254" t="s">
        <v>138</v>
      </c>
      <c r="AU1054" s="254" t="s">
        <v>145</v>
      </c>
      <c r="AV1054" s="14" t="s">
        <v>81</v>
      </c>
      <c r="AW1054" s="14" t="s">
        <v>29</v>
      </c>
      <c r="AX1054" s="14" t="s">
        <v>73</v>
      </c>
      <c r="AY1054" s="254" t="s">
        <v>130</v>
      </c>
    </row>
    <row r="1055" spans="1:51" s="13" customFormat="1" ht="12">
      <c r="A1055" s="13"/>
      <c r="B1055" s="233"/>
      <c r="C1055" s="234"/>
      <c r="D1055" s="235" t="s">
        <v>138</v>
      </c>
      <c r="E1055" s="236" t="s">
        <v>1</v>
      </c>
      <c r="F1055" s="237" t="s">
        <v>83</v>
      </c>
      <c r="G1055" s="234"/>
      <c r="H1055" s="238">
        <v>2</v>
      </c>
      <c r="I1055" s="239"/>
      <c r="J1055" s="234"/>
      <c r="K1055" s="234"/>
      <c r="L1055" s="240"/>
      <c r="M1055" s="241"/>
      <c r="N1055" s="242"/>
      <c r="O1055" s="242"/>
      <c r="P1055" s="242"/>
      <c r="Q1055" s="242"/>
      <c r="R1055" s="242"/>
      <c r="S1055" s="242"/>
      <c r="T1055" s="24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44" t="s">
        <v>138</v>
      </c>
      <c r="AU1055" s="244" t="s">
        <v>145</v>
      </c>
      <c r="AV1055" s="13" t="s">
        <v>83</v>
      </c>
      <c r="AW1055" s="13" t="s">
        <v>29</v>
      </c>
      <c r="AX1055" s="13" t="s">
        <v>73</v>
      </c>
      <c r="AY1055" s="244" t="s">
        <v>130</v>
      </c>
    </row>
    <row r="1056" spans="1:51" s="13" customFormat="1" ht="12">
      <c r="A1056" s="13"/>
      <c r="B1056" s="233"/>
      <c r="C1056" s="234"/>
      <c r="D1056" s="235" t="s">
        <v>138</v>
      </c>
      <c r="E1056" s="236" t="s">
        <v>1</v>
      </c>
      <c r="F1056" s="237" t="s">
        <v>1542</v>
      </c>
      <c r="G1056" s="234"/>
      <c r="H1056" s="238">
        <v>2</v>
      </c>
      <c r="I1056" s="239"/>
      <c r="J1056" s="234"/>
      <c r="K1056" s="234"/>
      <c r="L1056" s="240"/>
      <c r="M1056" s="241"/>
      <c r="N1056" s="242"/>
      <c r="O1056" s="242"/>
      <c r="P1056" s="242"/>
      <c r="Q1056" s="242"/>
      <c r="R1056" s="242"/>
      <c r="S1056" s="242"/>
      <c r="T1056" s="24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T1056" s="244" t="s">
        <v>138</v>
      </c>
      <c r="AU1056" s="244" t="s">
        <v>145</v>
      </c>
      <c r="AV1056" s="13" t="s">
        <v>83</v>
      </c>
      <c r="AW1056" s="13" t="s">
        <v>29</v>
      </c>
      <c r="AX1056" s="13" t="s">
        <v>73</v>
      </c>
      <c r="AY1056" s="244" t="s">
        <v>130</v>
      </c>
    </row>
    <row r="1057" spans="1:51" s="15" customFormat="1" ht="12">
      <c r="A1057" s="15"/>
      <c r="B1057" s="255"/>
      <c r="C1057" s="256"/>
      <c r="D1057" s="235" t="s">
        <v>138</v>
      </c>
      <c r="E1057" s="257" t="s">
        <v>1</v>
      </c>
      <c r="F1057" s="258" t="s">
        <v>153</v>
      </c>
      <c r="G1057" s="256"/>
      <c r="H1057" s="259">
        <v>4</v>
      </c>
      <c r="I1057" s="260"/>
      <c r="J1057" s="256"/>
      <c r="K1057" s="256"/>
      <c r="L1057" s="261"/>
      <c r="M1057" s="262"/>
      <c r="N1057" s="263"/>
      <c r="O1057" s="263"/>
      <c r="P1057" s="263"/>
      <c r="Q1057" s="263"/>
      <c r="R1057" s="263"/>
      <c r="S1057" s="263"/>
      <c r="T1057" s="264"/>
      <c r="U1057" s="15"/>
      <c r="V1057" s="15"/>
      <c r="W1057" s="15"/>
      <c r="X1057" s="15"/>
      <c r="Y1057" s="15"/>
      <c r="Z1057" s="15"/>
      <c r="AA1057" s="15"/>
      <c r="AB1057" s="15"/>
      <c r="AC1057" s="15"/>
      <c r="AD1057" s="15"/>
      <c r="AE1057" s="15"/>
      <c r="AT1057" s="265" t="s">
        <v>138</v>
      </c>
      <c r="AU1057" s="265" t="s">
        <v>145</v>
      </c>
      <c r="AV1057" s="15" t="s">
        <v>136</v>
      </c>
      <c r="AW1057" s="15" t="s">
        <v>29</v>
      </c>
      <c r="AX1057" s="15" t="s">
        <v>81</v>
      </c>
      <c r="AY1057" s="265" t="s">
        <v>130</v>
      </c>
    </row>
    <row r="1058" spans="1:65" s="2" customFormat="1" ht="37.8" customHeight="1">
      <c r="A1058" s="38"/>
      <c r="B1058" s="39"/>
      <c r="C1058" s="219" t="s">
        <v>1599</v>
      </c>
      <c r="D1058" s="219" t="s">
        <v>132</v>
      </c>
      <c r="E1058" s="220" t="s">
        <v>1600</v>
      </c>
      <c r="F1058" s="221" t="s">
        <v>1601</v>
      </c>
      <c r="G1058" s="222" t="s">
        <v>360</v>
      </c>
      <c r="H1058" s="223">
        <v>5</v>
      </c>
      <c r="I1058" s="224"/>
      <c r="J1058" s="225">
        <f>ROUND(I1058*H1058,2)</f>
        <v>0</v>
      </c>
      <c r="K1058" s="226"/>
      <c r="L1058" s="44"/>
      <c r="M1058" s="227" t="s">
        <v>1</v>
      </c>
      <c r="N1058" s="228" t="s">
        <v>38</v>
      </c>
      <c r="O1058" s="91"/>
      <c r="P1058" s="229">
        <f>O1058*H1058</f>
        <v>0</v>
      </c>
      <c r="Q1058" s="229">
        <v>0</v>
      </c>
      <c r="R1058" s="229">
        <f>Q1058*H1058</f>
        <v>0</v>
      </c>
      <c r="S1058" s="229">
        <v>0</v>
      </c>
      <c r="T1058" s="230">
        <f>S1058*H1058</f>
        <v>0</v>
      </c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R1058" s="231" t="s">
        <v>136</v>
      </c>
      <c r="AT1058" s="231" t="s">
        <v>132</v>
      </c>
      <c r="AU1058" s="231" t="s">
        <v>145</v>
      </c>
      <c r="AY1058" s="17" t="s">
        <v>130</v>
      </c>
      <c r="BE1058" s="232">
        <f>IF(N1058="základní",J1058,0)</f>
        <v>0</v>
      </c>
      <c r="BF1058" s="232">
        <f>IF(N1058="snížená",J1058,0)</f>
        <v>0</v>
      </c>
      <c r="BG1058" s="232">
        <f>IF(N1058="zákl. přenesená",J1058,0)</f>
        <v>0</v>
      </c>
      <c r="BH1058" s="232">
        <f>IF(N1058="sníž. přenesená",J1058,0)</f>
        <v>0</v>
      </c>
      <c r="BI1058" s="232">
        <f>IF(N1058="nulová",J1058,0)</f>
        <v>0</v>
      </c>
      <c r="BJ1058" s="17" t="s">
        <v>81</v>
      </c>
      <c r="BK1058" s="232">
        <f>ROUND(I1058*H1058,2)</f>
        <v>0</v>
      </c>
      <c r="BL1058" s="17" t="s">
        <v>136</v>
      </c>
      <c r="BM1058" s="231" t="s">
        <v>1602</v>
      </c>
    </row>
    <row r="1059" spans="1:65" s="2" customFormat="1" ht="21.75" customHeight="1">
      <c r="A1059" s="38"/>
      <c r="B1059" s="39"/>
      <c r="C1059" s="219" t="s">
        <v>1603</v>
      </c>
      <c r="D1059" s="219" t="s">
        <v>132</v>
      </c>
      <c r="E1059" s="220" t="s">
        <v>1604</v>
      </c>
      <c r="F1059" s="221" t="s">
        <v>1605</v>
      </c>
      <c r="G1059" s="222" t="s">
        <v>360</v>
      </c>
      <c r="H1059" s="223">
        <v>77</v>
      </c>
      <c r="I1059" s="224"/>
      <c r="J1059" s="225">
        <f>ROUND(I1059*H1059,2)</f>
        <v>0</v>
      </c>
      <c r="K1059" s="226"/>
      <c r="L1059" s="44"/>
      <c r="M1059" s="227" t="s">
        <v>1</v>
      </c>
      <c r="N1059" s="228" t="s">
        <v>38</v>
      </c>
      <c r="O1059" s="91"/>
      <c r="P1059" s="229">
        <f>O1059*H1059</f>
        <v>0</v>
      </c>
      <c r="Q1059" s="229">
        <v>0</v>
      </c>
      <c r="R1059" s="229">
        <f>Q1059*H1059</f>
        <v>0</v>
      </c>
      <c r="S1059" s="229">
        <v>0</v>
      </c>
      <c r="T1059" s="230">
        <f>S1059*H1059</f>
        <v>0</v>
      </c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R1059" s="231" t="s">
        <v>136</v>
      </c>
      <c r="AT1059" s="231" t="s">
        <v>132</v>
      </c>
      <c r="AU1059" s="231" t="s">
        <v>145</v>
      </c>
      <c r="AY1059" s="17" t="s">
        <v>130</v>
      </c>
      <c r="BE1059" s="232">
        <f>IF(N1059="základní",J1059,0)</f>
        <v>0</v>
      </c>
      <c r="BF1059" s="232">
        <f>IF(N1059="snížená",J1059,0)</f>
        <v>0</v>
      </c>
      <c r="BG1059" s="232">
        <f>IF(N1059="zákl. přenesená",J1059,0)</f>
        <v>0</v>
      </c>
      <c r="BH1059" s="232">
        <f>IF(N1059="sníž. přenesená",J1059,0)</f>
        <v>0</v>
      </c>
      <c r="BI1059" s="232">
        <f>IF(N1059="nulová",J1059,0)</f>
        <v>0</v>
      </c>
      <c r="BJ1059" s="17" t="s">
        <v>81</v>
      </c>
      <c r="BK1059" s="232">
        <f>ROUND(I1059*H1059,2)</f>
        <v>0</v>
      </c>
      <c r="BL1059" s="17" t="s">
        <v>136</v>
      </c>
      <c r="BM1059" s="231" t="s">
        <v>1606</v>
      </c>
    </row>
    <row r="1060" spans="1:51" s="13" customFormat="1" ht="12">
      <c r="A1060" s="13"/>
      <c r="B1060" s="233"/>
      <c r="C1060" s="234"/>
      <c r="D1060" s="235" t="s">
        <v>138</v>
      </c>
      <c r="E1060" s="236" t="s">
        <v>1</v>
      </c>
      <c r="F1060" s="237" t="s">
        <v>1607</v>
      </c>
      <c r="G1060" s="234"/>
      <c r="H1060" s="238">
        <v>77</v>
      </c>
      <c r="I1060" s="239"/>
      <c r="J1060" s="234"/>
      <c r="K1060" s="234"/>
      <c r="L1060" s="240"/>
      <c r="M1060" s="241"/>
      <c r="N1060" s="242"/>
      <c r="O1060" s="242"/>
      <c r="P1060" s="242"/>
      <c r="Q1060" s="242"/>
      <c r="R1060" s="242"/>
      <c r="S1060" s="242"/>
      <c r="T1060" s="24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T1060" s="244" t="s">
        <v>138</v>
      </c>
      <c r="AU1060" s="244" t="s">
        <v>145</v>
      </c>
      <c r="AV1060" s="13" t="s">
        <v>83</v>
      </c>
      <c r="AW1060" s="13" t="s">
        <v>29</v>
      </c>
      <c r="AX1060" s="13" t="s">
        <v>81</v>
      </c>
      <c r="AY1060" s="244" t="s">
        <v>130</v>
      </c>
    </row>
    <row r="1061" spans="1:65" s="2" customFormat="1" ht="16.5" customHeight="1">
      <c r="A1061" s="38"/>
      <c r="B1061" s="39"/>
      <c r="C1061" s="219" t="s">
        <v>1608</v>
      </c>
      <c r="D1061" s="219" t="s">
        <v>132</v>
      </c>
      <c r="E1061" s="220" t="s">
        <v>1609</v>
      </c>
      <c r="F1061" s="221" t="s">
        <v>1610</v>
      </c>
      <c r="G1061" s="222" t="s">
        <v>360</v>
      </c>
      <c r="H1061" s="223">
        <v>1440</v>
      </c>
      <c r="I1061" s="224"/>
      <c r="J1061" s="225">
        <f>ROUND(I1061*H1061,2)</f>
        <v>0</v>
      </c>
      <c r="K1061" s="226"/>
      <c r="L1061" s="44"/>
      <c r="M1061" s="227" t="s">
        <v>1</v>
      </c>
      <c r="N1061" s="228" t="s">
        <v>38</v>
      </c>
      <c r="O1061" s="91"/>
      <c r="P1061" s="229">
        <f>O1061*H1061</f>
        <v>0</v>
      </c>
      <c r="Q1061" s="229">
        <v>0.0001</v>
      </c>
      <c r="R1061" s="229">
        <f>Q1061*H1061</f>
        <v>0.14400000000000002</v>
      </c>
      <c r="S1061" s="229">
        <v>0</v>
      </c>
      <c r="T1061" s="230">
        <f>S1061*H1061</f>
        <v>0</v>
      </c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R1061" s="231" t="s">
        <v>136</v>
      </c>
      <c r="AT1061" s="231" t="s">
        <v>132</v>
      </c>
      <c r="AU1061" s="231" t="s">
        <v>145</v>
      </c>
      <c r="AY1061" s="17" t="s">
        <v>130</v>
      </c>
      <c r="BE1061" s="232">
        <f>IF(N1061="základní",J1061,0)</f>
        <v>0</v>
      </c>
      <c r="BF1061" s="232">
        <f>IF(N1061="snížená",J1061,0)</f>
        <v>0</v>
      </c>
      <c r="BG1061" s="232">
        <f>IF(N1061="zákl. přenesená",J1061,0)</f>
        <v>0</v>
      </c>
      <c r="BH1061" s="232">
        <f>IF(N1061="sníž. přenesená",J1061,0)</f>
        <v>0</v>
      </c>
      <c r="BI1061" s="232">
        <f>IF(N1061="nulová",J1061,0)</f>
        <v>0</v>
      </c>
      <c r="BJ1061" s="17" t="s">
        <v>81</v>
      </c>
      <c r="BK1061" s="232">
        <f>ROUND(I1061*H1061,2)</f>
        <v>0</v>
      </c>
      <c r="BL1061" s="17" t="s">
        <v>136</v>
      </c>
      <c r="BM1061" s="231" t="s">
        <v>1611</v>
      </c>
    </row>
    <row r="1062" spans="1:51" s="13" customFormat="1" ht="12">
      <c r="A1062" s="13"/>
      <c r="B1062" s="233"/>
      <c r="C1062" s="234"/>
      <c r="D1062" s="235" t="s">
        <v>138</v>
      </c>
      <c r="E1062" s="236" t="s">
        <v>1</v>
      </c>
      <c r="F1062" s="237" t="s">
        <v>1612</v>
      </c>
      <c r="G1062" s="234"/>
      <c r="H1062" s="238">
        <v>864</v>
      </c>
      <c r="I1062" s="239"/>
      <c r="J1062" s="234"/>
      <c r="K1062" s="234"/>
      <c r="L1062" s="240"/>
      <c r="M1062" s="241"/>
      <c r="N1062" s="242"/>
      <c r="O1062" s="242"/>
      <c r="P1062" s="242"/>
      <c r="Q1062" s="242"/>
      <c r="R1062" s="242"/>
      <c r="S1062" s="242"/>
      <c r="T1062" s="24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T1062" s="244" t="s">
        <v>138</v>
      </c>
      <c r="AU1062" s="244" t="s">
        <v>145</v>
      </c>
      <c r="AV1062" s="13" t="s">
        <v>83</v>
      </c>
      <c r="AW1062" s="13" t="s">
        <v>29</v>
      </c>
      <c r="AX1062" s="13" t="s">
        <v>73</v>
      </c>
      <c r="AY1062" s="244" t="s">
        <v>130</v>
      </c>
    </row>
    <row r="1063" spans="1:51" s="13" customFormat="1" ht="12">
      <c r="A1063" s="13"/>
      <c r="B1063" s="233"/>
      <c r="C1063" s="234"/>
      <c r="D1063" s="235" t="s">
        <v>138</v>
      </c>
      <c r="E1063" s="236" t="s">
        <v>1</v>
      </c>
      <c r="F1063" s="237" t="s">
        <v>1613</v>
      </c>
      <c r="G1063" s="234"/>
      <c r="H1063" s="238">
        <v>252</v>
      </c>
      <c r="I1063" s="239"/>
      <c r="J1063" s="234"/>
      <c r="K1063" s="234"/>
      <c r="L1063" s="240"/>
      <c r="M1063" s="241"/>
      <c r="N1063" s="242"/>
      <c r="O1063" s="242"/>
      <c r="P1063" s="242"/>
      <c r="Q1063" s="242"/>
      <c r="R1063" s="242"/>
      <c r="S1063" s="242"/>
      <c r="T1063" s="24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T1063" s="244" t="s">
        <v>138</v>
      </c>
      <c r="AU1063" s="244" t="s">
        <v>145</v>
      </c>
      <c r="AV1063" s="13" t="s">
        <v>83</v>
      </c>
      <c r="AW1063" s="13" t="s">
        <v>29</v>
      </c>
      <c r="AX1063" s="13" t="s">
        <v>73</v>
      </c>
      <c r="AY1063" s="244" t="s">
        <v>130</v>
      </c>
    </row>
    <row r="1064" spans="1:51" s="13" customFormat="1" ht="12">
      <c r="A1064" s="13"/>
      <c r="B1064" s="233"/>
      <c r="C1064" s="234"/>
      <c r="D1064" s="235" t="s">
        <v>138</v>
      </c>
      <c r="E1064" s="236" t="s">
        <v>1</v>
      </c>
      <c r="F1064" s="237" t="s">
        <v>1614</v>
      </c>
      <c r="G1064" s="234"/>
      <c r="H1064" s="238">
        <v>324</v>
      </c>
      <c r="I1064" s="239"/>
      <c r="J1064" s="234"/>
      <c r="K1064" s="234"/>
      <c r="L1064" s="240"/>
      <c r="M1064" s="241"/>
      <c r="N1064" s="242"/>
      <c r="O1064" s="242"/>
      <c r="P1064" s="242"/>
      <c r="Q1064" s="242"/>
      <c r="R1064" s="242"/>
      <c r="S1064" s="242"/>
      <c r="T1064" s="24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T1064" s="244" t="s">
        <v>138</v>
      </c>
      <c r="AU1064" s="244" t="s">
        <v>145</v>
      </c>
      <c r="AV1064" s="13" t="s">
        <v>83</v>
      </c>
      <c r="AW1064" s="13" t="s">
        <v>29</v>
      </c>
      <c r="AX1064" s="13" t="s">
        <v>73</v>
      </c>
      <c r="AY1064" s="244" t="s">
        <v>130</v>
      </c>
    </row>
    <row r="1065" spans="1:51" s="15" customFormat="1" ht="12">
      <c r="A1065" s="15"/>
      <c r="B1065" s="255"/>
      <c r="C1065" s="256"/>
      <c r="D1065" s="235" t="s">
        <v>138</v>
      </c>
      <c r="E1065" s="257" t="s">
        <v>1</v>
      </c>
      <c r="F1065" s="258" t="s">
        <v>153</v>
      </c>
      <c r="G1065" s="256"/>
      <c r="H1065" s="259">
        <v>1440</v>
      </c>
      <c r="I1065" s="260"/>
      <c r="J1065" s="256"/>
      <c r="K1065" s="256"/>
      <c r="L1065" s="261"/>
      <c r="M1065" s="262"/>
      <c r="N1065" s="263"/>
      <c r="O1065" s="263"/>
      <c r="P1065" s="263"/>
      <c r="Q1065" s="263"/>
      <c r="R1065" s="263"/>
      <c r="S1065" s="263"/>
      <c r="T1065" s="264"/>
      <c r="U1065" s="15"/>
      <c r="V1065" s="15"/>
      <c r="W1065" s="15"/>
      <c r="X1065" s="15"/>
      <c r="Y1065" s="15"/>
      <c r="Z1065" s="15"/>
      <c r="AA1065" s="15"/>
      <c r="AB1065" s="15"/>
      <c r="AC1065" s="15"/>
      <c r="AD1065" s="15"/>
      <c r="AE1065" s="15"/>
      <c r="AT1065" s="265" t="s">
        <v>138</v>
      </c>
      <c r="AU1065" s="265" t="s">
        <v>145</v>
      </c>
      <c r="AV1065" s="15" t="s">
        <v>136</v>
      </c>
      <c r="AW1065" s="15" t="s">
        <v>29</v>
      </c>
      <c r="AX1065" s="15" t="s">
        <v>81</v>
      </c>
      <c r="AY1065" s="265" t="s">
        <v>130</v>
      </c>
    </row>
    <row r="1066" spans="1:65" s="2" customFormat="1" ht="16.5" customHeight="1">
      <c r="A1066" s="38"/>
      <c r="B1066" s="39"/>
      <c r="C1066" s="219" t="s">
        <v>1615</v>
      </c>
      <c r="D1066" s="219" t="s">
        <v>132</v>
      </c>
      <c r="E1066" s="220" t="s">
        <v>1616</v>
      </c>
      <c r="F1066" s="221" t="s">
        <v>1617</v>
      </c>
      <c r="G1066" s="222" t="s">
        <v>360</v>
      </c>
      <c r="H1066" s="223">
        <v>10</v>
      </c>
      <c r="I1066" s="224"/>
      <c r="J1066" s="225">
        <f>ROUND(I1066*H1066,2)</f>
        <v>0</v>
      </c>
      <c r="K1066" s="226"/>
      <c r="L1066" s="44"/>
      <c r="M1066" s="227" t="s">
        <v>1</v>
      </c>
      <c r="N1066" s="228" t="s">
        <v>38</v>
      </c>
      <c r="O1066" s="91"/>
      <c r="P1066" s="229">
        <f>O1066*H1066</f>
        <v>0</v>
      </c>
      <c r="Q1066" s="229">
        <v>0</v>
      </c>
      <c r="R1066" s="229">
        <f>Q1066*H1066</f>
        <v>0</v>
      </c>
      <c r="S1066" s="229">
        <v>0</v>
      </c>
      <c r="T1066" s="230">
        <f>S1066*H1066</f>
        <v>0</v>
      </c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R1066" s="231" t="s">
        <v>136</v>
      </c>
      <c r="AT1066" s="231" t="s">
        <v>132</v>
      </c>
      <c r="AU1066" s="231" t="s">
        <v>145</v>
      </c>
      <c r="AY1066" s="17" t="s">
        <v>130</v>
      </c>
      <c r="BE1066" s="232">
        <f>IF(N1066="základní",J1066,0)</f>
        <v>0</v>
      </c>
      <c r="BF1066" s="232">
        <f>IF(N1066="snížená",J1066,0)</f>
        <v>0</v>
      </c>
      <c r="BG1066" s="232">
        <f>IF(N1066="zákl. přenesená",J1066,0)</f>
        <v>0</v>
      </c>
      <c r="BH1066" s="232">
        <f>IF(N1066="sníž. přenesená",J1066,0)</f>
        <v>0</v>
      </c>
      <c r="BI1066" s="232">
        <f>IF(N1066="nulová",J1066,0)</f>
        <v>0</v>
      </c>
      <c r="BJ1066" s="17" t="s">
        <v>81</v>
      </c>
      <c r="BK1066" s="232">
        <f>ROUND(I1066*H1066,2)</f>
        <v>0</v>
      </c>
      <c r="BL1066" s="17" t="s">
        <v>136</v>
      </c>
      <c r="BM1066" s="231" t="s">
        <v>1618</v>
      </c>
    </row>
    <row r="1067" spans="1:65" s="2" customFormat="1" ht="24.15" customHeight="1">
      <c r="A1067" s="38"/>
      <c r="B1067" s="39"/>
      <c r="C1067" s="219" t="s">
        <v>1619</v>
      </c>
      <c r="D1067" s="219" t="s">
        <v>132</v>
      </c>
      <c r="E1067" s="220" t="s">
        <v>1620</v>
      </c>
      <c r="F1067" s="221" t="s">
        <v>1621</v>
      </c>
      <c r="G1067" s="222" t="s">
        <v>1413</v>
      </c>
      <c r="H1067" s="223">
        <v>10</v>
      </c>
      <c r="I1067" s="224"/>
      <c r="J1067" s="225">
        <f>ROUND(I1067*H1067,2)</f>
        <v>0</v>
      </c>
      <c r="K1067" s="226"/>
      <c r="L1067" s="44"/>
      <c r="M1067" s="227" t="s">
        <v>1</v>
      </c>
      <c r="N1067" s="228" t="s">
        <v>38</v>
      </c>
      <c r="O1067" s="91"/>
      <c r="P1067" s="229">
        <f>O1067*H1067</f>
        <v>0</v>
      </c>
      <c r="Q1067" s="229">
        <v>0</v>
      </c>
      <c r="R1067" s="229">
        <f>Q1067*H1067</f>
        <v>0</v>
      </c>
      <c r="S1067" s="229">
        <v>0</v>
      </c>
      <c r="T1067" s="230">
        <f>S1067*H1067</f>
        <v>0</v>
      </c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R1067" s="231" t="s">
        <v>136</v>
      </c>
      <c r="AT1067" s="231" t="s">
        <v>132</v>
      </c>
      <c r="AU1067" s="231" t="s">
        <v>145</v>
      </c>
      <c r="AY1067" s="17" t="s">
        <v>130</v>
      </c>
      <c r="BE1067" s="232">
        <f>IF(N1067="základní",J1067,0)</f>
        <v>0</v>
      </c>
      <c r="BF1067" s="232">
        <f>IF(N1067="snížená",J1067,0)</f>
        <v>0</v>
      </c>
      <c r="BG1067" s="232">
        <f>IF(N1067="zákl. přenesená",J1067,0)</f>
        <v>0</v>
      </c>
      <c r="BH1067" s="232">
        <f>IF(N1067="sníž. přenesená",J1067,0)</f>
        <v>0</v>
      </c>
      <c r="BI1067" s="232">
        <f>IF(N1067="nulová",J1067,0)</f>
        <v>0</v>
      </c>
      <c r="BJ1067" s="17" t="s">
        <v>81</v>
      </c>
      <c r="BK1067" s="232">
        <f>ROUND(I1067*H1067,2)</f>
        <v>0</v>
      </c>
      <c r="BL1067" s="17" t="s">
        <v>136</v>
      </c>
      <c r="BM1067" s="231" t="s">
        <v>1622</v>
      </c>
    </row>
    <row r="1068" spans="1:51" s="13" customFormat="1" ht="12">
      <c r="A1068" s="13"/>
      <c r="B1068" s="233"/>
      <c r="C1068" s="234"/>
      <c r="D1068" s="235" t="s">
        <v>138</v>
      </c>
      <c r="E1068" s="236" t="s">
        <v>1</v>
      </c>
      <c r="F1068" s="237" t="s">
        <v>1623</v>
      </c>
      <c r="G1068" s="234"/>
      <c r="H1068" s="238">
        <v>4</v>
      </c>
      <c r="I1068" s="239"/>
      <c r="J1068" s="234"/>
      <c r="K1068" s="234"/>
      <c r="L1068" s="240"/>
      <c r="M1068" s="241"/>
      <c r="N1068" s="242"/>
      <c r="O1068" s="242"/>
      <c r="P1068" s="242"/>
      <c r="Q1068" s="242"/>
      <c r="R1068" s="242"/>
      <c r="S1068" s="242"/>
      <c r="T1068" s="24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T1068" s="244" t="s">
        <v>138</v>
      </c>
      <c r="AU1068" s="244" t="s">
        <v>145</v>
      </c>
      <c r="AV1068" s="13" t="s">
        <v>83</v>
      </c>
      <c r="AW1068" s="13" t="s">
        <v>29</v>
      </c>
      <c r="AX1068" s="13" t="s">
        <v>73</v>
      </c>
      <c r="AY1068" s="244" t="s">
        <v>130</v>
      </c>
    </row>
    <row r="1069" spans="1:51" s="13" customFormat="1" ht="12">
      <c r="A1069" s="13"/>
      <c r="B1069" s="233"/>
      <c r="C1069" s="234"/>
      <c r="D1069" s="235" t="s">
        <v>138</v>
      </c>
      <c r="E1069" s="236" t="s">
        <v>1</v>
      </c>
      <c r="F1069" s="237" t="s">
        <v>1624</v>
      </c>
      <c r="G1069" s="234"/>
      <c r="H1069" s="238">
        <v>6</v>
      </c>
      <c r="I1069" s="239"/>
      <c r="J1069" s="234"/>
      <c r="K1069" s="234"/>
      <c r="L1069" s="240"/>
      <c r="M1069" s="241"/>
      <c r="N1069" s="242"/>
      <c r="O1069" s="242"/>
      <c r="P1069" s="242"/>
      <c r="Q1069" s="242"/>
      <c r="R1069" s="242"/>
      <c r="S1069" s="242"/>
      <c r="T1069" s="24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T1069" s="244" t="s">
        <v>138</v>
      </c>
      <c r="AU1069" s="244" t="s">
        <v>145</v>
      </c>
      <c r="AV1069" s="13" t="s">
        <v>83</v>
      </c>
      <c r="AW1069" s="13" t="s">
        <v>29</v>
      </c>
      <c r="AX1069" s="13" t="s">
        <v>73</v>
      </c>
      <c r="AY1069" s="244" t="s">
        <v>130</v>
      </c>
    </row>
    <row r="1070" spans="1:51" s="15" customFormat="1" ht="12">
      <c r="A1070" s="15"/>
      <c r="B1070" s="255"/>
      <c r="C1070" s="256"/>
      <c r="D1070" s="235" t="s">
        <v>138</v>
      </c>
      <c r="E1070" s="257" t="s">
        <v>1</v>
      </c>
      <c r="F1070" s="258" t="s">
        <v>153</v>
      </c>
      <c r="G1070" s="256"/>
      <c r="H1070" s="259">
        <v>10</v>
      </c>
      <c r="I1070" s="260"/>
      <c r="J1070" s="256"/>
      <c r="K1070" s="256"/>
      <c r="L1070" s="261"/>
      <c r="M1070" s="262"/>
      <c r="N1070" s="263"/>
      <c r="O1070" s="263"/>
      <c r="P1070" s="263"/>
      <c r="Q1070" s="263"/>
      <c r="R1070" s="263"/>
      <c r="S1070" s="263"/>
      <c r="T1070" s="264"/>
      <c r="U1070" s="15"/>
      <c r="V1070" s="15"/>
      <c r="W1070" s="15"/>
      <c r="X1070" s="15"/>
      <c r="Y1070" s="15"/>
      <c r="Z1070" s="15"/>
      <c r="AA1070" s="15"/>
      <c r="AB1070" s="15"/>
      <c r="AC1070" s="15"/>
      <c r="AD1070" s="15"/>
      <c r="AE1070" s="15"/>
      <c r="AT1070" s="265" t="s">
        <v>138</v>
      </c>
      <c r="AU1070" s="265" t="s">
        <v>145</v>
      </c>
      <c r="AV1070" s="15" t="s">
        <v>136</v>
      </c>
      <c r="AW1070" s="15" t="s">
        <v>29</v>
      </c>
      <c r="AX1070" s="15" t="s">
        <v>81</v>
      </c>
      <c r="AY1070" s="265" t="s">
        <v>130</v>
      </c>
    </row>
    <row r="1071" spans="1:65" s="2" customFormat="1" ht="44.25" customHeight="1">
      <c r="A1071" s="38"/>
      <c r="B1071" s="39"/>
      <c r="C1071" s="219" t="s">
        <v>1625</v>
      </c>
      <c r="D1071" s="219" t="s">
        <v>132</v>
      </c>
      <c r="E1071" s="220" t="s">
        <v>1626</v>
      </c>
      <c r="F1071" s="221" t="s">
        <v>1627</v>
      </c>
      <c r="G1071" s="222" t="s">
        <v>195</v>
      </c>
      <c r="H1071" s="223">
        <v>5.616</v>
      </c>
      <c r="I1071" s="224"/>
      <c r="J1071" s="225">
        <f>ROUND(I1071*H1071,2)</f>
        <v>0</v>
      </c>
      <c r="K1071" s="226"/>
      <c r="L1071" s="44"/>
      <c r="M1071" s="227" t="s">
        <v>1</v>
      </c>
      <c r="N1071" s="228" t="s">
        <v>38</v>
      </c>
      <c r="O1071" s="91"/>
      <c r="P1071" s="229">
        <f>O1071*H1071</f>
        <v>0</v>
      </c>
      <c r="Q1071" s="229">
        <v>2.50187</v>
      </c>
      <c r="R1071" s="229">
        <f>Q1071*H1071</f>
        <v>14.050501919999999</v>
      </c>
      <c r="S1071" s="229">
        <v>0</v>
      </c>
      <c r="T1071" s="230">
        <f>S1071*H1071</f>
        <v>0</v>
      </c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R1071" s="231" t="s">
        <v>136</v>
      </c>
      <c r="AT1071" s="231" t="s">
        <v>132</v>
      </c>
      <c r="AU1071" s="231" t="s">
        <v>145</v>
      </c>
      <c r="AY1071" s="17" t="s">
        <v>130</v>
      </c>
      <c r="BE1071" s="232">
        <f>IF(N1071="základní",J1071,0)</f>
        <v>0</v>
      </c>
      <c r="BF1071" s="232">
        <f>IF(N1071="snížená",J1071,0)</f>
        <v>0</v>
      </c>
      <c r="BG1071" s="232">
        <f>IF(N1071="zákl. přenesená",J1071,0)</f>
        <v>0</v>
      </c>
      <c r="BH1071" s="232">
        <f>IF(N1071="sníž. přenesená",J1071,0)</f>
        <v>0</v>
      </c>
      <c r="BI1071" s="232">
        <f>IF(N1071="nulová",J1071,0)</f>
        <v>0</v>
      </c>
      <c r="BJ1071" s="17" t="s">
        <v>81</v>
      </c>
      <c r="BK1071" s="232">
        <f>ROUND(I1071*H1071,2)</f>
        <v>0</v>
      </c>
      <c r="BL1071" s="17" t="s">
        <v>136</v>
      </c>
      <c r="BM1071" s="231" t="s">
        <v>1628</v>
      </c>
    </row>
    <row r="1072" spans="1:51" s="13" customFormat="1" ht="12">
      <c r="A1072" s="13"/>
      <c r="B1072" s="233"/>
      <c r="C1072" s="234"/>
      <c r="D1072" s="235" t="s">
        <v>138</v>
      </c>
      <c r="E1072" s="236" t="s">
        <v>1</v>
      </c>
      <c r="F1072" s="237" t="s">
        <v>1629</v>
      </c>
      <c r="G1072" s="234"/>
      <c r="H1072" s="238">
        <v>5.616</v>
      </c>
      <c r="I1072" s="239"/>
      <c r="J1072" s="234"/>
      <c r="K1072" s="234"/>
      <c r="L1072" s="240"/>
      <c r="M1072" s="241"/>
      <c r="N1072" s="242"/>
      <c r="O1072" s="242"/>
      <c r="P1072" s="242"/>
      <c r="Q1072" s="242"/>
      <c r="R1072" s="242"/>
      <c r="S1072" s="242"/>
      <c r="T1072" s="24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T1072" s="244" t="s">
        <v>138</v>
      </c>
      <c r="AU1072" s="244" t="s">
        <v>145</v>
      </c>
      <c r="AV1072" s="13" t="s">
        <v>83</v>
      </c>
      <c r="AW1072" s="13" t="s">
        <v>29</v>
      </c>
      <c r="AX1072" s="13" t="s">
        <v>81</v>
      </c>
      <c r="AY1072" s="244" t="s">
        <v>130</v>
      </c>
    </row>
    <row r="1073" spans="1:65" s="2" customFormat="1" ht="37.8" customHeight="1">
      <c r="A1073" s="38"/>
      <c r="B1073" s="39"/>
      <c r="C1073" s="219" t="s">
        <v>1630</v>
      </c>
      <c r="D1073" s="219" t="s">
        <v>132</v>
      </c>
      <c r="E1073" s="220" t="s">
        <v>1631</v>
      </c>
      <c r="F1073" s="221" t="s">
        <v>1632</v>
      </c>
      <c r="G1073" s="222" t="s">
        <v>135</v>
      </c>
      <c r="H1073" s="223">
        <v>37.44</v>
      </c>
      <c r="I1073" s="224"/>
      <c r="J1073" s="225">
        <f>ROUND(I1073*H1073,2)</f>
        <v>0</v>
      </c>
      <c r="K1073" s="226"/>
      <c r="L1073" s="44"/>
      <c r="M1073" s="227" t="s">
        <v>1</v>
      </c>
      <c r="N1073" s="228" t="s">
        <v>38</v>
      </c>
      <c r="O1073" s="91"/>
      <c r="P1073" s="229">
        <f>O1073*H1073</f>
        <v>0</v>
      </c>
      <c r="Q1073" s="229">
        <v>0.00545</v>
      </c>
      <c r="R1073" s="229">
        <f>Q1073*H1073</f>
        <v>0.20404799999999998</v>
      </c>
      <c r="S1073" s="229">
        <v>0</v>
      </c>
      <c r="T1073" s="230">
        <f>S1073*H1073</f>
        <v>0</v>
      </c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R1073" s="231" t="s">
        <v>136</v>
      </c>
      <c r="AT1073" s="231" t="s">
        <v>132</v>
      </c>
      <c r="AU1073" s="231" t="s">
        <v>145</v>
      </c>
      <c r="AY1073" s="17" t="s">
        <v>130</v>
      </c>
      <c r="BE1073" s="232">
        <f>IF(N1073="základní",J1073,0)</f>
        <v>0</v>
      </c>
      <c r="BF1073" s="232">
        <f>IF(N1073="snížená",J1073,0)</f>
        <v>0</v>
      </c>
      <c r="BG1073" s="232">
        <f>IF(N1073="zákl. přenesená",J1073,0)</f>
        <v>0</v>
      </c>
      <c r="BH1073" s="232">
        <f>IF(N1073="sníž. přenesená",J1073,0)</f>
        <v>0</v>
      </c>
      <c r="BI1073" s="232">
        <f>IF(N1073="nulová",J1073,0)</f>
        <v>0</v>
      </c>
      <c r="BJ1073" s="17" t="s">
        <v>81</v>
      </c>
      <c r="BK1073" s="232">
        <f>ROUND(I1073*H1073,2)</f>
        <v>0</v>
      </c>
      <c r="BL1073" s="17" t="s">
        <v>136</v>
      </c>
      <c r="BM1073" s="231" t="s">
        <v>1633</v>
      </c>
    </row>
    <row r="1074" spans="1:51" s="13" customFormat="1" ht="12">
      <c r="A1074" s="13"/>
      <c r="B1074" s="233"/>
      <c r="C1074" s="234"/>
      <c r="D1074" s="235" t="s">
        <v>138</v>
      </c>
      <c r="E1074" s="236" t="s">
        <v>1</v>
      </c>
      <c r="F1074" s="237" t="s">
        <v>1634</v>
      </c>
      <c r="G1074" s="234"/>
      <c r="H1074" s="238">
        <v>37.44</v>
      </c>
      <c r="I1074" s="239"/>
      <c r="J1074" s="234"/>
      <c r="K1074" s="234"/>
      <c r="L1074" s="240"/>
      <c r="M1074" s="241"/>
      <c r="N1074" s="242"/>
      <c r="O1074" s="242"/>
      <c r="P1074" s="242"/>
      <c r="Q1074" s="242"/>
      <c r="R1074" s="242"/>
      <c r="S1074" s="242"/>
      <c r="T1074" s="24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44" t="s">
        <v>138</v>
      </c>
      <c r="AU1074" s="244" t="s">
        <v>145</v>
      </c>
      <c r="AV1074" s="13" t="s">
        <v>83</v>
      </c>
      <c r="AW1074" s="13" t="s">
        <v>29</v>
      </c>
      <c r="AX1074" s="13" t="s">
        <v>81</v>
      </c>
      <c r="AY1074" s="244" t="s">
        <v>130</v>
      </c>
    </row>
    <row r="1075" spans="1:65" s="2" customFormat="1" ht="37.8" customHeight="1">
      <c r="A1075" s="38"/>
      <c r="B1075" s="39"/>
      <c r="C1075" s="219" t="s">
        <v>1635</v>
      </c>
      <c r="D1075" s="219" t="s">
        <v>132</v>
      </c>
      <c r="E1075" s="220" t="s">
        <v>1636</v>
      </c>
      <c r="F1075" s="221" t="s">
        <v>1637</v>
      </c>
      <c r="G1075" s="222" t="s">
        <v>135</v>
      </c>
      <c r="H1075" s="223">
        <v>37.44</v>
      </c>
      <c r="I1075" s="224"/>
      <c r="J1075" s="225">
        <f>ROUND(I1075*H1075,2)</f>
        <v>0</v>
      </c>
      <c r="K1075" s="226"/>
      <c r="L1075" s="44"/>
      <c r="M1075" s="227" t="s">
        <v>1</v>
      </c>
      <c r="N1075" s="228" t="s">
        <v>38</v>
      </c>
      <c r="O1075" s="91"/>
      <c r="P1075" s="229">
        <f>O1075*H1075</f>
        <v>0</v>
      </c>
      <c r="Q1075" s="229">
        <v>0</v>
      </c>
      <c r="R1075" s="229">
        <f>Q1075*H1075</f>
        <v>0</v>
      </c>
      <c r="S1075" s="229">
        <v>0</v>
      </c>
      <c r="T1075" s="230">
        <f>S1075*H1075</f>
        <v>0</v>
      </c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R1075" s="231" t="s">
        <v>136</v>
      </c>
      <c r="AT1075" s="231" t="s">
        <v>132</v>
      </c>
      <c r="AU1075" s="231" t="s">
        <v>145</v>
      </c>
      <c r="AY1075" s="17" t="s">
        <v>130</v>
      </c>
      <c r="BE1075" s="232">
        <f>IF(N1075="základní",J1075,0)</f>
        <v>0</v>
      </c>
      <c r="BF1075" s="232">
        <f>IF(N1075="snížená",J1075,0)</f>
        <v>0</v>
      </c>
      <c r="BG1075" s="232">
        <f>IF(N1075="zákl. přenesená",J1075,0)</f>
        <v>0</v>
      </c>
      <c r="BH1075" s="232">
        <f>IF(N1075="sníž. přenesená",J1075,0)</f>
        <v>0</v>
      </c>
      <c r="BI1075" s="232">
        <f>IF(N1075="nulová",J1075,0)</f>
        <v>0</v>
      </c>
      <c r="BJ1075" s="17" t="s">
        <v>81</v>
      </c>
      <c r="BK1075" s="232">
        <f>ROUND(I1075*H1075,2)</f>
        <v>0</v>
      </c>
      <c r="BL1075" s="17" t="s">
        <v>136</v>
      </c>
      <c r="BM1075" s="231" t="s">
        <v>1638</v>
      </c>
    </row>
    <row r="1076" spans="1:65" s="2" customFormat="1" ht="16.5" customHeight="1">
      <c r="A1076" s="38"/>
      <c r="B1076" s="39"/>
      <c r="C1076" s="219" t="s">
        <v>1639</v>
      </c>
      <c r="D1076" s="219" t="s">
        <v>132</v>
      </c>
      <c r="E1076" s="220" t="s">
        <v>1640</v>
      </c>
      <c r="F1076" s="221" t="s">
        <v>1641</v>
      </c>
      <c r="G1076" s="222" t="s">
        <v>360</v>
      </c>
      <c r="H1076" s="223">
        <v>8</v>
      </c>
      <c r="I1076" s="224"/>
      <c r="J1076" s="225">
        <f>ROUND(I1076*H1076,2)</f>
        <v>0</v>
      </c>
      <c r="K1076" s="226"/>
      <c r="L1076" s="44"/>
      <c r="M1076" s="227" t="s">
        <v>1</v>
      </c>
      <c r="N1076" s="228" t="s">
        <v>38</v>
      </c>
      <c r="O1076" s="91"/>
      <c r="P1076" s="229">
        <f>O1076*H1076</f>
        <v>0</v>
      </c>
      <c r="Q1076" s="229">
        <v>0</v>
      </c>
      <c r="R1076" s="229">
        <f>Q1076*H1076</f>
        <v>0</v>
      </c>
      <c r="S1076" s="229">
        <v>0</v>
      </c>
      <c r="T1076" s="230">
        <f>S1076*H1076</f>
        <v>0</v>
      </c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R1076" s="231" t="s">
        <v>136</v>
      </c>
      <c r="AT1076" s="231" t="s">
        <v>132</v>
      </c>
      <c r="AU1076" s="231" t="s">
        <v>145</v>
      </c>
      <c r="AY1076" s="17" t="s">
        <v>130</v>
      </c>
      <c r="BE1076" s="232">
        <f>IF(N1076="základní",J1076,0)</f>
        <v>0</v>
      </c>
      <c r="BF1076" s="232">
        <f>IF(N1076="snížená",J1076,0)</f>
        <v>0</v>
      </c>
      <c r="BG1076" s="232">
        <f>IF(N1076="zákl. přenesená",J1076,0)</f>
        <v>0</v>
      </c>
      <c r="BH1076" s="232">
        <f>IF(N1076="sníž. přenesená",J1076,0)</f>
        <v>0</v>
      </c>
      <c r="BI1076" s="232">
        <f>IF(N1076="nulová",J1076,0)</f>
        <v>0</v>
      </c>
      <c r="BJ1076" s="17" t="s">
        <v>81</v>
      </c>
      <c r="BK1076" s="232">
        <f>ROUND(I1076*H1076,2)</f>
        <v>0</v>
      </c>
      <c r="BL1076" s="17" t="s">
        <v>136</v>
      </c>
      <c r="BM1076" s="231" t="s">
        <v>1642</v>
      </c>
    </row>
    <row r="1077" spans="1:65" s="2" customFormat="1" ht="16.5" customHeight="1">
      <c r="A1077" s="38"/>
      <c r="B1077" s="39"/>
      <c r="C1077" s="219" t="s">
        <v>1643</v>
      </c>
      <c r="D1077" s="219" t="s">
        <v>132</v>
      </c>
      <c r="E1077" s="220" t="s">
        <v>1644</v>
      </c>
      <c r="F1077" s="221" t="s">
        <v>1645</v>
      </c>
      <c r="G1077" s="222" t="s">
        <v>360</v>
      </c>
      <c r="H1077" s="223">
        <v>2</v>
      </c>
      <c r="I1077" s="224"/>
      <c r="J1077" s="225">
        <f>ROUND(I1077*H1077,2)</f>
        <v>0</v>
      </c>
      <c r="K1077" s="226"/>
      <c r="L1077" s="44"/>
      <c r="M1077" s="227" t="s">
        <v>1</v>
      </c>
      <c r="N1077" s="228" t="s">
        <v>38</v>
      </c>
      <c r="O1077" s="91"/>
      <c r="P1077" s="229">
        <f>O1077*H1077</f>
        <v>0</v>
      </c>
      <c r="Q1077" s="229">
        <v>0</v>
      </c>
      <c r="R1077" s="229">
        <f>Q1077*H1077</f>
        <v>0</v>
      </c>
      <c r="S1077" s="229">
        <v>0</v>
      </c>
      <c r="T1077" s="230">
        <f>S1077*H1077</f>
        <v>0</v>
      </c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R1077" s="231" t="s">
        <v>136</v>
      </c>
      <c r="AT1077" s="231" t="s">
        <v>132</v>
      </c>
      <c r="AU1077" s="231" t="s">
        <v>145</v>
      </c>
      <c r="AY1077" s="17" t="s">
        <v>130</v>
      </c>
      <c r="BE1077" s="232">
        <f>IF(N1077="základní",J1077,0)</f>
        <v>0</v>
      </c>
      <c r="BF1077" s="232">
        <f>IF(N1077="snížená",J1077,0)</f>
        <v>0</v>
      </c>
      <c r="BG1077" s="232">
        <f>IF(N1077="zákl. přenesená",J1077,0)</f>
        <v>0</v>
      </c>
      <c r="BH1077" s="232">
        <f>IF(N1077="sníž. přenesená",J1077,0)</f>
        <v>0</v>
      </c>
      <c r="BI1077" s="232">
        <f>IF(N1077="nulová",J1077,0)</f>
        <v>0</v>
      </c>
      <c r="BJ1077" s="17" t="s">
        <v>81</v>
      </c>
      <c r="BK1077" s="232">
        <f>ROUND(I1077*H1077,2)</f>
        <v>0</v>
      </c>
      <c r="BL1077" s="17" t="s">
        <v>136</v>
      </c>
      <c r="BM1077" s="231" t="s">
        <v>1646</v>
      </c>
    </row>
    <row r="1078" spans="1:65" s="2" customFormat="1" ht="24.15" customHeight="1">
      <c r="A1078" s="38"/>
      <c r="B1078" s="39"/>
      <c r="C1078" s="219" t="s">
        <v>1647</v>
      </c>
      <c r="D1078" s="219" t="s">
        <v>132</v>
      </c>
      <c r="E1078" s="220" t="s">
        <v>1648</v>
      </c>
      <c r="F1078" s="221" t="s">
        <v>1649</v>
      </c>
      <c r="G1078" s="222" t="s">
        <v>360</v>
      </c>
      <c r="H1078" s="223">
        <v>1</v>
      </c>
      <c r="I1078" s="224"/>
      <c r="J1078" s="225">
        <f>ROUND(I1078*H1078,2)</f>
        <v>0</v>
      </c>
      <c r="K1078" s="226"/>
      <c r="L1078" s="44"/>
      <c r="M1078" s="227" t="s">
        <v>1</v>
      </c>
      <c r="N1078" s="228" t="s">
        <v>38</v>
      </c>
      <c r="O1078" s="91"/>
      <c r="P1078" s="229">
        <f>O1078*H1078</f>
        <v>0</v>
      </c>
      <c r="Q1078" s="229">
        <v>3E-05</v>
      </c>
      <c r="R1078" s="229">
        <f>Q1078*H1078</f>
        <v>3E-05</v>
      </c>
      <c r="S1078" s="229">
        <v>0</v>
      </c>
      <c r="T1078" s="230">
        <f>S1078*H1078</f>
        <v>0</v>
      </c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R1078" s="231" t="s">
        <v>244</v>
      </c>
      <c r="AT1078" s="231" t="s">
        <v>132</v>
      </c>
      <c r="AU1078" s="231" t="s">
        <v>145</v>
      </c>
      <c r="AY1078" s="17" t="s">
        <v>130</v>
      </c>
      <c r="BE1078" s="232">
        <f>IF(N1078="základní",J1078,0)</f>
        <v>0</v>
      </c>
      <c r="BF1078" s="232">
        <f>IF(N1078="snížená",J1078,0)</f>
        <v>0</v>
      </c>
      <c r="BG1078" s="232">
        <f>IF(N1078="zákl. přenesená",J1078,0)</f>
        <v>0</v>
      </c>
      <c r="BH1078" s="232">
        <f>IF(N1078="sníž. přenesená",J1078,0)</f>
        <v>0</v>
      </c>
      <c r="BI1078" s="232">
        <f>IF(N1078="nulová",J1078,0)</f>
        <v>0</v>
      </c>
      <c r="BJ1078" s="17" t="s">
        <v>81</v>
      </c>
      <c r="BK1078" s="232">
        <f>ROUND(I1078*H1078,2)</f>
        <v>0</v>
      </c>
      <c r="BL1078" s="17" t="s">
        <v>244</v>
      </c>
      <c r="BM1078" s="231" t="s">
        <v>1650</v>
      </c>
    </row>
    <row r="1079" spans="1:65" s="2" customFormat="1" ht="24.15" customHeight="1">
      <c r="A1079" s="38"/>
      <c r="B1079" s="39"/>
      <c r="C1079" s="219" t="s">
        <v>1651</v>
      </c>
      <c r="D1079" s="219" t="s">
        <v>132</v>
      </c>
      <c r="E1079" s="220" t="s">
        <v>1652</v>
      </c>
      <c r="F1079" s="221" t="s">
        <v>1653</v>
      </c>
      <c r="G1079" s="222" t="s">
        <v>360</v>
      </c>
      <c r="H1079" s="223">
        <v>5</v>
      </c>
      <c r="I1079" s="224"/>
      <c r="J1079" s="225">
        <f>ROUND(I1079*H1079,2)</f>
        <v>0</v>
      </c>
      <c r="K1079" s="226"/>
      <c r="L1079" s="44"/>
      <c r="M1079" s="227" t="s">
        <v>1</v>
      </c>
      <c r="N1079" s="228" t="s">
        <v>38</v>
      </c>
      <c r="O1079" s="91"/>
      <c r="P1079" s="229">
        <f>O1079*H1079</f>
        <v>0</v>
      </c>
      <c r="Q1079" s="229">
        <v>3E-05</v>
      </c>
      <c r="R1079" s="229">
        <f>Q1079*H1079</f>
        <v>0.00015000000000000001</v>
      </c>
      <c r="S1079" s="229">
        <v>0</v>
      </c>
      <c r="T1079" s="230">
        <f>S1079*H1079</f>
        <v>0</v>
      </c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R1079" s="231" t="s">
        <v>244</v>
      </c>
      <c r="AT1079" s="231" t="s">
        <v>132</v>
      </c>
      <c r="AU1079" s="231" t="s">
        <v>145</v>
      </c>
      <c r="AY1079" s="17" t="s">
        <v>130</v>
      </c>
      <c r="BE1079" s="232">
        <f>IF(N1079="základní",J1079,0)</f>
        <v>0</v>
      </c>
      <c r="BF1079" s="232">
        <f>IF(N1079="snížená",J1079,0)</f>
        <v>0</v>
      </c>
      <c r="BG1079" s="232">
        <f>IF(N1079="zákl. přenesená",J1079,0)</f>
        <v>0</v>
      </c>
      <c r="BH1079" s="232">
        <f>IF(N1079="sníž. přenesená",J1079,0)</f>
        <v>0</v>
      </c>
      <c r="BI1079" s="232">
        <f>IF(N1079="nulová",J1079,0)</f>
        <v>0</v>
      </c>
      <c r="BJ1079" s="17" t="s">
        <v>81</v>
      </c>
      <c r="BK1079" s="232">
        <f>ROUND(I1079*H1079,2)</f>
        <v>0</v>
      </c>
      <c r="BL1079" s="17" t="s">
        <v>244</v>
      </c>
      <c r="BM1079" s="231" t="s">
        <v>1654</v>
      </c>
    </row>
    <row r="1080" spans="1:65" s="2" customFormat="1" ht="24.15" customHeight="1">
      <c r="A1080" s="38"/>
      <c r="B1080" s="39"/>
      <c r="C1080" s="219" t="s">
        <v>1655</v>
      </c>
      <c r="D1080" s="219" t="s">
        <v>132</v>
      </c>
      <c r="E1080" s="220" t="s">
        <v>1656</v>
      </c>
      <c r="F1080" s="221" t="s">
        <v>1657</v>
      </c>
      <c r="G1080" s="222" t="s">
        <v>360</v>
      </c>
      <c r="H1080" s="223">
        <v>2</v>
      </c>
      <c r="I1080" s="224"/>
      <c r="J1080" s="225">
        <f>ROUND(I1080*H1080,2)</f>
        <v>0</v>
      </c>
      <c r="K1080" s="226"/>
      <c r="L1080" s="44"/>
      <c r="M1080" s="227" t="s">
        <v>1</v>
      </c>
      <c r="N1080" s="228" t="s">
        <v>38</v>
      </c>
      <c r="O1080" s="91"/>
      <c r="P1080" s="229">
        <f>O1080*H1080</f>
        <v>0</v>
      </c>
      <c r="Q1080" s="229">
        <v>3E-05</v>
      </c>
      <c r="R1080" s="229">
        <f>Q1080*H1080</f>
        <v>6E-05</v>
      </c>
      <c r="S1080" s="229">
        <v>0</v>
      </c>
      <c r="T1080" s="230">
        <f>S1080*H1080</f>
        <v>0</v>
      </c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R1080" s="231" t="s">
        <v>244</v>
      </c>
      <c r="AT1080" s="231" t="s">
        <v>132</v>
      </c>
      <c r="AU1080" s="231" t="s">
        <v>145</v>
      </c>
      <c r="AY1080" s="17" t="s">
        <v>130</v>
      </c>
      <c r="BE1080" s="232">
        <f>IF(N1080="základní",J1080,0)</f>
        <v>0</v>
      </c>
      <c r="BF1080" s="232">
        <f>IF(N1080="snížená",J1080,0)</f>
        <v>0</v>
      </c>
      <c r="BG1080" s="232">
        <f>IF(N1080="zákl. přenesená",J1080,0)</f>
        <v>0</v>
      </c>
      <c r="BH1080" s="232">
        <f>IF(N1080="sníž. přenesená",J1080,0)</f>
        <v>0</v>
      </c>
      <c r="BI1080" s="232">
        <f>IF(N1080="nulová",J1080,0)</f>
        <v>0</v>
      </c>
      <c r="BJ1080" s="17" t="s">
        <v>81</v>
      </c>
      <c r="BK1080" s="232">
        <f>ROUND(I1080*H1080,2)</f>
        <v>0</v>
      </c>
      <c r="BL1080" s="17" t="s">
        <v>244</v>
      </c>
      <c r="BM1080" s="231" t="s">
        <v>1658</v>
      </c>
    </row>
    <row r="1081" spans="1:65" s="2" customFormat="1" ht="16.5" customHeight="1">
      <c r="A1081" s="38"/>
      <c r="B1081" s="39"/>
      <c r="C1081" s="219" t="s">
        <v>1659</v>
      </c>
      <c r="D1081" s="219" t="s">
        <v>132</v>
      </c>
      <c r="E1081" s="220" t="s">
        <v>1660</v>
      </c>
      <c r="F1081" s="221" t="s">
        <v>1661</v>
      </c>
      <c r="G1081" s="222" t="s">
        <v>360</v>
      </c>
      <c r="H1081" s="223">
        <v>5</v>
      </c>
      <c r="I1081" s="224"/>
      <c r="J1081" s="225">
        <f>ROUND(I1081*H1081,2)</f>
        <v>0</v>
      </c>
      <c r="K1081" s="226"/>
      <c r="L1081" s="44"/>
      <c r="M1081" s="227" t="s">
        <v>1</v>
      </c>
      <c r="N1081" s="228" t="s">
        <v>38</v>
      </c>
      <c r="O1081" s="91"/>
      <c r="P1081" s="229">
        <f>O1081*H1081</f>
        <v>0</v>
      </c>
      <c r="Q1081" s="229">
        <v>0.04</v>
      </c>
      <c r="R1081" s="229">
        <f>Q1081*H1081</f>
        <v>0.2</v>
      </c>
      <c r="S1081" s="229">
        <v>0</v>
      </c>
      <c r="T1081" s="230">
        <f>S1081*H1081</f>
        <v>0</v>
      </c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R1081" s="231" t="s">
        <v>136</v>
      </c>
      <c r="AT1081" s="231" t="s">
        <v>132</v>
      </c>
      <c r="AU1081" s="231" t="s">
        <v>145</v>
      </c>
      <c r="AY1081" s="17" t="s">
        <v>130</v>
      </c>
      <c r="BE1081" s="232">
        <f>IF(N1081="základní",J1081,0)</f>
        <v>0</v>
      </c>
      <c r="BF1081" s="232">
        <f>IF(N1081="snížená",J1081,0)</f>
        <v>0</v>
      </c>
      <c r="BG1081" s="232">
        <f>IF(N1081="zákl. přenesená",J1081,0)</f>
        <v>0</v>
      </c>
      <c r="BH1081" s="232">
        <f>IF(N1081="sníž. přenesená",J1081,0)</f>
        <v>0</v>
      </c>
      <c r="BI1081" s="232">
        <f>IF(N1081="nulová",J1081,0)</f>
        <v>0</v>
      </c>
      <c r="BJ1081" s="17" t="s">
        <v>81</v>
      </c>
      <c r="BK1081" s="232">
        <f>ROUND(I1081*H1081,2)</f>
        <v>0</v>
      </c>
      <c r="BL1081" s="17" t="s">
        <v>136</v>
      </c>
      <c r="BM1081" s="231" t="s">
        <v>1662</v>
      </c>
    </row>
    <row r="1082" spans="1:65" s="2" customFormat="1" ht="16.5" customHeight="1">
      <c r="A1082" s="38"/>
      <c r="B1082" s="39"/>
      <c r="C1082" s="266" t="s">
        <v>1663</v>
      </c>
      <c r="D1082" s="266" t="s">
        <v>313</v>
      </c>
      <c r="E1082" s="267" t="s">
        <v>1664</v>
      </c>
      <c r="F1082" s="268" t="s">
        <v>1665</v>
      </c>
      <c r="G1082" s="269" t="s">
        <v>360</v>
      </c>
      <c r="H1082" s="270">
        <v>5</v>
      </c>
      <c r="I1082" s="271"/>
      <c r="J1082" s="272">
        <f>ROUND(I1082*H1082,2)</f>
        <v>0</v>
      </c>
      <c r="K1082" s="273"/>
      <c r="L1082" s="274"/>
      <c r="M1082" s="275" t="s">
        <v>1</v>
      </c>
      <c r="N1082" s="276" t="s">
        <v>38</v>
      </c>
      <c r="O1082" s="91"/>
      <c r="P1082" s="229">
        <f>O1082*H1082</f>
        <v>0</v>
      </c>
      <c r="Q1082" s="229">
        <v>0.0133</v>
      </c>
      <c r="R1082" s="229">
        <f>Q1082*H1082</f>
        <v>0.0665</v>
      </c>
      <c r="S1082" s="229">
        <v>0</v>
      </c>
      <c r="T1082" s="230">
        <f>S1082*H1082</f>
        <v>0</v>
      </c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R1082" s="231" t="s">
        <v>176</v>
      </c>
      <c r="AT1082" s="231" t="s">
        <v>313</v>
      </c>
      <c r="AU1082" s="231" t="s">
        <v>145</v>
      </c>
      <c r="AY1082" s="17" t="s">
        <v>130</v>
      </c>
      <c r="BE1082" s="232">
        <f>IF(N1082="základní",J1082,0)</f>
        <v>0</v>
      </c>
      <c r="BF1082" s="232">
        <f>IF(N1082="snížená",J1082,0)</f>
        <v>0</v>
      </c>
      <c r="BG1082" s="232">
        <f>IF(N1082="zákl. přenesená",J1082,0)</f>
        <v>0</v>
      </c>
      <c r="BH1082" s="232">
        <f>IF(N1082="sníž. přenesená",J1082,0)</f>
        <v>0</v>
      </c>
      <c r="BI1082" s="232">
        <f>IF(N1082="nulová",J1082,0)</f>
        <v>0</v>
      </c>
      <c r="BJ1082" s="17" t="s">
        <v>81</v>
      </c>
      <c r="BK1082" s="232">
        <f>ROUND(I1082*H1082,2)</f>
        <v>0</v>
      </c>
      <c r="BL1082" s="17" t="s">
        <v>136</v>
      </c>
      <c r="BM1082" s="231" t="s">
        <v>1666</v>
      </c>
    </row>
    <row r="1083" spans="1:65" s="2" customFormat="1" ht="16.5" customHeight="1">
      <c r="A1083" s="38"/>
      <c r="B1083" s="39"/>
      <c r="C1083" s="219" t="s">
        <v>1667</v>
      </c>
      <c r="D1083" s="219" t="s">
        <v>132</v>
      </c>
      <c r="E1083" s="220" t="s">
        <v>1668</v>
      </c>
      <c r="F1083" s="221" t="s">
        <v>1669</v>
      </c>
      <c r="G1083" s="222" t="s">
        <v>360</v>
      </c>
      <c r="H1083" s="223">
        <v>15</v>
      </c>
      <c r="I1083" s="224"/>
      <c r="J1083" s="225">
        <f>ROUND(I1083*H1083,2)</f>
        <v>0</v>
      </c>
      <c r="K1083" s="226"/>
      <c r="L1083" s="44"/>
      <c r="M1083" s="227" t="s">
        <v>1</v>
      </c>
      <c r="N1083" s="228" t="s">
        <v>38</v>
      </c>
      <c r="O1083" s="91"/>
      <c r="P1083" s="229">
        <f>O1083*H1083</f>
        <v>0</v>
      </c>
      <c r="Q1083" s="229">
        <v>0.05</v>
      </c>
      <c r="R1083" s="229">
        <f>Q1083*H1083</f>
        <v>0.75</v>
      </c>
      <c r="S1083" s="229">
        <v>0</v>
      </c>
      <c r="T1083" s="230">
        <f>S1083*H1083</f>
        <v>0</v>
      </c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R1083" s="231" t="s">
        <v>136</v>
      </c>
      <c r="AT1083" s="231" t="s">
        <v>132</v>
      </c>
      <c r="AU1083" s="231" t="s">
        <v>145</v>
      </c>
      <c r="AY1083" s="17" t="s">
        <v>130</v>
      </c>
      <c r="BE1083" s="232">
        <f>IF(N1083="základní",J1083,0)</f>
        <v>0</v>
      </c>
      <c r="BF1083" s="232">
        <f>IF(N1083="snížená",J1083,0)</f>
        <v>0</v>
      </c>
      <c r="BG1083" s="232">
        <f>IF(N1083="zákl. přenesená",J1083,0)</f>
        <v>0</v>
      </c>
      <c r="BH1083" s="232">
        <f>IF(N1083="sníž. přenesená",J1083,0)</f>
        <v>0</v>
      </c>
      <c r="BI1083" s="232">
        <f>IF(N1083="nulová",J1083,0)</f>
        <v>0</v>
      </c>
      <c r="BJ1083" s="17" t="s">
        <v>81</v>
      </c>
      <c r="BK1083" s="232">
        <f>ROUND(I1083*H1083,2)</f>
        <v>0</v>
      </c>
      <c r="BL1083" s="17" t="s">
        <v>136</v>
      </c>
      <c r="BM1083" s="231" t="s">
        <v>1670</v>
      </c>
    </row>
    <row r="1084" spans="1:65" s="2" customFormat="1" ht="16.5" customHeight="1">
      <c r="A1084" s="38"/>
      <c r="B1084" s="39"/>
      <c r="C1084" s="266" t="s">
        <v>1671</v>
      </c>
      <c r="D1084" s="266" t="s">
        <v>313</v>
      </c>
      <c r="E1084" s="267" t="s">
        <v>1672</v>
      </c>
      <c r="F1084" s="268" t="s">
        <v>1673</v>
      </c>
      <c r="G1084" s="269" t="s">
        <v>360</v>
      </c>
      <c r="H1084" s="270">
        <v>15</v>
      </c>
      <c r="I1084" s="271"/>
      <c r="J1084" s="272">
        <f>ROUND(I1084*H1084,2)</f>
        <v>0</v>
      </c>
      <c r="K1084" s="273"/>
      <c r="L1084" s="274"/>
      <c r="M1084" s="275" t="s">
        <v>1</v>
      </c>
      <c r="N1084" s="276" t="s">
        <v>38</v>
      </c>
      <c r="O1084" s="91"/>
      <c r="P1084" s="229">
        <f>O1084*H1084</f>
        <v>0</v>
      </c>
      <c r="Q1084" s="229">
        <v>0.0295</v>
      </c>
      <c r="R1084" s="229">
        <f>Q1084*H1084</f>
        <v>0.4425</v>
      </c>
      <c r="S1084" s="229">
        <v>0</v>
      </c>
      <c r="T1084" s="230">
        <f>S1084*H1084</f>
        <v>0</v>
      </c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R1084" s="231" t="s">
        <v>176</v>
      </c>
      <c r="AT1084" s="231" t="s">
        <v>313</v>
      </c>
      <c r="AU1084" s="231" t="s">
        <v>145</v>
      </c>
      <c r="AY1084" s="17" t="s">
        <v>130</v>
      </c>
      <c r="BE1084" s="232">
        <f>IF(N1084="základní",J1084,0)</f>
        <v>0</v>
      </c>
      <c r="BF1084" s="232">
        <f>IF(N1084="snížená",J1084,0)</f>
        <v>0</v>
      </c>
      <c r="BG1084" s="232">
        <f>IF(N1084="zákl. přenesená",J1084,0)</f>
        <v>0</v>
      </c>
      <c r="BH1084" s="232">
        <f>IF(N1084="sníž. přenesená",J1084,0)</f>
        <v>0</v>
      </c>
      <c r="BI1084" s="232">
        <f>IF(N1084="nulová",J1084,0)</f>
        <v>0</v>
      </c>
      <c r="BJ1084" s="17" t="s">
        <v>81</v>
      </c>
      <c r="BK1084" s="232">
        <f>ROUND(I1084*H1084,2)</f>
        <v>0</v>
      </c>
      <c r="BL1084" s="17" t="s">
        <v>136</v>
      </c>
      <c r="BM1084" s="231" t="s">
        <v>1674</v>
      </c>
    </row>
    <row r="1085" spans="1:63" s="12" customFormat="1" ht="22.8" customHeight="1">
      <c r="A1085" s="12"/>
      <c r="B1085" s="203"/>
      <c r="C1085" s="204"/>
      <c r="D1085" s="205" t="s">
        <v>72</v>
      </c>
      <c r="E1085" s="217" t="s">
        <v>184</v>
      </c>
      <c r="F1085" s="217" t="s">
        <v>1675</v>
      </c>
      <c r="G1085" s="204"/>
      <c r="H1085" s="204"/>
      <c r="I1085" s="207"/>
      <c r="J1085" s="218">
        <f>BK1085</f>
        <v>0</v>
      </c>
      <c r="K1085" s="204"/>
      <c r="L1085" s="209"/>
      <c r="M1085" s="210"/>
      <c r="N1085" s="211"/>
      <c r="O1085" s="211"/>
      <c r="P1085" s="212">
        <f>SUM(P1086:P1150)</f>
        <v>0</v>
      </c>
      <c r="Q1085" s="211"/>
      <c r="R1085" s="212">
        <f>SUM(R1086:R1150)</f>
        <v>10.58482</v>
      </c>
      <c r="S1085" s="211"/>
      <c r="T1085" s="213">
        <f>SUM(T1086:T1150)</f>
        <v>20.9188</v>
      </c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R1085" s="214" t="s">
        <v>81</v>
      </c>
      <c r="AT1085" s="215" t="s">
        <v>72</v>
      </c>
      <c r="AU1085" s="215" t="s">
        <v>81</v>
      </c>
      <c r="AY1085" s="214" t="s">
        <v>130</v>
      </c>
      <c r="BK1085" s="216">
        <f>SUM(BK1086:BK1150)</f>
        <v>0</v>
      </c>
    </row>
    <row r="1086" spans="1:65" s="2" customFormat="1" ht="37.8" customHeight="1">
      <c r="A1086" s="38"/>
      <c r="B1086" s="39"/>
      <c r="C1086" s="219" t="s">
        <v>1676</v>
      </c>
      <c r="D1086" s="219" t="s">
        <v>132</v>
      </c>
      <c r="E1086" s="220" t="s">
        <v>1677</v>
      </c>
      <c r="F1086" s="221" t="s">
        <v>1678</v>
      </c>
      <c r="G1086" s="222" t="s">
        <v>179</v>
      </c>
      <c r="H1086" s="223">
        <v>7</v>
      </c>
      <c r="I1086" s="224"/>
      <c r="J1086" s="225">
        <f>ROUND(I1086*H1086,2)</f>
        <v>0</v>
      </c>
      <c r="K1086" s="226"/>
      <c r="L1086" s="44"/>
      <c r="M1086" s="227" t="s">
        <v>1</v>
      </c>
      <c r="N1086" s="228" t="s">
        <v>38</v>
      </c>
      <c r="O1086" s="91"/>
      <c r="P1086" s="229">
        <f>O1086*H1086</f>
        <v>0</v>
      </c>
      <c r="Q1086" s="229">
        <v>0</v>
      </c>
      <c r="R1086" s="229">
        <f>Q1086*H1086</f>
        <v>0</v>
      </c>
      <c r="S1086" s="229">
        <v>0</v>
      </c>
      <c r="T1086" s="230">
        <f>S1086*H1086</f>
        <v>0</v>
      </c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R1086" s="231" t="s">
        <v>136</v>
      </c>
      <c r="AT1086" s="231" t="s">
        <v>132</v>
      </c>
      <c r="AU1086" s="231" t="s">
        <v>83</v>
      </c>
      <c r="AY1086" s="17" t="s">
        <v>130</v>
      </c>
      <c r="BE1086" s="232">
        <f>IF(N1086="základní",J1086,0)</f>
        <v>0</v>
      </c>
      <c r="BF1086" s="232">
        <f>IF(N1086="snížená",J1086,0)</f>
        <v>0</v>
      </c>
      <c r="BG1086" s="232">
        <f>IF(N1086="zákl. přenesená",J1086,0)</f>
        <v>0</v>
      </c>
      <c r="BH1086" s="232">
        <f>IF(N1086="sníž. přenesená",J1086,0)</f>
        <v>0</v>
      </c>
      <c r="BI1086" s="232">
        <f>IF(N1086="nulová",J1086,0)</f>
        <v>0</v>
      </c>
      <c r="BJ1086" s="17" t="s">
        <v>81</v>
      </c>
      <c r="BK1086" s="232">
        <f>ROUND(I1086*H1086,2)</f>
        <v>0</v>
      </c>
      <c r="BL1086" s="17" t="s">
        <v>136</v>
      </c>
      <c r="BM1086" s="231" t="s">
        <v>1679</v>
      </c>
    </row>
    <row r="1087" spans="1:51" s="14" customFormat="1" ht="12">
      <c r="A1087" s="14"/>
      <c r="B1087" s="245"/>
      <c r="C1087" s="246"/>
      <c r="D1087" s="235" t="s">
        <v>138</v>
      </c>
      <c r="E1087" s="247" t="s">
        <v>1</v>
      </c>
      <c r="F1087" s="248" t="s">
        <v>1680</v>
      </c>
      <c r="G1087" s="246"/>
      <c r="H1087" s="247" t="s">
        <v>1</v>
      </c>
      <c r="I1087" s="249"/>
      <c r="J1087" s="246"/>
      <c r="K1087" s="246"/>
      <c r="L1087" s="250"/>
      <c r="M1087" s="251"/>
      <c r="N1087" s="252"/>
      <c r="O1087" s="252"/>
      <c r="P1087" s="252"/>
      <c r="Q1087" s="252"/>
      <c r="R1087" s="252"/>
      <c r="S1087" s="252"/>
      <c r="T1087" s="253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T1087" s="254" t="s">
        <v>138</v>
      </c>
      <c r="AU1087" s="254" t="s">
        <v>83</v>
      </c>
      <c r="AV1087" s="14" t="s">
        <v>81</v>
      </c>
      <c r="AW1087" s="14" t="s">
        <v>29</v>
      </c>
      <c r="AX1087" s="14" t="s">
        <v>73</v>
      </c>
      <c r="AY1087" s="254" t="s">
        <v>130</v>
      </c>
    </row>
    <row r="1088" spans="1:51" s="13" customFormat="1" ht="12">
      <c r="A1088" s="13"/>
      <c r="B1088" s="233"/>
      <c r="C1088" s="234"/>
      <c r="D1088" s="235" t="s">
        <v>138</v>
      </c>
      <c r="E1088" s="236" t="s">
        <v>1</v>
      </c>
      <c r="F1088" s="237" t="s">
        <v>1681</v>
      </c>
      <c r="G1088" s="234"/>
      <c r="H1088" s="238">
        <v>7</v>
      </c>
      <c r="I1088" s="239"/>
      <c r="J1088" s="234"/>
      <c r="K1088" s="234"/>
      <c r="L1088" s="240"/>
      <c r="M1088" s="241"/>
      <c r="N1088" s="242"/>
      <c r="O1088" s="242"/>
      <c r="P1088" s="242"/>
      <c r="Q1088" s="242"/>
      <c r="R1088" s="242"/>
      <c r="S1088" s="242"/>
      <c r="T1088" s="24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T1088" s="244" t="s">
        <v>138</v>
      </c>
      <c r="AU1088" s="244" t="s">
        <v>83</v>
      </c>
      <c r="AV1088" s="13" t="s">
        <v>83</v>
      </c>
      <c r="AW1088" s="13" t="s">
        <v>29</v>
      </c>
      <c r="AX1088" s="13" t="s">
        <v>81</v>
      </c>
      <c r="AY1088" s="244" t="s">
        <v>130</v>
      </c>
    </row>
    <row r="1089" spans="1:65" s="2" customFormat="1" ht="37.8" customHeight="1">
      <c r="A1089" s="38"/>
      <c r="B1089" s="39"/>
      <c r="C1089" s="219" t="s">
        <v>1682</v>
      </c>
      <c r="D1089" s="219" t="s">
        <v>132</v>
      </c>
      <c r="E1089" s="220" t="s">
        <v>1683</v>
      </c>
      <c r="F1089" s="221" t="s">
        <v>1684</v>
      </c>
      <c r="G1089" s="222" t="s">
        <v>179</v>
      </c>
      <c r="H1089" s="223">
        <v>31.9</v>
      </c>
      <c r="I1089" s="224"/>
      <c r="J1089" s="225">
        <f>ROUND(I1089*H1089,2)</f>
        <v>0</v>
      </c>
      <c r="K1089" s="226"/>
      <c r="L1089" s="44"/>
      <c r="M1089" s="227" t="s">
        <v>1</v>
      </c>
      <c r="N1089" s="228" t="s">
        <v>38</v>
      </c>
      <c r="O1089" s="91"/>
      <c r="P1089" s="229">
        <f>O1089*H1089</f>
        <v>0</v>
      </c>
      <c r="Q1089" s="229">
        <v>0</v>
      </c>
      <c r="R1089" s="229">
        <f>Q1089*H1089</f>
        <v>0</v>
      </c>
      <c r="S1089" s="229">
        <v>0</v>
      </c>
      <c r="T1089" s="230">
        <f>S1089*H1089</f>
        <v>0</v>
      </c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R1089" s="231" t="s">
        <v>136</v>
      </c>
      <c r="AT1089" s="231" t="s">
        <v>132</v>
      </c>
      <c r="AU1089" s="231" t="s">
        <v>83</v>
      </c>
      <c r="AY1089" s="17" t="s">
        <v>130</v>
      </c>
      <c r="BE1089" s="232">
        <f>IF(N1089="základní",J1089,0)</f>
        <v>0</v>
      </c>
      <c r="BF1089" s="232">
        <f>IF(N1089="snížená",J1089,0)</f>
        <v>0</v>
      </c>
      <c r="BG1089" s="232">
        <f>IF(N1089="zákl. přenesená",J1089,0)</f>
        <v>0</v>
      </c>
      <c r="BH1089" s="232">
        <f>IF(N1089="sníž. přenesená",J1089,0)</f>
        <v>0</v>
      </c>
      <c r="BI1089" s="232">
        <f>IF(N1089="nulová",J1089,0)</f>
        <v>0</v>
      </c>
      <c r="BJ1089" s="17" t="s">
        <v>81</v>
      </c>
      <c r="BK1089" s="232">
        <f>ROUND(I1089*H1089,2)</f>
        <v>0</v>
      </c>
      <c r="BL1089" s="17" t="s">
        <v>136</v>
      </c>
      <c r="BM1089" s="231" t="s">
        <v>1685</v>
      </c>
    </row>
    <row r="1090" spans="1:51" s="14" customFormat="1" ht="12">
      <c r="A1090" s="14"/>
      <c r="B1090" s="245"/>
      <c r="C1090" s="246"/>
      <c r="D1090" s="235" t="s">
        <v>138</v>
      </c>
      <c r="E1090" s="247" t="s">
        <v>1</v>
      </c>
      <c r="F1090" s="248" t="s">
        <v>1686</v>
      </c>
      <c r="G1090" s="246"/>
      <c r="H1090" s="247" t="s">
        <v>1</v>
      </c>
      <c r="I1090" s="249"/>
      <c r="J1090" s="246"/>
      <c r="K1090" s="246"/>
      <c r="L1090" s="250"/>
      <c r="M1090" s="251"/>
      <c r="N1090" s="252"/>
      <c r="O1090" s="252"/>
      <c r="P1090" s="252"/>
      <c r="Q1090" s="252"/>
      <c r="R1090" s="252"/>
      <c r="S1090" s="252"/>
      <c r="T1090" s="253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T1090" s="254" t="s">
        <v>138</v>
      </c>
      <c r="AU1090" s="254" t="s">
        <v>83</v>
      </c>
      <c r="AV1090" s="14" t="s">
        <v>81</v>
      </c>
      <c r="AW1090" s="14" t="s">
        <v>29</v>
      </c>
      <c r="AX1090" s="14" t="s">
        <v>73</v>
      </c>
      <c r="AY1090" s="254" t="s">
        <v>130</v>
      </c>
    </row>
    <row r="1091" spans="1:51" s="13" customFormat="1" ht="12">
      <c r="A1091" s="13"/>
      <c r="B1091" s="233"/>
      <c r="C1091" s="234"/>
      <c r="D1091" s="235" t="s">
        <v>138</v>
      </c>
      <c r="E1091" s="236" t="s">
        <v>1</v>
      </c>
      <c r="F1091" s="237" t="s">
        <v>1687</v>
      </c>
      <c r="G1091" s="234"/>
      <c r="H1091" s="238">
        <v>2.8</v>
      </c>
      <c r="I1091" s="239"/>
      <c r="J1091" s="234"/>
      <c r="K1091" s="234"/>
      <c r="L1091" s="240"/>
      <c r="M1091" s="241"/>
      <c r="N1091" s="242"/>
      <c r="O1091" s="242"/>
      <c r="P1091" s="242"/>
      <c r="Q1091" s="242"/>
      <c r="R1091" s="242"/>
      <c r="S1091" s="242"/>
      <c r="T1091" s="24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T1091" s="244" t="s">
        <v>138</v>
      </c>
      <c r="AU1091" s="244" t="s">
        <v>83</v>
      </c>
      <c r="AV1091" s="13" t="s">
        <v>83</v>
      </c>
      <c r="AW1091" s="13" t="s">
        <v>29</v>
      </c>
      <c r="AX1091" s="13" t="s">
        <v>73</v>
      </c>
      <c r="AY1091" s="244" t="s">
        <v>130</v>
      </c>
    </row>
    <row r="1092" spans="1:51" s="14" customFormat="1" ht="12">
      <c r="A1092" s="14"/>
      <c r="B1092" s="245"/>
      <c r="C1092" s="246"/>
      <c r="D1092" s="235" t="s">
        <v>138</v>
      </c>
      <c r="E1092" s="247" t="s">
        <v>1</v>
      </c>
      <c r="F1092" s="248" t="s">
        <v>620</v>
      </c>
      <c r="G1092" s="246"/>
      <c r="H1092" s="247" t="s">
        <v>1</v>
      </c>
      <c r="I1092" s="249"/>
      <c r="J1092" s="246"/>
      <c r="K1092" s="246"/>
      <c r="L1092" s="250"/>
      <c r="M1092" s="251"/>
      <c r="N1092" s="252"/>
      <c r="O1092" s="252"/>
      <c r="P1092" s="252"/>
      <c r="Q1092" s="252"/>
      <c r="R1092" s="252"/>
      <c r="S1092" s="252"/>
      <c r="T1092" s="253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T1092" s="254" t="s">
        <v>138</v>
      </c>
      <c r="AU1092" s="254" t="s">
        <v>83</v>
      </c>
      <c r="AV1092" s="14" t="s">
        <v>81</v>
      </c>
      <c r="AW1092" s="14" t="s">
        <v>29</v>
      </c>
      <c r="AX1092" s="14" t="s">
        <v>73</v>
      </c>
      <c r="AY1092" s="254" t="s">
        <v>130</v>
      </c>
    </row>
    <row r="1093" spans="1:51" s="13" customFormat="1" ht="12">
      <c r="A1093" s="13"/>
      <c r="B1093" s="233"/>
      <c r="C1093" s="234"/>
      <c r="D1093" s="235" t="s">
        <v>138</v>
      </c>
      <c r="E1093" s="236" t="s">
        <v>1</v>
      </c>
      <c r="F1093" s="237" t="s">
        <v>1688</v>
      </c>
      <c r="G1093" s="234"/>
      <c r="H1093" s="238">
        <v>19.3</v>
      </c>
      <c r="I1093" s="239"/>
      <c r="J1093" s="234"/>
      <c r="K1093" s="234"/>
      <c r="L1093" s="240"/>
      <c r="M1093" s="241"/>
      <c r="N1093" s="242"/>
      <c r="O1093" s="242"/>
      <c r="P1093" s="242"/>
      <c r="Q1093" s="242"/>
      <c r="R1093" s="242"/>
      <c r="S1093" s="242"/>
      <c r="T1093" s="24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T1093" s="244" t="s">
        <v>138</v>
      </c>
      <c r="AU1093" s="244" t="s">
        <v>83</v>
      </c>
      <c r="AV1093" s="13" t="s">
        <v>83</v>
      </c>
      <c r="AW1093" s="13" t="s">
        <v>29</v>
      </c>
      <c r="AX1093" s="13" t="s">
        <v>73</v>
      </c>
      <c r="AY1093" s="244" t="s">
        <v>130</v>
      </c>
    </row>
    <row r="1094" spans="1:51" s="14" customFormat="1" ht="12">
      <c r="A1094" s="14"/>
      <c r="B1094" s="245"/>
      <c r="C1094" s="246"/>
      <c r="D1094" s="235" t="s">
        <v>138</v>
      </c>
      <c r="E1094" s="247" t="s">
        <v>1</v>
      </c>
      <c r="F1094" s="248" t="s">
        <v>622</v>
      </c>
      <c r="G1094" s="246"/>
      <c r="H1094" s="247" t="s">
        <v>1</v>
      </c>
      <c r="I1094" s="249"/>
      <c r="J1094" s="246"/>
      <c r="K1094" s="246"/>
      <c r="L1094" s="250"/>
      <c r="M1094" s="251"/>
      <c r="N1094" s="252"/>
      <c r="O1094" s="252"/>
      <c r="P1094" s="252"/>
      <c r="Q1094" s="252"/>
      <c r="R1094" s="252"/>
      <c r="S1094" s="252"/>
      <c r="T1094" s="253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T1094" s="254" t="s">
        <v>138</v>
      </c>
      <c r="AU1094" s="254" t="s">
        <v>83</v>
      </c>
      <c r="AV1094" s="14" t="s">
        <v>81</v>
      </c>
      <c r="AW1094" s="14" t="s">
        <v>29</v>
      </c>
      <c r="AX1094" s="14" t="s">
        <v>73</v>
      </c>
      <c r="AY1094" s="254" t="s">
        <v>130</v>
      </c>
    </row>
    <row r="1095" spans="1:51" s="13" customFormat="1" ht="12">
      <c r="A1095" s="13"/>
      <c r="B1095" s="233"/>
      <c r="C1095" s="234"/>
      <c r="D1095" s="235" t="s">
        <v>138</v>
      </c>
      <c r="E1095" s="236" t="s">
        <v>1</v>
      </c>
      <c r="F1095" s="237" t="s">
        <v>1689</v>
      </c>
      <c r="G1095" s="234"/>
      <c r="H1095" s="238">
        <v>3.5</v>
      </c>
      <c r="I1095" s="239"/>
      <c r="J1095" s="234"/>
      <c r="K1095" s="234"/>
      <c r="L1095" s="240"/>
      <c r="M1095" s="241"/>
      <c r="N1095" s="242"/>
      <c r="O1095" s="242"/>
      <c r="P1095" s="242"/>
      <c r="Q1095" s="242"/>
      <c r="R1095" s="242"/>
      <c r="S1095" s="242"/>
      <c r="T1095" s="24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T1095" s="244" t="s">
        <v>138</v>
      </c>
      <c r="AU1095" s="244" t="s">
        <v>83</v>
      </c>
      <c r="AV1095" s="13" t="s">
        <v>83</v>
      </c>
      <c r="AW1095" s="13" t="s">
        <v>29</v>
      </c>
      <c r="AX1095" s="13" t="s">
        <v>73</v>
      </c>
      <c r="AY1095" s="244" t="s">
        <v>130</v>
      </c>
    </row>
    <row r="1096" spans="1:51" s="14" customFormat="1" ht="12">
      <c r="A1096" s="14"/>
      <c r="B1096" s="245"/>
      <c r="C1096" s="246"/>
      <c r="D1096" s="235" t="s">
        <v>138</v>
      </c>
      <c r="E1096" s="247" t="s">
        <v>1</v>
      </c>
      <c r="F1096" s="248" t="s">
        <v>1690</v>
      </c>
      <c r="G1096" s="246"/>
      <c r="H1096" s="247" t="s">
        <v>1</v>
      </c>
      <c r="I1096" s="249"/>
      <c r="J1096" s="246"/>
      <c r="K1096" s="246"/>
      <c r="L1096" s="250"/>
      <c r="M1096" s="251"/>
      <c r="N1096" s="252"/>
      <c r="O1096" s="252"/>
      <c r="P1096" s="252"/>
      <c r="Q1096" s="252"/>
      <c r="R1096" s="252"/>
      <c r="S1096" s="252"/>
      <c r="T1096" s="253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T1096" s="254" t="s">
        <v>138</v>
      </c>
      <c r="AU1096" s="254" t="s">
        <v>83</v>
      </c>
      <c r="AV1096" s="14" t="s">
        <v>81</v>
      </c>
      <c r="AW1096" s="14" t="s">
        <v>29</v>
      </c>
      <c r="AX1096" s="14" t="s">
        <v>73</v>
      </c>
      <c r="AY1096" s="254" t="s">
        <v>130</v>
      </c>
    </row>
    <row r="1097" spans="1:51" s="13" customFormat="1" ht="12">
      <c r="A1097" s="13"/>
      <c r="B1097" s="233"/>
      <c r="C1097" s="234"/>
      <c r="D1097" s="235" t="s">
        <v>138</v>
      </c>
      <c r="E1097" s="236" t="s">
        <v>1</v>
      </c>
      <c r="F1097" s="237" t="s">
        <v>1691</v>
      </c>
      <c r="G1097" s="234"/>
      <c r="H1097" s="238">
        <v>6.3</v>
      </c>
      <c r="I1097" s="239"/>
      <c r="J1097" s="234"/>
      <c r="K1097" s="234"/>
      <c r="L1097" s="240"/>
      <c r="M1097" s="241"/>
      <c r="N1097" s="242"/>
      <c r="O1097" s="242"/>
      <c r="P1097" s="242"/>
      <c r="Q1097" s="242"/>
      <c r="R1097" s="242"/>
      <c r="S1097" s="242"/>
      <c r="T1097" s="24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T1097" s="244" t="s">
        <v>138</v>
      </c>
      <c r="AU1097" s="244" t="s">
        <v>83</v>
      </c>
      <c r="AV1097" s="13" t="s">
        <v>83</v>
      </c>
      <c r="AW1097" s="13" t="s">
        <v>29</v>
      </c>
      <c r="AX1097" s="13" t="s">
        <v>73</v>
      </c>
      <c r="AY1097" s="244" t="s">
        <v>130</v>
      </c>
    </row>
    <row r="1098" spans="1:51" s="15" customFormat="1" ht="12">
      <c r="A1098" s="15"/>
      <c r="B1098" s="255"/>
      <c r="C1098" s="256"/>
      <c r="D1098" s="235" t="s">
        <v>138</v>
      </c>
      <c r="E1098" s="257" t="s">
        <v>1</v>
      </c>
      <c r="F1098" s="258" t="s">
        <v>153</v>
      </c>
      <c r="G1098" s="256"/>
      <c r="H1098" s="259">
        <v>31.9</v>
      </c>
      <c r="I1098" s="260"/>
      <c r="J1098" s="256"/>
      <c r="K1098" s="256"/>
      <c r="L1098" s="261"/>
      <c r="M1098" s="262"/>
      <c r="N1098" s="263"/>
      <c r="O1098" s="263"/>
      <c r="P1098" s="263"/>
      <c r="Q1098" s="263"/>
      <c r="R1098" s="263"/>
      <c r="S1098" s="263"/>
      <c r="T1098" s="264"/>
      <c r="U1098" s="15"/>
      <c r="V1098" s="15"/>
      <c r="W1098" s="15"/>
      <c r="X1098" s="15"/>
      <c r="Y1098" s="15"/>
      <c r="Z1098" s="15"/>
      <c r="AA1098" s="15"/>
      <c r="AB1098" s="15"/>
      <c r="AC1098" s="15"/>
      <c r="AD1098" s="15"/>
      <c r="AE1098" s="15"/>
      <c r="AT1098" s="265" t="s">
        <v>138</v>
      </c>
      <c r="AU1098" s="265" t="s">
        <v>83</v>
      </c>
      <c r="AV1098" s="15" t="s">
        <v>136</v>
      </c>
      <c r="AW1098" s="15" t="s">
        <v>29</v>
      </c>
      <c r="AX1098" s="15" t="s">
        <v>81</v>
      </c>
      <c r="AY1098" s="265" t="s">
        <v>130</v>
      </c>
    </row>
    <row r="1099" spans="1:65" s="2" customFormat="1" ht="33" customHeight="1">
      <c r="A1099" s="38"/>
      <c r="B1099" s="39"/>
      <c r="C1099" s="219" t="s">
        <v>1692</v>
      </c>
      <c r="D1099" s="219" t="s">
        <v>132</v>
      </c>
      <c r="E1099" s="220" t="s">
        <v>1693</v>
      </c>
      <c r="F1099" s="221" t="s">
        <v>1694</v>
      </c>
      <c r="G1099" s="222" t="s">
        <v>503</v>
      </c>
      <c r="H1099" s="223">
        <v>1</v>
      </c>
      <c r="I1099" s="224"/>
      <c r="J1099" s="225">
        <f>ROUND(I1099*H1099,2)</f>
        <v>0</v>
      </c>
      <c r="K1099" s="226"/>
      <c r="L1099" s="44"/>
      <c r="M1099" s="227" t="s">
        <v>1</v>
      </c>
      <c r="N1099" s="228" t="s">
        <v>38</v>
      </c>
      <c r="O1099" s="91"/>
      <c r="P1099" s="229">
        <f>O1099*H1099</f>
        <v>0</v>
      </c>
      <c r="Q1099" s="229">
        <v>0</v>
      </c>
      <c r="R1099" s="229">
        <f>Q1099*H1099</f>
        <v>0</v>
      </c>
      <c r="S1099" s="229">
        <v>0</v>
      </c>
      <c r="T1099" s="230">
        <f>S1099*H1099</f>
        <v>0</v>
      </c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R1099" s="231" t="s">
        <v>136</v>
      </c>
      <c r="AT1099" s="231" t="s">
        <v>132</v>
      </c>
      <c r="AU1099" s="231" t="s">
        <v>83</v>
      </c>
      <c r="AY1099" s="17" t="s">
        <v>130</v>
      </c>
      <c r="BE1099" s="232">
        <f>IF(N1099="základní",J1099,0)</f>
        <v>0</v>
      </c>
      <c r="BF1099" s="232">
        <f>IF(N1099="snížená",J1099,0)</f>
        <v>0</v>
      </c>
      <c r="BG1099" s="232">
        <f>IF(N1099="zákl. přenesená",J1099,0)</f>
        <v>0</v>
      </c>
      <c r="BH1099" s="232">
        <f>IF(N1099="sníž. přenesená",J1099,0)</f>
        <v>0</v>
      </c>
      <c r="BI1099" s="232">
        <f>IF(N1099="nulová",J1099,0)</f>
        <v>0</v>
      </c>
      <c r="BJ1099" s="17" t="s">
        <v>81</v>
      </c>
      <c r="BK1099" s="232">
        <f>ROUND(I1099*H1099,2)</f>
        <v>0</v>
      </c>
      <c r="BL1099" s="17" t="s">
        <v>136</v>
      </c>
      <c r="BM1099" s="231" t="s">
        <v>1695</v>
      </c>
    </row>
    <row r="1100" spans="1:65" s="2" customFormat="1" ht="37.8" customHeight="1">
      <c r="A1100" s="38"/>
      <c r="B1100" s="39"/>
      <c r="C1100" s="219" t="s">
        <v>1696</v>
      </c>
      <c r="D1100" s="219" t="s">
        <v>132</v>
      </c>
      <c r="E1100" s="220" t="s">
        <v>1697</v>
      </c>
      <c r="F1100" s="221" t="s">
        <v>1698</v>
      </c>
      <c r="G1100" s="222" t="s">
        <v>179</v>
      </c>
      <c r="H1100" s="223">
        <v>77.3</v>
      </c>
      <c r="I1100" s="224"/>
      <c r="J1100" s="225">
        <f>ROUND(I1100*H1100,2)</f>
        <v>0</v>
      </c>
      <c r="K1100" s="226"/>
      <c r="L1100" s="44"/>
      <c r="M1100" s="227" t="s">
        <v>1</v>
      </c>
      <c r="N1100" s="228" t="s">
        <v>38</v>
      </c>
      <c r="O1100" s="91"/>
      <c r="P1100" s="229">
        <f>O1100*H1100</f>
        <v>0</v>
      </c>
      <c r="Q1100" s="229">
        <v>0</v>
      </c>
      <c r="R1100" s="229">
        <f>Q1100*H1100</f>
        <v>0</v>
      </c>
      <c r="S1100" s="229">
        <v>0</v>
      </c>
      <c r="T1100" s="230">
        <f>S1100*H1100</f>
        <v>0</v>
      </c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R1100" s="231" t="s">
        <v>136</v>
      </c>
      <c r="AT1100" s="231" t="s">
        <v>132</v>
      </c>
      <c r="AU1100" s="231" t="s">
        <v>83</v>
      </c>
      <c r="AY1100" s="17" t="s">
        <v>130</v>
      </c>
      <c r="BE1100" s="232">
        <f>IF(N1100="základní",J1100,0)</f>
        <v>0</v>
      </c>
      <c r="BF1100" s="232">
        <f>IF(N1100="snížená",J1100,0)</f>
        <v>0</v>
      </c>
      <c r="BG1100" s="232">
        <f>IF(N1100="zákl. přenesená",J1100,0)</f>
        <v>0</v>
      </c>
      <c r="BH1100" s="232">
        <f>IF(N1100="sníž. přenesená",J1100,0)</f>
        <v>0</v>
      </c>
      <c r="BI1100" s="232">
        <f>IF(N1100="nulová",J1100,0)</f>
        <v>0</v>
      </c>
      <c r="BJ1100" s="17" t="s">
        <v>81</v>
      </c>
      <c r="BK1100" s="232">
        <f>ROUND(I1100*H1100,2)</f>
        <v>0</v>
      </c>
      <c r="BL1100" s="17" t="s">
        <v>136</v>
      </c>
      <c r="BM1100" s="231" t="s">
        <v>1699</v>
      </c>
    </row>
    <row r="1101" spans="1:51" s="14" customFormat="1" ht="12">
      <c r="A1101" s="14"/>
      <c r="B1101" s="245"/>
      <c r="C1101" s="246"/>
      <c r="D1101" s="235" t="s">
        <v>138</v>
      </c>
      <c r="E1101" s="247" t="s">
        <v>1</v>
      </c>
      <c r="F1101" s="248" t="s">
        <v>1700</v>
      </c>
      <c r="G1101" s="246"/>
      <c r="H1101" s="247" t="s">
        <v>1</v>
      </c>
      <c r="I1101" s="249"/>
      <c r="J1101" s="246"/>
      <c r="K1101" s="246"/>
      <c r="L1101" s="250"/>
      <c r="M1101" s="251"/>
      <c r="N1101" s="252"/>
      <c r="O1101" s="252"/>
      <c r="P1101" s="252"/>
      <c r="Q1101" s="252"/>
      <c r="R1101" s="252"/>
      <c r="S1101" s="252"/>
      <c r="T1101" s="253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T1101" s="254" t="s">
        <v>138</v>
      </c>
      <c r="AU1101" s="254" t="s">
        <v>83</v>
      </c>
      <c r="AV1101" s="14" t="s">
        <v>81</v>
      </c>
      <c r="AW1101" s="14" t="s">
        <v>29</v>
      </c>
      <c r="AX1101" s="14" t="s">
        <v>73</v>
      </c>
      <c r="AY1101" s="254" t="s">
        <v>130</v>
      </c>
    </row>
    <row r="1102" spans="1:51" s="13" customFormat="1" ht="12">
      <c r="A1102" s="13"/>
      <c r="B1102" s="233"/>
      <c r="C1102" s="234"/>
      <c r="D1102" s="235" t="s">
        <v>138</v>
      </c>
      <c r="E1102" s="236" t="s">
        <v>1</v>
      </c>
      <c r="F1102" s="237" t="s">
        <v>1701</v>
      </c>
      <c r="G1102" s="234"/>
      <c r="H1102" s="238">
        <v>2.7</v>
      </c>
      <c r="I1102" s="239"/>
      <c r="J1102" s="234"/>
      <c r="K1102" s="234"/>
      <c r="L1102" s="240"/>
      <c r="M1102" s="241"/>
      <c r="N1102" s="242"/>
      <c r="O1102" s="242"/>
      <c r="P1102" s="242"/>
      <c r="Q1102" s="242"/>
      <c r="R1102" s="242"/>
      <c r="S1102" s="242"/>
      <c r="T1102" s="24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T1102" s="244" t="s">
        <v>138</v>
      </c>
      <c r="AU1102" s="244" t="s">
        <v>83</v>
      </c>
      <c r="AV1102" s="13" t="s">
        <v>83</v>
      </c>
      <c r="AW1102" s="13" t="s">
        <v>29</v>
      </c>
      <c r="AX1102" s="13" t="s">
        <v>73</v>
      </c>
      <c r="AY1102" s="244" t="s">
        <v>130</v>
      </c>
    </row>
    <row r="1103" spans="1:51" s="14" customFormat="1" ht="12">
      <c r="A1103" s="14"/>
      <c r="B1103" s="245"/>
      <c r="C1103" s="246"/>
      <c r="D1103" s="235" t="s">
        <v>138</v>
      </c>
      <c r="E1103" s="247" t="s">
        <v>1</v>
      </c>
      <c r="F1103" s="248" t="s">
        <v>1702</v>
      </c>
      <c r="G1103" s="246"/>
      <c r="H1103" s="247" t="s">
        <v>1</v>
      </c>
      <c r="I1103" s="249"/>
      <c r="J1103" s="246"/>
      <c r="K1103" s="246"/>
      <c r="L1103" s="250"/>
      <c r="M1103" s="251"/>
      <c r="N1103" s="252"/>
      <c r="O1103" s="252"/>
      <c r="P1103" s="252"/>
      <c r="Q1103" s="252"/>
      <c r="R1103" s="252"/>
      <c r="S1103" s="252"/>
      <c r="T1103" s="253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T1103" s="254" t="s">
        <v>138</v>
      </c>
      <c r="AU1103" s="254" t="s">
        <v>83</v>
      </c>
      <c r="AV1103" s="14" t="s">
        <v>81</v>
      </c>
      <c r="AW1103" s="14" t="s">
        <v>29</v>
      </c>
      <c r="AX1103" s="14" t="s">
        <v>73</v>
      </c>
      <c r="AY1103" s="254" t="s">
        <v>130</v>
      </c>
    </row>
    <row r="1104" spans="1:51" s="13" customFormat="1" ht="12">
      <c r="A1104" s="13"/>
      <c r="B1104" s="233"/>
      <c r="C1104" s="234"/>
      <c r="D1104" s="235" t="s">
        <v>138</v>
      </c>
      <c r="E1104" s="236" t="s">
        <v>1</v>
      </c>
      <c r="F1104" s="237" t="s">
        <v>1703</v>
      </c>
      <c r="G1104" s="234"/>
      <c r="H1104" s="238">
        <v>26</v>
      </c>
      <c r="I1104" s="239"/>
      <c r="J1104" s="234"/>
      <c r="K1104" s="234"/>
      <c r="L1104" s="240"/>
      <c r="M1104" s="241"/>
      <c r="N1104" s="242"/>
      <c r="O1104" s="242"/>
      <c r="P1104" s="242"/>
      <c r="Q1104" s="242"/>
      <c r="R1104" s="242"/>
      <c r="S1104" s="242"/>
      <c r="T1104" s="24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T1104" s="244" t="s">
        <v>138</v>
      </c>
      <c r="AU1104" s="244" t="s">
        <v>83</v>
      </c>
      <c r="AV1104" s="13" t="s">
        <v>83</v>
      </c>
      <c r="AW1104" s="13" t="s">
        <v>29</v>
      </c>
      <c r="AX1104" s="13" t="s">
        <v>73</v>
      </c>
      <c r="AY1104" s="244" t="s">
        <v>130</v>
      </c>
    </row>
    <row r="1105" spans="1:51" s="14" customFormat="1" ht="12">
      <c r="A1105" s="14"/>
      <c r="B1105" s="245"/>
      <c r="C1105" s="246"/>
      <c r="D1105" s="235" t="s">
        <v>138</v>
      </c>
      <c r="E1105" s="247" t="s">
        <v>1</v>
      </c>
      <c r="F1105" s="248" t="s">
        <v>1704</v>
      </c>
      <c r="G1105" s="246"/>
      <c r="H1105" s="247" t="s">
        <v>1</v>
      </c>
      <c r="I1105" s="249"/>
      <c r="J1105" s="246"/>
      <c r="K1105" s="246"/>
      <c r="L1105" s="250"/>
      <c r="M1105" s="251"/>
      <c r="N1105" s="252"/>
      <c r="O1105" s="252"/>
      <c r="P1105" s="252"/>
      <c r="Q1105" s="252"/>
      <c r="R1105" s="252"/>
      <c r="S1105" s="252"/>
      <c r="T1105" s="253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T1105" s="254" t="s">
        <v>138</v>
      </c>
      <c r="AU1105" s="254" t="s">
        <v>83</v>
      </c>
      <c r="AV1105" s="14" t="s">
        <v>81</v>
      </c>
      <c r="AW1105" s="14" t="s">
        <v>29</v>
      </c>
      <c r="AX1105" s="14" t="s">
        <v>73</v>
      </c>
      <c r="AY1105" s="254" t="s">
        <v>130</v>
      </c>
    </row>
    <row r="1106" spans="1:51" s="13" customFormat="1" ht="12">
      <c r="A1106" s="13"/>
      <c r="B1106" s="233"/>
      <c r="C1106" s="234"/>
      <c r="D1106" s="235" t="s">
        <v>138</v>
      </c>
      <c r="E1106" s="236" t="s">
        <v>1</v>
      </c>
      <c r="F1106" s="237" t="s">
        <v>1705</v>
      </c>
      <c r="G1106" s="234"/>
      <c r="H1106" s="238">
        <v>48.6</v>
      </c>
      <c r="I1106" s="239"/>
      <c r="J1106" s="234"/>
      <c r="K1106" s="234"/>
      <c r="L1106" s="240"/>
      <c r="M1106" s="241"/>
      <c r="N1106" s="242"/>
      <c r="O1106" s="242"/>
      <c r="P1106" s="242"/>
      <c r="Q1106" s="242"/>
      <c r="R1106" s="242"/>
      <c r="S1106" s="242"/>
      <c r="T1106" s="24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T1106" s="244" t="s">
        <v>138</v>
      </c>
      <c r="AU1106" s="244" t="s">
        <v>83</v>
      </c>
      <c r="AV1106" s="13" t="s">
        <v>83</v>
      </c>
      <c r="AW1106" s="13" t="s">
        <v>29</v>
      </c>
      <c r="AX1106" s="13" t="s">
        <v>73</v>
      </c>
      <c r="AY1106" s="244" t="s">
        <v>130</v>
      </c>
    </row>
    <row r="1107" spans="1:51" s="15" customFormat="1" ht="12">
      <c r="A1107" s="15"/>
      <c r="B1107" s="255"/>
      <c r="C1107" s="256"/>
      <c r="D1107" s="235" t="s">
        <v>138</v>
      </c>
      <c r="E1107" s="257" t="s">
        <v>1</v>
      </c>
      <c r="F1107" s="258" t="s">
        <v>153</v>
      </c>
      <c r="G1107" s="256"/>
      <c r="H1107" s="259">
        <v>77.3</v>
      </c>
      <c r="I1107" s="260"/>
      <c r="J1107" s="256"/>
      <c r="K1107" s="256"/>
      <c r="L1107" s="261"/>
      <c r="M1107" s="262"/>
      <c r="N1107" s="263"/>
      <c r="O1107" s="263"/>
      <c r="P1107" s="263"/>
      <c r="Q1107" s="263"/>
      <c r="R1107" s="263"/>
      <c r="S1107" s="263"/>
      <c r="T1107" s="264"/>
      <c r="U1107" s="15"/>
      <c r="V1107" s="15"/>
      <c r="W1107" s="15"/>
      <c r="X1107" s="15"/>
      <c r="Y1107" s="15"/>
      <c r="Z1107" s="15"/>
      <c r="AA1107" s="15"/>
      <c r="AB1107" s="15"/>
      <c r="AC1107" s="15"/>
      <c r="AD1107" s="15"/>
      <c r="AE1107" s="15"/>
      <c r="AT1107" s="265" t="s">
        <v>138</v>
      </c>
      <c r="AU1107" s="265" t="s">
        <v>83</v>
      </c>
      <c r="AV1107" s="15" t="s">
        <v>136</v>
      </c>
      <c r="AW1107" s="15" t="s">
        <v>29</v>
      </c>
      <c r="AX1107" s="15" t="s">
        <v>81</v>
      </c>
      <c r="AY1107" s="265" t="s">
        <v>130</v>
      </c>
    </row>
    <row r="1108" spans="1:65" s="2" customFormat="1" ht="37.8" customHeight="1">
      <c r="A1108" s="38"/>
      <c r="B1108" s="39"/>
      <c r="C1108" s="219" t="s">
        <v>1706</v>
      </c>
      <c r="D1108" s="219" t="s">
        <v>132</v>
      </c>
      <c r="E1108" s="220" t="s">
        <v>1707</v>
      </c>
      <c r="F1108" s="221" t="s">
        <v>1708</v>
      </c>
      <c r="G1108" s="222" t="s">
        <v>179</v>
      </c>
      <c r="H1108" s="223">
        <v>543</v>
      </c>
      <c r="I1108" s="224"/>
      <c r="J1108" s="225">
        <f>ROUND(I1108*H1108,2)</f>
        <v>0</v>
      </c>
      <c r="K1108" s="226"/>
      <c r="L1108" s="44"/>
      <c r="M1108" s="227" t="s">
        <v>1</v>
      </c>
      <c r="N1108" s="228" t="s">
        <v>38</v>
      </c>
      <c r="O1108" s="91"/>
      <c r="P1108" s="229">
        <f>O1108*H1108</f>
        <v>0</v>
      </c>
      <c r="Q1108" s="229">
        <v>0</v>
      </c>
      <c r="R1108" s="229">
        <f>Q1108*H1108</f>
        <v>0</v>
      </c>
      <c r="S1108" s="229">
        <v>0</v>
      </c>
      <c r="T1108" s="230">
        <f>S1108*H1108</f>
        <v>0</v>
      </c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R1108" s="231" t="s">
        <v>136</v>
      </c>
      <c r="AT1108" s="231" t="s">
        <v>132</v>
      </c>
      <c r="AU1108" s="231" t="s">
        <v>83</v>
      </c>
      <c r="AY1108" s="17" t="s">
        <v>130</v>
      </c>
      <c r="BE1108" s="232">
        <f>IF(N1108="základní",J1108,0)</f>
        <v>0</v>
      </c>
      <c r="BF1108" s="232">
        <f>IF(N1108="snížená",J1108,0)</f>
        <v>0</v>
      </c>
      <c r="BG1108" s="232">
        <f>IF(N1108="zákl. přenesená",J1108,0)</f>
        <v>0</v>
      </c>
      <c r="BH1108" s="232">
        <f>IF(N1108="sníž. přenesená",J1108,0)</f>
        <v>0</v>
      </c>
      <c r="BI1108" s="232">
        <f>IF(N1108="nulová",J1108,0)</f>
        <v>0</v>
      </c>
      <c r="BJ1108" s="17" t="s">
        <v>81</v>
      </c>
      <c r="BK1108" s="232">
        <f>ROUND(I1108*H1108,2)</f>
        <v>0</v>
      </c>
      <c r="BL1108" s="17" t="s">
        <v>136</v>
      </c>
      <c r="BM1108" s="231" t="s">
        <v>1709</v>
      </c>
    </row>
    <row r="1109" spans="1:51" s="14" customFormat="1" ht="12">
      <c r="A1109" s="14"/>
      <c r="B1109" s="245"/>
      <c r="C1109" s="246"/>
      <c r="D1109" s="235" t="s">
        <v>138</v>
      </c>
      <c r="E1109" s="247" t="s">
        <v>1</v>
      </c>
      <c r="F1109" s="248" t="s">
        <v>624</v>
      </c>
      <c r="G1109" s="246"/>
      <c r="H1109" s="247" t="s">
        <v>1</v>
      </c>
      <c r="I1109" s="249"/>
      <c r="J1109" s="246"/>
      <c r="K1109" s="246"/>
      <c r="L1109" s="250"/>
      <c r="M1109" s="251"/>
      <c r="N1109" s="252"/>
      <c r="O1109" s="252"/>
      <c r="P1109" s="252"/>
      <c r="Q1109" s="252"/>
      <c r="R1109" s="252"/>
      <c r="S1109" s="252"/>
      <c r="T1109" s="253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T1109" s="254" t="s">
        <v>138</v>
      </c>
      <c r="AU1109" s="254" t="s">
        <v>83</v>
      </c>
      <c r="AV1109" s="14" t="s">
        <v>81</v>
      </c>
      <c r="AW1109" s="14" t="s">
        <v>29</v>
      </c>
      <c r="AX1109" s="14" t="s">
        <v>73</v>
      </c>
      <c r="AY1109" s="254" t="s">
        <v>130</v>
      </c>
    </row>
    <row r="1110" spans="1:51" s="13" customFormat="1" ht="12">
      <c r="A1110" s="13"/>
      <c r="B1110" s="233"/>
      <c r="C1110" s="234"/>
      <c r="D1110" s="235" t="s">
        <v>138</v>
      </c>
      <c r="E1110" s="236" t="s">
        <v>1</v>
      </c>
      <c r="F1110" s="237" t="s">
        <v>1710</v>
      </c>
      <c r="G1110" s="234"/>
      <c r="H1110" s="238">
        <v>450</v>
      </c>
      <c r="I1110" s="239"/>
      <c r="J1110" s="234"/>
      <c r="K1110" s="234"/>
      <c r="L1110" s="240"/>
      <c r="M1110" s="241"/>
      <c r="N1110" s="242"/>
      <c r="O1110" s="242"/>
      <c r="P1110" s="242"/>
      <c r="Q1110" s="242"/>
      <c r="R1110" s="242"/>
      <c r="S1110" s="242"/>
      <c r="T1110" s="24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44" t="s">
        <v>138</v>
      </c>
      <c r="AU1110" s="244" t="s">
        <v>83</v>
      </c>
      <c r="AV1110" s="13" t="s">
        <v>83</v>
      </c>
      <c r="AW1110" s="13" t="s">
        <v>29</v>
      </c>
      <c r="AX1110" s="13" t="s">
        <v>73</v>
      </c>
      <c r="AY1110" s="244" t="s">
        <v>130</v>
      </c>
    </row>
    <row r="1111" spans="1:51" s="14" customFormat="1" ht="12">
      <c r="A1111" s="14"/>
      <c r="B1111" s="245"/>
      <c r="C1111" s="246"/>
      <c r="D1111" s="235" t="s">
        <v>138</v>
      </c>
      <c r="E1111" s="247" t="s">
        <v>1</v>
      </c>
      <c r="F1111" s="248" t="s">
        <v>1680</v>
      </c>
      <c r="G1111" s="246"/>
      <c r="H1111" s="247" t="s">
        <v>1</v>
      </c>
      <c r="I1111" s="249"/>
      <c r="J1111" s="246"/>
      <c r="K1111" s="246"/>
      <c r="L1111" s="250"/>
      <c r="M1111" s="251"/>
      <c r="N1111" s="252"/>
      <c r="O1111" s="252"/>
      <c r="P1111" s="252"/>
      <c r="Q1111" s="252"/>
      <c r="R1111" s="252"/>
      <c r="S1111" s="252"/>
      <c r="T1111" s="253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T1111" s="254" t="s">
        <v>138</v>
      </c>
      <c r="AU1111" s="254" t="s">
        <v>83</v>
      </c>
      <c r="AV1111" s="14" t="s">
        <v>81</v>
      </c>
      <c r="AW1111" s="14" t="s">
        <v>29</v>
      </c>
      <c r="AX1111" s="14" t="s">
        <v>73</v>
      </c>
      <c r="AY1111" s="254" t="s">
        <v>130</v>
      </c>
    </row>
    <row r="1112" spans="1:51" s="13" customFormat="1" ht="12">
      <c r="A1112" s="13"/>
      <c r="B1112" s="233"/>
      <c r="C1112" s="234"/>
      <c r="D1112" s="235" t="s">
        <v>138</v>
      </c>
      <c r="E1112" s="236" t="s">
        <v>1</v>
      </c>
      <c r="F1112" s="237" t="s">
        <v>1711</v>
      </c>
      <c r="G1112" s="234"/>
      <c r="H1112" s="238">
        <v>93</v>
      </c>
      <c r="I1112" s="239"/>
      <c r="J1112" s="234"/>
      <c r="K1112" s="234"/>
      <c r="L1112" s="240"/>
      <c r="M1112" s="241"/>
      <c r="N1112" s="242"/>
      <c r="O1112" s="242"/>
      <c r="P1112" s="242"/>
      <c r="Q1112" s="242"/>
      <c r="R1112" s="242"/>
      <c r="S1112" s="242"/>
      <c r="T1112" s="24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T1112" s="244" t="s">
        <v>138</v>
      </c>
      <c r="AU1112" s="244" t="s">
        <v>83</v>
      </c>
      <c r="AV1112" s="13" t="s">
        <v>83</v>
      </c>
      <c r="AW1112" s="13" t="s">
        <v>29</v>
      </c>
      <c r="AX1112" s="13" t="s">
        <v>73</v>
      </c>
      <c r="AY1112" s="244" t="s">
        <v>130</v>
      </c>
    </row>
    <row r="1113" spans="1:51" s="15" customFormat="1" ht="12">
      <c r="A1113" s="15"/>
      <c r="B1113" s="255"/>
      <c r="C1113" s="256"/>
      <c r="D1113" s="235" t="s">
        <v>138</v>
      </c>
      <c r="E1113" s="257" t="s">
        <v>1</v>
      </c>
      <c r="F1113" s="258" t="s">
        <v>153</v>
      </c>
      <c r="G1113" s="256"/>
      <c r="H1113" s="259">
        <v>543</v>
      </c>
      <c r="I1113" s="260"/>
      <c r="J1113" s="256"/>
      <c r="K1113" s="256"/>
      <c r="L1113" s="261"/>
      <c r="M1113" s="262"/>
      <c r="N1113" s="263"/>
      <c r="O1113" s="263"/>
      <c r="P1113" s="263"/>
      <c r="Q1113" s="263"/>
      <c r="R1113" s="263"/>
      <c r="S1113" s="263"/>
      <c r="T1113" s="264"/>
      <c r="U1113" s="15"/>
      <c r="V1113" s="15"/>
      <c r="W1113" s="15"/>
      <c r="X1113" s="15"/>
      <c r="Y1113" s="15"/>
      <c r="Z1113" s="15"/>
      <c r="AA1113" s="15"/>
      <c r="AB1113" s="15"/>
      <c r="AC1113" s="15"/>
      <c r="AD1113" s="15"/>
      <c r="AE1113" s="15"/>
      <c r="AT1113" s="265" t="s">
        <v>138</v>
      </c>
      <c r="AU1113" s="265" t="s">
        <v>83</v>
      </c>
      <c r="AV1113" s="15" t="s">
        <v>136</v>
      </c>
      <c r="AW1113" s="15" t="s">
        <v>29</v>
      </c>
      <c r="AX1113" s="15" t="s">
        <v>81</v>
      </c>
      <c r="AY1113" s="265" t="s">
        <v>130</v>
      </c>
    </row>
    <row r="1114" spans="1:65" s="2" customFormat="1" ht="33" customHeight="1">
      <c r="A1114" s="38"/>
      <c r="B1114" s="39"/>
      <c r="C1114" s="219" t="s">
        <v>1712</v>
      </c>
      <c r="D1114" s="219" t="s">
        <v>132</v>
      </c>
      <c r="E1114" s="220" t="s">
        <v>1713</v>
      </c>
      <c r="F1114" s="221" t="s">
        <v>1714</v>
      </c>
      <c r="G1114" s="222" t="s">
        <v>135</v>
      </c>
      <c r="H1114" s="223">
        <v>1560</v>
      </c>
      <c r="I1114" s="224"/>
      <c r="J1114" s="225">
        <f>ROUND(I1114*H1114,2)</f>
        <v>0</v>
      </c>
      <c r="K1114" s="226"/>
      <c r="L1114" s="44"/>
      <c r="M1114" s="227" t="s">
        <v>1</v>
      </c>
      <c r="N1114" s="228" t="s">
        <v>38</v>
      </c>
      <c r="O1114" s="91"/>
      <c r="P1114" s="229">
        <f>O1114*H1114</f>
        <v>0</v>
      </c>
      <c r="Q1114" s="229">
        <v>0</v>
      </c>
      <c r="R1114" s="229">
        <f>Q1114*H1114</f>
        <v>0</v>
      </c>
      <c r="S1114" s="229">
        <v>0</v>
      </c>
      <c r="T1114" s="230">
        <f>S1114*H1114</f>
        <v>0</v>
      </c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R1114" s="231" t="s">
        <v>136</v>
      </c>
      <c r="AT1114" s="231" t="s">
        <v>132</v>
      </c>
      <c r="AU1114" s="231" t="s">
        <v>83</v>
      </c>
      <c r="AY1114" s="17" t="s">
        <v>130</v>
      </c>
      <c r="BE1114" s="232">
        <f>IF(N1114="základní",J1114,0)</f>
        <v>0</v>
      </c>
      <c r="BF1114" s="232">
        <f>IF(N1114="snížená",J1114,0)</f>
        <v>0</v>
      </c>
      <c r="BG1114" s="232">
        <f>IF(N1114="zákl. přenesená",J1114,0)</f>
        <v>0</v>
      </c>
      <c r="BH1114" s="232">
        <f>IF(N1114="sníž. přenesená",J1114,0)</f>
        <v>0</v>
      </c>
      <c r="BI1114" s="232">
        <f>IF(N1114="nulová",J1114,0)</f>
        <v>0</v>
      </c>
      <c r="BJ1114" s="17" t="s">
        <v>81</v>
      </c>
      <c r="BK1114" s="232">
        <f>ROUND(I1114*H1114,2)</f>
        <v>0</v>
      </c>
      <c r="BL1114" s="17" t="s">
        <v>136</v>
      </c>
      <c r="BM1114" s="231" t="s">
        <v>1715</v>
      </c>
    </row>
    <row r="1115" spans="1:65" s="2" customFormat="1" ht="33" customHeight="1">
      <c r="A1115" s="38"/>
      <c r="B1115" s="39"/>
      <c r="C1115" s="219" t="s">
        <v>1716</v>
      </c>
      <c r="D1115" s="219" t="s">
        <v>132</v>
      </c>
      <c r="E1115" s="220" t="s">
        <v>1717</v>
      </c>
      <c r="F1115" s="221" t="s">
        <v>1718</v>
      </c>
      <c r="G1115" s="222" t="s">
        <v>342</v>
      </c>
      <c r="H1115" s="223">
        <v>7325</v>
      </c>
      <c r="I1115" s="224"/>
      <c r="J1115" s="225">
        <f>ROUND(I1115*H1115,2)</f>
        <v>0</v>
      </c>
      <c r="K1115" s="226"/>
      <c r="L1115" s="44"/>
      <c r="M1115" s="227" t="s">
        <v>1</v>
      </c>
      <c r="N1115" s="228" t="s">
        <v>38</v>
      </c>
      <c r="O1115" s="91"/>
      <c r="P1115" s="229">
        <f>O1115*H1115</f>
        <v>0</v>
      </c>
      <c r="Q1115" s="229">
        <v>0</v>
      </c>
      <c r="R1115" s="229">
        <f>Q1115*H1115</f>
        <v>0</v>
      </c>
      <c r="S1115" s="229">
        <v>0</v>
      </c>
      <c r="T1115" s="230">
        <f>S1115*H1115</f>
        <v>0</v>
      </c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R1115" s="231" t="s">
        <v>136</v>
      </c>
      <c r="AT1115" s="231" t="s">
        <v>132</v>
      </c>
      <c r="AU1115" s="231" t="s">
        <v>83</v>
      </c>
      <c r="AY1115" s="17" t="s">
        <v>130</v>
      </c>
      <c r="BE1115" s="232">
        <f>IF(N1115="základní",J1115,0)</f>
        <v>0</v>
      </c>
      <c r="BF1115" s="232">
        <f>IF(N1115="snížená",J1115,0)</f>
        <v>0</v>
      </c>
      <c r="BG1115" s="232">
        <f>IF(N1115="zákl. přenesená",J1115,0)</f>
        <v>0</v>
      </c>
      <c r="BH1115" s="232">
        <f>IF(N1115="sníž. přenesená",J1115,0)</f>
        <v>0</v>
      </c>
      <c r="BI1115" s="232">
        <f>IF(N1115="nulová",J1115,0)</f>
        <v>0</v>
      </c>
      <c r="BJ1115" s="17" t="s">
        <v>81</v>
      </c>
      <c r="BK1115" s="232">
        <f>ROUND(I1115*H1115,2)</f>
        <v>0</v>
      </c>
      <c r="BL1115" s="17" t="s">
        <v>136</v>
      </c>
      <c r="BM1115" s="231" t="s">
        <v>1719</v>
      </c>
    </row>
    <row r="1116" spans="1:51" s="14" customFormat="1" ht="12">
      <c r="A1116" s="14"/>
      <c r="B1116" s="245"/>
      <c r="C1116" s="246"/>
      <c r="D1116" s="235" t="s">
        <v>138</v>
      </c>
      <c r="E1116" s="247" t="s">
        <v>1</v>
      </c>
      <c r="F1116" s="248" t="s">
        <v>1720</v>
      </c>
      <c r="G1116" s="246"/>
      <c r="H1116" s="247" t="s">
        <v>1</v>
      </c>
      <c r="I1116" s="249"/>
      <c r="J1116" s="246"/>
      <c r="K1116" s="246"/>
      <c r="L1116" s="250"/>
      <c r="M1116" s="251"/>
      <c r="N1116" s="252"/>
      <c r="O1116" s="252"/>
      <c r="P1116" s="252"/>
      <c r="Q1116" s="252"/>
      <c r="R1116" s="252"/>
      <c r="S1116" s="252"/>
      <c r="T1116" s="253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T1116" s="254" t="s">
        <v>138</v>
      </c>
      <c r="AU1116" s="254" t="s">
        <v>83</v>
      </c>
      <c r="AV1116" s="14" t="s">
        <v>81</v>
      </c>
      <c r="AW1116" s="14" t="s">
        <v>29</v>
      </c>
      <c r="AX1116" s="14" t="s">
        <v>73</v>
      </c>
      <c r="AY1116" s="254" t="s">
        <v>130</v>
      </c>
    </row>
    <row r="1117" spans="1:51" s="13" customFormat="1" ht="12">
      <c r="A1117" s="13"/>
      <c r="B1117" s="233"/>
      <c r="C1117" s="234"/>
      <c r="D1117" s="235" t="s">
        <v>138</v>
      </c>
      <c r="E1117" s="236" t="s">
        <v>1</v>
      </c>
      <c r="F1117" s="237" t="s">
        <v>1721</v>
      </c>
      <c r="G1117" s="234"/>
      <c r="H1117" s="238">
        <v>7325</v>
      </c>
      <c r="I1117" s="239"/>
      <c r="J1117" s="234"/>
      <c r="K1117" s="234"/>
      <c r="L1117" s="240"/>
      <c r="M1117" s="241"/>
      <c r="N1117" s="242"/>
      <c r="O1117" s="242"/>
      <c r="P1117" s="242"/>
      <c r="Q1117" s="242"/>
      <c r="R1117" s="242"/>
      <c r="S1117" s="242"/>
      <c r="T1117" s="24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T1117" s="244" t="s">
        <v>138</v>
      </c>
      <c r="AU1117" s="244" t="s">
        <v>83</v>
      </c>
      <c r="AV1117" s="13" t="s">
        <v>83</v>
      </c>
      <c r="AW1117" s="13" t="s">
        <v>29</v>
      </c>
      <c r="AX1117" s="13" t="s">
        <v>81</v>
      </c>
      <c r="AY1117" s="244" t="s">
        <v>130</v>
      </c>
    </row>
    <row r="1118" spans="1:65" s="2" customFormat="1" ht="24.15" customHeight="1">
      <c r="A1118" s="38"/>
      <c r="B1118" s="39"/>
      <c r="C1118" s="219" t="s">
        <v>1722</v>
      </c>
      <c r="D1118" s="219" t="s">
        <v>132</v>
      </c>
      <c r="E1118" s="220" t="s">
        <v>1723</v>
      </c>
      <c r="F1118" s="221" t="s">
        <v>1724</v>
      </c>
      <c r="G1118" s="222" t="s">
        <v>1413</v>
      </c>
      <c r="H1118" s="223">
        <v>18</v>
      </c>
      <c r="I1118" s="224"/>
      <c r="J1118" s="225">
        <f>ROUND(I1118*H1118,2)</f>
        <v>0</v>
      </c>
      <c r="K1118" s="226"/>
      <c r="L1118" s="44"/>
      <c r="M1118" s="227" t="s">
        <v>1</v>
      </c>
      <c r="N1118" s="228" t="s">
        <v>38</v>
      </c>
      <c r="O1118" s="91"/>
      <c r="P1118" s="229">
        <f>O1118*H1118</f>
        <v>0</v>
      </c>
      <c r="Q1118" s="229">
        <v>0</v>
      </c>
      <c r="R1118" s="229">
        <f>Q1118*H1118</f>
        <v>0</v>
      </c>
      <c r="S1118" s="229">
        <v>0</v>
      </c>
      <c r="T1118" s="230">
        <f>S1118*H1118</f>
        <v>0</v>
      </c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R1118" s="231" t="s">
        <v>136</v>
      </c>
      <c r="AT1118" s="231" t="s">
        <v>132</v>
      </c>
      <c r="AU1118" s="231" t="s">
        <v>83</v>
      </c>
      <c r="AY1118" s="17" t="s">
        <v>130</v>
      </c>
      <c r="BE1118" s="232">
        <f>IF(N1118="základní",J1118,0)</f>
        <v>0</v>
      </c>
      <c r="BF1118" s="232">
        <f>IF(N1118="snížená",J1118,0)</f>
        <v>0</v>
      </c>
      <c r="BG1118" s="232">
        <f>IF(N1118="zákl. přenesená",J1118,0)</f>
        <v>0</v>
      </c>
      <c r="BH1118" s="232">
        <f>IF(N1118="sníž. přenesená",J1118,0)</f>
        <v>0</v>
      </c>
      <c r="BI1118" s="232">
        <f>IF(N1118="nulová",J1118,0)</f>
        <v>0</v>
      </c>
      <c r="BJ1118" s="17" t="s">
        <v>81</v>
      </c>
      <c r="BK1118" s="232">
        <f>ROUND(I1118*H1118,2)</f>
        <v>0</v>
      </c>
      <c r="BL1118" s="17" t="s">
        <v>136</v>
      </c>
      <c r="BM1118" s="231" t="s">
        <v>1725</v>
      </c>
    </row>
    <row r="1119" spans="1:51" s="13" customFormat="1" ht="12">
      <c r="A1119" s="13"/>
      <c r="B1119" s="233"/>
      <c r="C1119" s="234"/>
      <c r="D1119" s="235" t="s">
        <v>138</v>
      </c>
      <c r="E1119" s="236" t="s">
        <v>1</v>
      </c>
      <c r="F1119" s="237" t="s">
        <v>1726</v>
      </c>
      <c r="G1119" s="234"/>
      <c r="H1119" s="238">
        <v>18</v>
      </c>
      <c r="I1119" s="239"/>
      <c r="J1119" s="234"/>
      <c r="K1119" s="234"/>
      <c r="L1119" s="240"/>
      <c r="M1119" s="241"/>
      <c r="N1119" s="242"/>
      <c r="O1119" s="242"/>
      <c r="P1119" s="242"/>
      <c r="Q1119" s="242"/>
      <c r="R1119" s="242"/>
      <c r="S1119" s="242"/>
      <c r="T1119" s="24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T1119" s="244" t="s">
        <v>138</v>
      </c>
      <c r="AU1119" s="244" t="s">
        <v>83</v>
      </c>
      <c r="AV1119" s="13" t="s">
        <v>83</v>
      </c>
      <c r="AW1119" s="13" t="s">
        <v>29</v>
      </c>
      <c r="AX1119" s="13" t="s">
        <v>81</v>
      </c>
      <c r="AY1119" s="244" t="s">
        <v>130</v>
      </c>
    </row>
    <row r="1120" spans="1:65" s="2" customFormat="1" ht="24.15" customHeight="1">
      <c r="A1120" s="38"/>
      <c r="B1120" s="39"/>
      <c r="C1120" s="219" t="s">
        <v>1727</v>
      </c>
      <c r="D1120" s="219" t="s">
        <v>132</v>
      </c>
      <c r="E1120" s="220" t="s">
        <v>1728</v>
      </c>
      <c r="F1120" s="221" t="s">
        <v>1729</v>
      </c>
      <c r="G1120" s="222" t="s">
        <v>1413</v>
      </c>
      <c r="H1120" s="223">
        <v>6</v>
      </c>
      <c r="I1120" s="224"/>
      <c r="J1120" s="225">
        <f>ROUND(I1120*H1120,2)</f>
        <v>0</v>
      </c>
      <c r="K1120" s="226"/>
      <c r="L1120" s="44"/>
      <c r="M1120" s="227" t="s">
        <v>1</v>
      </c>
      <c r="N1120" s="228" t="s">
        <v>38</v>
      </c>
      <c r="O1120" s="91"/>
      <c r="P1120" s="229">
        <f>O1120*H1120</f>
        <v>0</v>
      </c>
      <c r="Q1120" s="229">
        <v>0</v>
      </c>
      <c r="R1120" s="229">
        <f>Q1120*H1120</f>
        <v>0</v>
      </c>
      <c r="S1120" s="229">
        <v>0</v>
      </c>
      <c r="T1120" s="230">
        <f>S1120*H1120</f>
        <v>0</v>
      </c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R1120" s="231" t="s">
        <v>136</v>
      </c>
      <c r="AT1120" s="231" t="s">
        <v>132</v>
      </c>
      <c r="AU1120" s="231" t="s">
        <v>83</v>
      </c>
      <c r="AY1120" s="17" t="s">
        <v>130</v>
      </c>
      <c r="BE1120" s="232">
        <f>IF(N1120="základní",J1120,0)</f>
        <v>0</v>
      </c>
      <c r="BF1120" s="232">
        <f>IF(N1120="snížená",J1120,0)</f>
        <v>0</v>
      </c>
      <c r="BG1120" s="232">
        <f>IF(N1120="zákl. přenesená",J1120,0)</f>
        <v>0</v>
      </c>
      <c r="BH1120" s="232">
        <f>IF(N1120="sníž. přenesená",J1120,0)</f>
        <v>0</v>
      </c>
      <c r="BI1120" s="232">
        <f>IF(N1120="nulová",J1120,0)</f>
        <v>0</v>
      </c>
      <c r="BJ1120" s="17" t="s">
        <v>81</v>
      </c>
      <c r="BK1120" s="232">
        <f>ROUND(I1120*H1120,2)</f>
        <v>0</v>
      </c>
      <c r="BL1120" s="17" t="s">
        <v>136</v>
      </c>
      <c r="BM1120" s="231" t="s">
        <v>1730</v>
      </c>
    </row>
    <row r="1121" spans="1:65" s="2" customFormat="1" ht="44.25" customHeight="1">
      <c r="A1121" s="38"/>
      <c r="B1121" s="39"/>
      <c r="C1121" s="219" t="s">
        <v>1731</v>
      </c>
      <c r="D1121" s="219" t="s">
        <v>132</v>
      </c>
      <c r="E1121" s="220" t="s">
        <v>1732</v>
      </c>
      <c r="F1121" s="221" t="s">
        <v>1733</v>
      </c>
      <c r="G1121" s="222" t="s">
        <v>360</v>
      </c>
      <c r="H1121" s="223">
        <v>5</v>
      </c>
      <c r="I1121" s="224"/>
      <c r="J1121" s="225">
        <f>ROUND(I1121*H1121,2)</f>
        <v>0</v>
      </c>
      <c r="K1121" s="226"/>
      <c r="L1121" s="44"/>
      <c r="M1121" s="227" t="s">
        <v>1</v>
      </c>
      <c r="N1121" s="228" t="s">
        <v>38</v>
      </c>
      <c r="O1121" s="91"/>
      <c r="P1121" s="229">
        <f>O1121*H1121</f>
        <v>0</v>
      </c>
      <c r="Q1121" s="229">
        <v>0</v>
      </c>
      <c r="R1121" s="229">
        <f>Q1121*H1121</f>
        <v>0</v>
      </c>
      <c r="S1121" s="229">
        <v>0.187</v>
      </c>
      <c r="T1121" s="230">
        <f>S1121*H1121</f>
        <v>0.935</v>
      </c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R1121" s="231" t="s">
        <v>136</v>
      </c>
      <c r="AT1121" s="231" t="s">
        <v>132</v>
      </c>
      <c r="AU1121" s="231" t="s">
        <v>83</v>
      </c>
      <c r="AY1121" s="17" t="s">
        <v>130</v>
      </c>
      <c r="BE1121" s="232">
        <f>IF(N1121="základní",J1121,0)</f>
        <v>0</v>
      </c>
      <c r="BF1121" s="232">
        <f>IF(N1121="snížená",J1121,0)</f>
        <v>0</v>
      </c>
      <c r="BG1121" s="232">
        <f>IF(N1121="zákl. přenesená",J1121,0)</f>
        <v>0</v>
      </c>
      <c r="BH1121" s="232">
        <f>IF(N1121="sníž. přenesená",J1121,0)</f>
        <v>0</v>
      </c>
      <c r="BI1121" s="232">
        <f>IF(N1121="nulová",J1121,0)</f>
        <v>0</v>
      </c>
      <c r="BJ1121" s="17" t="s">
        <v>81</v>
      </c>
      <c r="BK1121" s="232">
        <f>ROUND(I1121*H1121,2)</f>
        <v>0</v>
      </c>
      <c r="BL1121" s="17" t="s">
        <v>136</v>
      </c>
      <c r="BM1121" s="231" t="s">
        <v>1734</v>
      </c>
    </row>
    <row r="1122" spans="1:51" s="13" customFormat="1" ht="12">
      <c r="A1122" s="13"/>
      <c r="B1122" s="233"/>
      <c r="C1122" s="234"/>
      <c r="D1122" s="235" t="s">
        <v>138</v>
      </c>
      <c r="E1122" s="236" t="s">
        <v>1</v>
      </c>
      <c r="F1122" s="237" t="s">
        <v>1735</v>
      </c>
      <c r="G1122" s="234"/>
      <c r="H1122" s="238">
        <v>5</v>
      </c>
      <c r="I1122" s="239"/>
      <c r="J1122" s="234"/>
      <c r="K1122" s="234"/>
      <c r="L1122" s="240"/>
      <c r="M1122" s="241"/>
      <c r="N1122" s="242"/>
      <c r="O1122" s="242"/>
      <c r="P1122" s="242"/>
      <c r="Q1122" s="242"/>
      <c r="R1122" s="242"/>
      <c r="S1122" s="242"/>
      <c r="T1122" s="24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T1122" s="244" t="s">
        <v>138</v>
      </c>
      <c r="AU1122" s="244" t="s">
        <v>83</v>
      </c>
      <c r="AV1122" s="13" t="s">
        <v>83</v>
      </c>
      <c r="AW1122" s="13" t="s">
        <v>29</v>
      </c>
      <c r="AX1122" s="13" t="s">
        <v>73</v>
      </c>
      <c r="AY1122" s="244" t="s">
        <v>130</v>
      </c>
    </row>
    <row r="1123" spans="1:65" s="2" customFormat="1" ht="44.25" customHeight="1">
      <c r="A1123" s="38"/>
      <c r="B1123" s="39"/>
      <c r="C1123" s="219" t="s">
        <v>1736</v>
      </c>
      <c r="D1123" s="219" t="s">
        <v>132</v>
      </c>
      <c r="E1123" s="220" t="s">
        <v>1737</v>
      </c>
      <c r="F1123" s="221" t="s">
        <v>1738</v>
      </c>
      <c r="G1123" s="222" t="s">
        <v>195</v>
      </c>
      <c r="H1123" s="223">
        <v>0.768</v>
      </c>
      <c r="I1123" s="224"/>
      <c r="J1123" s="225">
        <f>ROUND(I1123*H1123,2)</f>
        <v>0</v>
      </c>
      <c r="K1123" s="226"/>
      <c r="L1123" s="44"/>
      <c r="M1123" s="227" t="s">
        <v>1</v>
      </c>
      <c r="N1123" s="228" t="s">
        <v>38</v>
      </c>
      <c r="O1123" s="91"/>
      <c r="P1123" s="229">
        <f>O1123*H1123</f>
        <v>0</v>
      </c>
      <c r="Q1123" s="229">
        <v>0</v>
      </c>
      <c r="R1123" s="229">
        <f>Q1123*H1123</f>
        <v>0</v>
      </c>
      <c r="S1123" s="229">
        <v>2.4</v>
      </c>
      <c r="T1123" s="230">
        <f>S1123*H1123</f>
        <v>1.8432</v>
      </c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R1123" s="231" t="s">
        <v>136</v>
      </c>
      <c r="AT1123" s="231" t="s">
        <v>132</v>
      </c>
      <c r="AU1123" s="231" t="s">
        <v>83</v>
      </c>
      <c r="AY1123" s="17" t="s">
        <v>130</v>
      </c>
      <c r="BE1123" s="232">
        <f>IF(N1123="základní",J1123,0)</f>
        <v>0</v>
      </c>
      <c r="BF1123" s="232">
        <f>IF(N1123="snížená",J1123,0)</f>
        <v>0</v>
      </c>
      <c r="BG1123" s="232">
        <f>IF(N1123="zákl. přenesená",J1123,0)</f>
        <v>0</v>
      </c>
      <c r="BH1123" s="232">
        <f>IF(N1123="sníž. přenesená",J1123,0)</f>
        <v>0</v>
      </c>
      <c r="BI1123" s="232">
        <f>IF(N1123="nulová",J1123,0)</f>
        <v>0</v>
      </c>
      <c r="BJ1123" s="17" t="s">
        <v>81</v>
      </c>
      <c r="BK1123" s="232">
        <f>ROUND(I1123*H1123,2)</f>
        <v>0</v>
      </c>
      <c r="BL1123" s="17" t="s">
        <v>136</v>
      </c>
      <c r="BM1123" s="231" t="s">
        <v>1739</v>
      </c>
    </row>
    <row r="1124" spans="1:51" s="13" customFormat="1" ht="12">
      <c r="A1124" s="13"/>
      <c r="B1124" s="233"/>
      <c r="C1124" s="234"/>
      <c r="D1124" s="235" t="s">
        <v>138</v>
      </c>
      <c r="E1124" s="236" t="s">
        <v>1</v>
      </c>
      <c r="F1124" s="237" t="s">
        <v>1740</v>
      </c>
      <c r="G1124" s="234"/>
      <c r="H1124" s="238">
        <v>0.768</v>
      </c>
      <c r="I1124" s="239"/>
      <c r="J1124" s="234"/>
      <c r="K1124" s="234"/>
      <c r="L1124" s="240"/>
      <c r="M1124" s="241"/>
      <c r="N1124" s="242"/>
      <c r="O1124" s="242"/>
      <c r="P1124" s="242"/>
      <c r="Q1124" s="242"/>
      <c r="R1124" s="242"/>
      <c r="S1124" s="242"/>
      <c r="T1124" s="24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T1124" s="244" t="s">
        <v>138</v>
      </c>
      <c r="AU1124" s="244" t="s">
        <v>83</v>
      </c>
      <c r="AV1124" s="13" t="s">
        <v>83</v>
      </c>
      <c r="AW1124" s="13" t="s">
        <v>29</v>
      </c>
      <c r="AX1124" s="13" t="s">
        <v>73</v>
      </c>
      <c r="AY1124" s="244" t="s">
        <v>130</v>
      </c>
    </row>
    <row r="1125" spans="1:65" s="2" customFormat="1" ht="44.25" customHeight="1">
      <c r="A1125" s="38"/>
      <c r="B1125" s="39"/>
      <c r="C1125" s="219" t="s">
        <v>1741</v>
      </c>
      <c r="D1125" s="219" t="s">
        <v>132</v>
      </c>
      <c r="E1125" s="220" t="s">
        <v>1742</v>
      </c>
      <c r="F1125" s="221" t="s">
        <v>1743</v>
      </c>
      <c r="G1125" s="222" t="s">
        <v>195</v>
      </c>
      <c r="H1125" s="223">
        <v>5.244</v>
      </c>
      <c r="I1125" s="224"/>
      <c r="J1125" s="225">
        <f>ROUND(I1125*H1125,2)</f>
        <v>0</v>
      </c>
      <c r="K1125" s="226"/>
      <c r="L1125" s="44"/>
      <c r="M1125" s="227" t="s">
        <v>1</v>
      </c>
      <c r="N1125" s="228" t="s">
        <v>38</v>
      </c>
      <c r="O1125" s="91"/>
      <c r="P1125" s="229">
        <f>O1125*H1125</f>
        <v>0</v>
      </c>
      <c r="Q1125" s="229">
        <v>0</v>
      </c>
      <c r="R1125" s="229">
        <f>Q1125*H1125</f>
        <v>0</v>
      </c>
      <c r="S1125" s="229">
        <v>2.4</v>
      </c>
      <c r="T1125" s="230">
        <f>S1125*H1125</f>
        <v>12.5856</v>
      </c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R1125" s="231" t="s">
        <v>136</v>
      </c>
      <c r="AT1125" s="231" t="s">
        <v>132</v>
      </c>
      <c r="AU1125" s="231" t="s">
        <v>83</v>
      </c>
      <c r="AY1125" s="17" t="s">
        <v>130</v>
      </c>
      <c r="BE1125" s="232">
        <f>IF(N1125="základní",J1125,0)</f>
        <v>0</v>
      </c>
      <c r="BF1125" s="232">
        <f>IF(N1125="snížená",J1125,0)</f>
        <v>0</v>
      </c>
      <c r="BG1125" s="232">
        <f>IF(N1125="zákl. přenesená",J1125,0)</f>
        <v>0</v>
      </c>
      <c r="BH1125" s="232">
        <f>IF(N1125="sníž. přenesená",J1125,0)</f>
        <v>0</v>
      </c>
      <c r="BI1125" s="232">
        <f>IF(N1125="nulová",J1125,0)</f>
        <v>0</v>
      </c>
      <c r="BJ1125" s="17" t="s">
        <v>81</v>
      </c>
      <c r="BK1125" s="232">
        <f>ROUND(I1125*H1125,2)</f>
        <v>0</v>
      </c>
      <c r="BL1125" s="17" t="s">
        <v>136</v>
      </c>
      <c r="BM1125" s="231" t="s">
        <v>1744</v>
      </c>
    </row>
    <row r="1126" spans="1:51" s="13" customFormat="1" ht="12">
      <c r="A1126" s="13"/>
      <c r="B1126" s="233"/>
      <c r="C1126" s="234"/>
      <c r="D1126" s="235" t="s">
        <v>138</v>
      </c>
      <c r="E1126" s="236" t="s">
        <v>1</v>
      </c>
      <c r="F1126" s="237" t="s">
        <v>1745</v>
      </c>
      <c r="G1126" s="234"/>
      <c r="H1126" s="238">
        <v>5.244</v>
      </c>
      <c r="I1126" s="239"/>
      <c r="J1126" s="234"/>
      <c r="K1126" s="234"/>
      <c r="L1126" s="240"/>
      <c r="M1126" s="241"/>
      <c r="N1126" s="242"/>
      <c r="O1126" s="242"/>
      <c r="P1126" s="242"/>
      <c r="Q1126" s="242"/>
      <c r="R1126" s="242"/>
      <c r="S1126" s="242"/>
      <c r="T1126" s="24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T1126" s="244" t="s">
        <v>138</v>
      </c>
      <c r="AU1126" s="244" t="s">
        <v>83</v>
      </c>
      <c r="AV1126" s="13" t="s">
        <v>83</v>
      </c>
      <c r="AW1126" s="13" t="s">
        <v>29</v>
      </c>
      <c r="AX1126" s="13" t="s">
        <v>73</v>
      </c>
      <c r="AY1126" s="244" t="s">
        <v>130</v>
      </c>
    </row>
    <row r="1127" spans="1:65" s="2" customFormat="1" ht="37.8" customHeight="1">
      <c r="A1127" s="38"/>
      <c r="B1127" s="39"/>
      <c r="C1127" s="219" t="s">
        <v>1746</v>
      </c>
      <c r="D1127" s="219" t="s">
        <v>132</v>
      </c>
      <c r="E1127" s="220" t="s">
        <v>1747</v>
      </c>
      <c r="F1127" s="221" t="s">
        <v>1748</v>
      </c>
      <c r="G1127" s="222" t="s">
        <v>179</v>
      </c>
      <c r="H1127" s="223">
        <v>72</v>
      </c>
      <c r="I1127" s="224"/>
      <c r="J1127" s="225">
        <f>ROUND(I1127*H1127,2)</f>
        <v>0</v>
      </c>
      <c r="K1127" s="226"/>
      <c r="L1127" s="44"/>
      <c r="M1127" s="227" t="s">
        <v>1</v>
      </c>
      <c r="N1127" s="228" t="s">
        <v>38</v>
      </c>
      <c r="O1127" s="91"/>
      <c r="P1127" s="229">
        <f>O1127*H1127</f>
        <v>0</v>
      </c>
      <c r="Q1127" s="229">
        <v>8E-05</v>
      </c>
      <c r="R1127" s="229">
        <f>Q1127*H1127</f>
        <v>0.00576</v>
      </c>
      <c r="S1127" s="229">
        <v>0</v>
      </c>
      <c r="T1127" s="230">
        <f>S1127*H1127</f>
        <v>0</v>
      </c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R1127" s="231" t="s">
        <v>136</v>
      </c>
      <c r="AT1127" s="231" t="s">
        <v>132</v>
      </c>
      <c r="AU1127" s="231" t="s">
        <v>83</v>
      </c>
      <c r="AY1127" s="17" t="s">
        <v>130</v>
      </c>
      <c r="BE1127" s="232">
        <f>IF(N1127="základní",J1127,0)</f>
        <v>0</v>
      </c>
      <c r="BF1127" s="232">
        <f>IF(N1127="snížená",J1127,0)</f>
        <v>0</v>
      </c>
      <c r="BG1127" s="232">
        <f>IF(N1127="zákl. přenesená",J1127,0)</f>
        <v>0</v>
      </c>
      <c r="BH1127" s="232">
        <f>IF(N1127="sníž. přenesená",J1127,0)</f>
        <v>0</v>
      </c>
      <c r="BI1127" s="232">
        <f>IF(N1127="nulová",J1127,0)</f>
        <v>0</v>
      </c>
      <c r="BJ1127" s="17" t="s">
        <v>81</v>
      </c>
      <c r="BK1127" s="232">
        <f>ROUND(I1127*H1127,2)</f>
        <v>0</v>
      </c>
      <c r="BL1127" s="17" t="s">
        <v>136</v>
      </c>
      <c r="BM1127" s="231" t="s">
        <v>1749</v>
      </c>
    </row>
    <row r="1128" spans="1:51" s="14" customFormat="1" ht="12">
      <c r="A1128" s="14"/>
      <c r="B1128" s="245"/>
      <c r="C1128" s="246"/>
      <c r="D1128" s="235" t="s">
        <v>138</v>
      </c>
      <c r="E1128" s="247" t="s">
        <v>1</v>
      </c>
      <c r="F1128" s="248" t="s">
        <v>1750</v>
      </c>
      <c r="G1128" s="246"/>
      <c r="H1128" s="247" t="s">
        <v>1</v>
      </c>
      <c r="I1128" s="249"/>
      <c r="J1128" s="246"/>
      <c r="K1128" s="246"/>
      <c r="L1128" s="250"/>
      <c r="M1128" s="251"/>
      <c r="N1128" s="252"/>
      <c r="O1128" s="252"/>
      <c r="P1128" s="252"/>
      <c r="Q1128" s="252"/>
      <c r="R1128" s="252"/>
      <c r="S1128" s="252"/>
      <c r="T1128" s="253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T1128" s="254" t="s">
        <v>138</v>
      </c>
      <c r="AU1128" s="254" t="s">
        <v>83</v>
      </c>
      <c r="AV1128" s="14" t="s">
        <v>81</v>
      </c>
      <c r="AW1128" s="14" t="s">
        <v>29</v>
      </c>
      <c r="AX1128" s="14" t="s">
        <v>73</v>
      </c>
      <c r="AY1128" s="254" t="s">
        <v>130</v>
      </c>
    </row>
    <row r="1129" spans="1:51" s="13" customFormat="1" ht="12">
      <c r="A1129" s="13"/>
      <c r="B1129" s="233"/>
      <c r="C1129" s="234"/>
      <c r="D1129" s="235" t="s">
        <v>138</v>
      </c>
      <c r="E1129" s="236" t="s">
        <v>1</v>
      </c>
      <c r="F1129" s="237" t="s">
        <v>1751</v>
      </c>
      <c r="G1129" s="234"/>
      <c r="H1129" s="238">
        <v>72</v>
      </c>
      <c r="I1129" s="239"/>
      <c r="J1129" s="234"/>
      <c r="K1129" s="234"/>
      <c r="L1129" s="240"/>
      <c r="M1129" s="241"/>
      <c r="N1129" s="242"/>
      <c r="O1129" s="242"/>
      <c r="P1129" s="242"/>
      <c r="Q1129" s="242"/>
      <c r="R1129" s="242"/>
      <c r="S1129" s="242"/>
      <c r="T1129" s="24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T1129" s="244" t="s">
        <v>138</v>
      </c>
      <c r="AU1129" s="244" t="s">
        <v>83</v>
      </c>
      <c r="AV1129" s="13" t="s">
        <v>83</v>
      </c>
      <c r="AW1129" s="13" t="s">
        <v>29</v>
      </c>
      <c r="AX1129" s="13" t="s">
        <v>81</v>
      </c>
      <c r="AY1129" s="244" t="s">
        <v>130</v>
      </c>
    </row>
    <row r="1130" spans="1:65" s="2" customFormat="1" ht="44.25" customHeight="1">
      <c r="A1130" s="38"/>
      <c r="B1130" s="39"/>
      <c r="C1130" s="219" t="s">
        <v>1752</v>
      </c>
      <c r="D1130" s="219" t="s">
        <v>132</v>
      </c>
      <c r="E1130" s="220" t="s">
        <v>1753</v>
      </c>
      <c r="F1130" s="221" t="s">
        <v>1754</v>
      </c>
      <c r="G1130" s="222" t="s">
        <v>179</v>
      </c>
      <c r="H1130" s="223">
        <v>22.8</v>
      </c>
      <c r="I1130" s="224"/>
      <c r="J1130" s="225">
        <f>ROUND(I1130*H1130,2)</f>
        <v>0</v>
      </c>
      <c r="K1130" s="226"/>
      <c r="L1130" s="44"/>
      <c r="M1130" s="227" t="s">
        <v>1</v>
      </c>
      <c r="N1130" s="228" t="s">
        <v>38</v>
      </c>
      <c r="O1130" s="91"/>
      <c r="P1130" s="229">
        <f>O1130*H1130</f>
        <v>0</v>
      </c>
      <c r="Q1130" s="229">
        <v>0.0002</v>
      </c>
      <c r="R1130" s="229">
        <f>Q1130*H1130</f>
        <v>0.004560000000000001</v>
      </c>
      <c r="S1130" s="229">
        <v>0</v>
      </c>
      <c r="T1130" s="230">
        <f>S1130*H1130</f>
        <v>0</v>
      </c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R1130" s="231" t="s">
        <v>136</v>
      </c>
      <c r="AT1130" s="231" t="s">
        <v>132</v>
      </c>
      <c r="AU1130" s="231" t="s">
        <v>83</v>
      </c>
      <c r="AY1130" s="17" t="s">
        <v>130</v>
      </c>
      <c r="BE1130" s="232">
        <f>IF(N1130="základní",J1130,0)</f>
        <v>0</v>
      </c>
      <c r="BF1130" s="232">
        <f>IF(N1130="snížená",J1130,0)</f>
        <v>0</v>
      </c>
      <c r="BG1130" s="232">
        <f>IF(N1130="zákl. přenesená",J1130,0)</f>
        <v>0</v>
      </c>
      <c r="BH1130" s="232">
        <f>IF(N1130="sníž. přenesená",J1130,0)</f>
        <v>0</v>
      </c>
      <c r="BI1130" s="232">
        <f>IF(N1130="nulová",J1130,0)</f>
        <v>0</v>
      </c>
      <c r="BJ1130" s="17" t="s">
        <v>81</v>
      </c>
      <c r="BK1130" s="232">
        <f>ROUND(I1130*H1130,2)</f>
        <v>0</v>
      </c>
      <c r="BL1130" s="17" t="s">
        <v>136</v>
      </c>
      <c r="BM1130" s="231" t="s">
        <v>1755</v>
      </c>
    </row>
    <row r="1131" spans="1:51" s="14" customFormat="1" ht="12">
      <c r="A1131" s="14"/>
      <c r="B1131" s="245"/>
      <c r="C1131" s="246"/>
      <c r="D1131" s="235" t="s">
        <v>138</v>
      </c>
      <c r="E1131" s="247" t="s">
        <v>1</v>
      </c>
      <c r="F1131" s="248" t="s">
        <v>1756</v>
      </c>
      <c r="G1131" s="246"/>
      <c r="H1131" s="247" t="s">
        <v>1</v>
      </c>
      <c r="I1131" s="249"/>
      <c r="J1131" s="246"/>
      <c r="K1131" s="246"/>
      <c r="L1131" s="250"/>
      <c r="M1131" s="251"/>
      <c r="N1131" s="252"/>
      <c r="O1131" s="252"/>
      <c r="P1131" s="252"/>
      <c r="Q1131" s="252"/>
      <c r="R1131" s="252"/>
      <c r="S1131" s="252"/>
      <c r="T1131" s="253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T1131" s="254" t="s">
        <v>138</v>
      </c>
      <c r="AU1131" s="254" t="s">
        <v>83</v>
      </c>
      <c r="AV1131" s="14" t="s">
        <v>81</v>
      </c>
      <c r="AW1131" s="14" t="s">
        <v>29</v>
      </c>
      <c r="AX1131" s="14" t="s">
        <v>73</v>
      </c>
      <c r="AY1131" s="254" t="s">
        <v>130</v>
      </c>
    </row>
    <row r="1132" spans="1:51" s="13" customFormat="1" ht="12">
      <c r="A1132" s="13"/>
      <c r="B1132" s="233"/>
      <c r="C1132" s="234"/>
      <c r="D1132" s="235" t="s">
        <v>138</v>
      </c>
      <c r="E1132" s="236" t="s">
        <v>1</v>
      </c>
      <c r="F1132" s="237" t="s">
        <v>1757</v>
      </c>
      <c r="G1132" s="234"/>
      <c r="H1132" s="238">
        <v>12.8</v>
      </c>
      <c r="I1132" s="239"/>
      <c r="J1132" s="234"/>
      <c r="K1132" s="234"/>
      <c r="L1132" s="240"/>
      <c r="M1132" s="241"/>
      <c r="N1132" s="242"/>
      <c r="O1132" s="242"/>
      <c r="P1132" s="242"/>
      <c r="Q1132" s="242"/>
      <c r="R1132" s="242"/>
      <c r="S1132" s="242"/>
      <c r="T1132" s="24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T1132" s="244" t="s">
        <v>138</v>
      </c>
      <c r="AU1132" s="244" t="s">
        <v>83</v>
      </c>
      <c r="AV1132" s="13" t="s">
        <v>83</v>
      </c>
      <c r="AW1132" s="13" t="s">
        <v>29</v>
      </c>
      <c r="AX1132" s="13" t="s">
        <v>73</v>
      </c>
      <c r="AY1132" s="244" t="s">
        <v>130</v>
      </c>
    </row>
    <row r="1133" spans="1:51" s="13" customFormat="1" ht="12">
      <c r="A1133" s="13"/>
      <c r="B1133" s="233"/>
      <c r="C1133" s="234"/>
      <c r="D1133" s="235" t="s">
        <v>138</v>
      </c>
      <c r="E1133" s="236" t="s">
        <v>1</v>
      </c>
      <c r="F1133" s="237" t="s">
        <v>1758</v>
      </c>
      <c r="G1133" s="234"/>
      <c r="H1133" s="238">
        <v>10</v>
      </c>
      <c r="I1133" s="239"/>
      <c r="J1133" s="234"/>
      <c r="K1133" s="234"/>
      <c r="L1133" s="240"/>
      <c r="M1133" s="241"/>
      <c r="N1133" s="242"/>
      <c r="O1133" s="242"/>
      <c r="P1133" s="242"/>
      <c r="Q1133" s="242"/>
      <c r="R1133" s="242"/>
      <c r="S1133" s="242"/>
      <c r="T1133" s="24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T1133" s="244" t="s">
        <v>138</v>
      </c>
      <c r="AU1133" s="244" t="s">
        <v>83</v>
      </c>
      <c r="AV1133" s="13" t="s">
        <v>83</v>
      </c>
      <c r="AW1133" s="13" t="s">
        <v>29</v>
      </c>
      <c r="AX1133" s="13" t="s">
        <v>73</v>
      </c>
      <c r="AY1133" s="244" t="s">
        <v>130</v>
      </c>
    </row>
    <row r="1134" spans="1:51" s="15" customFormat="1" ht="12">
      <c r="A1134" s="15"/>
      <c r="B1134" s="255"/>
      <c r="C1134" s="256"/>
      <c r="D1134" s="235" t="s">
        <v>138</v>
      </c>
      <c r="E1134" s="257" t="s">
        <v>1</v>
      </c>
      <c r="F1134" s="258" t="s">
        <v>153</v>
      </c>
      <c r="G1134" s="256"/>
      <c r="H1134" s="259">
        <v>22.8</v>
      </c>
      <c r="I1134" s="260"/>
      <c r="J1134" s="256"/>
      <c r="K1134" s="256"/>
      <c r="L1134" s="261"/>
      <c r="M1134" s="262"/>
      <c r="N1134" s="263"/>
      <c r="O1134" s="263"/>
      <c r="P1134" s="263"/>
      <c r="Q1134" s="263"/>
      <c r="R1134" s="263"/>
      <c r="S1134" s="263"/>
      <c r="T1134" s="264"/>
      <c r="U1134" s="15"/>
      <c r="V1134" s="15"/>
      <c r="W1134" s="15"/>
      <c r="X1134" s="15"/>
      <c r="Y1134" s="15"/>
      <c r="Z1134" s="15"/>
      <c r="AA1134" s="15"/>
      <c r="AB1134" s="15"/>
      <c r="AC1134" s="15"/>
      <c r="AD1134" s="15"/>
      <c r="AE1134" s="15"/>
      <c r="AT1134" s="265" t="s">
        <v>138</v>
      </c>
      <c r="AU1134" s="265" t="s">
        <v>83</v>
      </c>
      <c r="AV1134" s="15" t="s">
        <v>136</v>
      </c>
      <c r="AW1134" s="15" t="s">
        <v>29</v>
      </c>
      <c r="AX1134" s="15" t="s">
        <v>81</v>
      </c>
      <c r="AY1134" s="265" t="s">
        <v>130</v>
      </c>
    </row>
    <row r="1135" spans="1:65" s="2" customFormat="1" ht="24.15" customHeight="1">
      <c r="A1135" s="38"/>
      <c r="B1135" s="39"/>
      <c r="C1135" s="219" t="s">
        <v>1759</v>
      </c>
      <c r="D1135" s="219" t="s">
        <v>132</v>
      </c>
      <c r="E1135" s="220" t="s">
        <v>1760</v>
      </c>
      <c r="F1135" s="221" t="s">
        <v>1761</v>
      </c>
      <c r="G1135" s="222" t="s">
        <v>503</v>
      </c>
      <c r="H1135" s="223">
        <v>13</v>
      </c>
      <c r="I1135" s="224"/>
      <c r="J1135" s="225">
        <f>ROUND(I1135*H1135,2)</f>
        <v>0</v>
      </c>
      <c r="K1135" s="226"/>
      <c r="L1135" s="44"/>
      <c r="M1135" s="227" t="s">
        <v>1</v>
      </c>
      <c r="N1135" s="228" t="s">
        <v>38</v>
      </c>
      <c r="O1135" s="91"/>
      <c r="P1135" s="229">
        <f>O1135*H1135</f>
        <v>0</v>
      </c>
      <c r="Q1135" s="229">
        <v>0</v>
      </c>
      <c r="R1135" s="229">
        <f>Q1135*H1135</f>
        <v>0</v>
      </c>
      <c r="S1135" s="229">
        <v>0</v>
      </c>
      <c r="T1135" s="230">
        <f>S1135*H1135</f>
        <v>0</v>
      </c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R1135" s="231" t="s">
        <v>136</v>
      </c>
      <c r="AT1135" s="231" t="s">
        <v>132</v>
      </c>
      <c r="AU1135" s="231" t="s">
        <v>83</v>
      </c>
      <c r="AY1135" s="17" t="s">
        <v>130</v>
      </c>
      <c r="BE1135" s="232">
        <f>IF(N1135="základní",J1135,0)</f>
        <v>0</v>
      </c>
      <c r="BF1135" s="232">
        <f>IF(N1135="snížená",J1135,0)</f>
        <v>0</v>
      </c>
      <c r="BG1135" s="232">
        <f>IF(N1135="zákl. přenesená",J1135,0)</f>
        <v>0</v>
      </c>
      <c r="BH1135" s="232">
        <f>IF(N1135="sníž. přenesená",J1135,0)</f>
        <v>0</v>
      </c>
      <c r="BI1135" s="232">
        <f>IF(N1135="nulová",J1135,0)</f>
        <v>0</v>
      </c>
      <c r="BJ1135" s="17" t="s">
        <v>81</v>
      </c>
      <c r="BK1135" s="232">
        <f>ROUND(I1135*H1135,2)</f>
        <v>0</v>
      </c>
      <c r="BL1135" s="17" t="s">
        <v>136</v>
      </c>
      <c r="BM1135" s="231" t="s">
        <v>1762</v>
      </c>
    </row>
    <row r="1136" spans="1:65" s="2" customFormat="1" ht="16.5" customHeight="1">
      <c r="A1136" s="38"/>
      <c r="B1136" s="39"/>
      <c r="C1136" s="219" t="s">
        <v>1763</v>
      </c>
      <c r="D1136" s="219" t="s">
        <v>132</v>
      </c>
      <c r="E1136" s="220" t="s">
        <v>1764</v>
      </c>
      <c r="F1136" s="221" t="s">
        <v>1765</v>
      </c>
      <c r="G1136" s="222" t="s">
        <v>195</v>
      </c>
      <c r="H1136" s="223">
        <v>2.48</v>
      </c>
      <c r="I1136" s="224"/>
      <c r="J1136" s="225">
        <f>ROUND(I1136*H1136,2)</f>
        <v>0</v>
      </c>
      <c r="K1136" s="226"/>
      <c r="L1136" s="44"/>
      <c r="M1136" s="227" t="s">
        <v>1</v>
      </c>
      <c r="N1136" s="228" t="s">
        <v>38</v>
      </c>
      <c r="O1136" s="91"/>
      <c r="P1136" s="229">
        <f>O1136*H1136</f>
        <v>0</v>
      </c>
      <c r="Q1136" s="229">
        <v>0</v>
      </c>
      <c r="R1136" s="229">
        <f>Q1136*H1136</f>
        <v>0</v>
      </c>
      <c r="S1136" s="229">
        <v>2.2</v>
      </c>
      <c r="T1136" s="230">
        <f>S1136*H1136</f>
        <v>5.456</v>
      </c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R1136" s="231" t="s">
        <v>136</v>
      </c>
      <c r="AT1136" s="231" t="s">
        <v>132</v>
      </c>
      <c r="AU1136" s="231" t="s">
        <v>83</v>
      </c>
      <c r="AY1136" s="17" t="s">
        <v>130</v>
      </c>
      <c r="BE1136" s="232">
        <f>IF(N1136="základní",J1136,0)</f>
        <v>0</v>
      </c>
      <c r="BF1136" s="232">
        <f>IF(N1136="snížená",J1136,0)</f>
        <v>0</v>
      </c>
      <c r="BG1136" s="232">
        <f>IF(N1136="zákl. přenesená",J1136,0)</f>
        <v>0</v>
      </c>
      <c r="BH1136" s="232">
        <f>IF(N1136="sníž. přenesená",J1136,0)</f>
        <v>0</v>
      </c>
      <c r="BI1136" s="232">
        <f>IF(N1136="nulová",J1136,0)</f>
        <v>0</v>
      </c>
      <c r="BJ1136" s="17" t="s">
        <v>81</v>
      </c>
      <c r="BK1136" s="232">
        <f>ROUND(I1136*H1136,2)</f>
        <v>0</v>
      </c>
      <c r="BL1136" s="17" t="s">
        <v>136</v>
      </c>
      <c r="BM1136" s="231" t="s">
        <v>1766</v>
      </c>
    </row>
    <row r="1137" spans="1:51" s="14" customFormat="1" ht="12">
      <c r="A1137" s="14"/>
      <c r="B1137" s="245"/>
      <c r="C1137" s="246"/>
      <c r="D1137" s="235" t="s">
        <v>138</v>
      </c>
      <c r="E1137" s="247" t="s">
        <v>1</v>
      </c>
      <c r="F1137" s="248" t="s">
        <v>1767</v>
      </c>
      <c r="G1137" s="246"/>
      <c r="H1137" s="247" t="s">
        <v>1</v>
      </c>
      <c r="I1137" s="249"/>
      <c r="J1137" s="246"/>
      <c r="K1137" s="246"/>
      <c r="L1137" s="250"/>
      <c r="M1137" s="251"/>
      <c r="N1137" s="252"/>
      <c r="O1137" s="252"/>
      <c r="P1137" s="252"/>
      <c r="Q1137" s="252"/>
      <c r="R1137" s="252"/>
      <c r="S1137" s="252"/>
      <c r="T1137" s="253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T1137" s="254" t="s">
        <v>138</v>
      </c>
      <c r="AU1137" s="254" t="s">
        <v>83</v>
      </c>
      <c r="AV1137" s="14" t="s">
        <v>81</v>
      </c>
      <c r="AW1137" s="14" t="s">
        <v>29</v>
      </c>
      <c r="AX1137" s="14" t="s">
        <v>73</v>
      </c>
      <c r="AY1137" s="254" t="s">
        <v>130</v>
      </c>
    </row>
    <row r="1138" spans="1:51" s="13" customFormat="1" ht="12">
      <c r="A1138" s="13"/>
      <c r="B1138" s="233"/>
      <c r="C1138" s="234"/>
      <c r="D1138" s="235" t="s">
        <v>138</v>
      </c>
      <c r="E1138" s="236" t="s">
        <v>1</v>
      </c>
      <c r="F1138" s="237" t="s">
        <v>1768</v>
      </c>
      <c r="G1138" s="234"/>
      <c r="H1138" s="238">
        <v>2.48</v>
      </c>
      <c r="I1138" s="239"/>
      <c r="J1138" s="234"/>
      <c r="K1138" s="234"/>
      <c r="L1138" s="240"/>
      <c r="M1138" s="241"/>
      <c r="N1138" s="242"/>
      <c r="O1138" s="242"/>
      <c r="P1138" s="242"/>
      <c r="Q1138" s="242"/>
      <c r="R1138" s="242"/>
      <c r="S1138" s="242"/>
      <c r="T1138" s="24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T1138" s="244" t="s">
        <v>138</v>
      </c>
      <c r="AU1138" s="244" t="s">
        <v>83</v>
      </c>
      <c r="AV1138" s="13" t="s">
        <v>83</v>
      </c>
      <c r="AW1138" s="13" t="s">
        <v>29</v>
      </c>
      <c r="AX1138" s="13" t="s">
        <v>81</v>
      </c>
      <c r="AY1138" s="244" t="s">
        <v>130</v>
      </c>
    </row>
    <row r="1139" spans="1:65" s="2" customFormat="1" ht="24.15" customHeight="1">
      <c r="A1139" s="38"/>
      <c r="B1139" s="39"/>
      <c r="C1139" s="219" t="s">
        <v>1769</v>
      </c>
      <c r="D1139" s="219" t="s">
        <v>132</v>
      </c>
      <c r="E1139" s="220" t="s">
        <v>1770</v>
      </c>
      <c r="F1139" s="221" t="s">
        <v>1771</v>
      </c>
      <c r="G1139" s="222" t="s">
        <v>135</v>
      </c>
      <c r="H1139" s="223">
        <v>22</v>
      </c>
      <c r="I1139" s="224"/>
      <c r="J1139" s="225">
        <f>ROUND(I1139*H1139,2)</f>
        <v>0</v>
      </c>
      <c r="K1139" s="226"/>
      <c r="L1139" s="44"/>
      <c r="M1139" s="227" t="s">
        <v>1</v>
      </c>
      <c r="N1139" s="228" t="s">
        <v>38</v>
      </c>
      <c r="O1139" s="91"/>
      <c r="P1139" s="229">
        <f>O1139*H1139</f>
        <v>0</v>
      </c>
      <c r="Q1139" s="229">
        <v>0</v>
      </c>
      <c r="R1139" s="229">
        <f>Q1139*H1139</f>
        <v>0</v>
      </c>
      <c r="S1139" s="229">
        <v>0.0045</v>
      </c>
      <c r="T1139" s="230">
        <f>S1139*H1139</f>
        <v>0.09899999999999999</v>
      </c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R1139" s="231" t="s">
        <v>244</v>
      </c>
      <c r="AT1139" s="231" t="s">
        <v>132</v>
      </c>
      <c r="AU1139" s="231" t="s">
        <v>83</v>
      </c>
      <c r="AY1139" s="17" t="s">
        <v>130</v>
      </c>
      <c r="BE1139" s="232">
        <f>IF(N1139="základní",J1139,0)</f>
        <v>0</v>
      </c>
      <c r="BF1139" s="232">
        <f>IF(N1139="snížená",J1139,0)</f>
        <v>0</v>
      </c>
      <c r="BG1139" s="232">
        <f>IF(N1139="zákl. přenesená",J1139,0)</f>
        <v>0</v>
      </c>
      <c r="BH1139" s="232">
        <f>IF(N1139="sníž. přenesená",J1139,0)</f>
        <v>0</v>
      </c>
      <c r="BI1139" s="232">
        <f>IF(N1139="nulová",J1139,0)</f>
        <v>0</v>
      </c>
      <c r="BJ1139" s="17" t="s">
        <v>81</v>
      </c>
      <c r="BK1139" s="232">
        <f>ROUND(I1139*H1139,2)</f>
        <v>0</v>
      </c>
      <c r="BL1139" s="17" t="s">
        <v>244</v>
      </c>
      <c r="BM1139" s="231" t="s">
        <v>1772</v>
      </c>
    </row>
    <row r="1140" spans="1:51" s="13" customFormat="1" ht="12">
      <c r="A1140" s="13"/>
      <c r="B1140" s="233"/>
      <c r="C1140" s="234"/>
      <c r="D1140" s="235" t="s">
        <v>138</v>
      </c>
      <c r="E1140" s="236" t="s">
        <v>1</v>
      </c>
      <c r="F1140" s="237" t="s">
        <v>1773</v>
      </c>
      <c r="G1140" s="234"/>
      <c r="H1140" s="238">
        <v>22</v>
      </c>
      <c r="I1140" s="239"/>
      <c r="J1140" s="234"/>
      <c r="K1140" s="234"/>
      <c r="L1140" s="240"/>
      <c r="M1140" s="241"/>
      <c r="N1140" s="242"/>
      <c r="O1140" s="242"/>
      <c r="P1140" s="242"/>
      <c r="Q1140" s="242"/>
      <c r="R1140" s="242"/>
      <c r="S1140" s="242"/>
      <c r="T1140" s="24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T1140" s="244" t="s">
        <v>138</v>
      </c>
      <c r="AU1140" s="244" t="s">
        <v>83</v>
      </c>
      <c r="AV1140" s="13" t="s">
        <v>83</v>
      </c>
      <c r="AW1140" s="13" t="s">
        <v>29</v>
      </c>
      <c r="AX1140" s="13" t="s">
        <v>81</v>
      </c>
      <c r="AY1140" s="244" t="s">
        <v>130</v>
      </c>
    </row>
    <row r="1141" spans="1:65" s="2" customFormat="1" ht="44.25" customHeight="1">
      <c r="A1141" s="38"/>
      <c r="B1141" s="39"/>
      <c r="C1141" s="219" t="s">
        <v>1774</v>
      </c>
      <c r="D1141" s="219" t="s">
        <v>132</v>
      </c>
      <c r="E1141" s="220" t="s">
        <v>1775</v>
      </c>
      <c r="F1141" s="221" t="s">
        <v>1776</v>
      </c>
      <c r="G1141" s="222" t="s">
        <v>360</v>
      </c>
      <c r="H1141" s="223">
        <v>81</v>
      </c>
      <c r="I1141" s="224"/>
      <c r="J1141" s="225">
        <f>ROUND(I1141*H1141,2)</f>
        <v>0</v>
      </c>
      <c r="K1141" s="226"/>
      <c r="L1141" s="44"/>
      <c r="M1141" s="227" t="s">
        <v>1</v>
      </c>
      <c r="N1141" s="228" t="s">
        <v>38</v>
      </c>
      <c r="O1141" s="91"/>
      <c r="P1141" s="229">
        <f>O1141*H1141</f>
        <v>0</v>
      </c>
      <c r="Q1141" s="229">
        <v>0.0507</v>
      </c>
      <c r="R1141" s="229">
        <f>Q1141*H1141</f>
        <v>4.1067</v>
      </c>
      <c r="S1141" s="229">
        <v>0</v>
      </c>
      <c r="T1141" s="230">
        <f>S1141*H1141</f>
        <v>0</v>
      </c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R1141" s="231" t="s">
        <v>136</v>
      </c>
      <c r="AT1141" s="231" t="s">
        <v>132</v>
      </c>
      <c r="AU1141" s="231" t="s">
        <v>83</v>
      </c>
      <c r="AY1141" s="17" t="s">
        <v>130</v>
      </c>
      <c r="BE1141" s="232">
        <f>IF(N1141="základní",J1141,0)</f>
        <v>0</v>
      </c>
      <c r="BF1141" s="232">
        <f>IF(N1141="snížená",J1141,0)</f>
        <v>0</v>
      </c>
      <c r="BG1141" s="232">
        <f>IF(N1141="zákl. přenesená",J1141,0)</f>
        <v>0</v>
      </c>
      <c r="BH1141" s="232">
        <f>IF(N1141="sníž. přenesená",J1141,0)</f>
        <v>0</v>
      </c>
      <c r="BI1141" s="232">
        <f>IF(N1141="nulová",J1141,0)</f>
        <v>0</v>
      </c>
      <c r="BJ1141" s="17" t="s">
        <v>81</v>
      </c>
      <c r="BK1141" s="232">
        <f>ROUND(I1141*H1141,2)</f>
        <v>0</v>
      </c>
      <c r="BL1141" s="17" t="s">
        <v>136</v>
      </c>
      <c r="BM1141" s="231" t="s">
        <v>1777</v>
      </c>
    </row>
    <row r="1142" spans="1:65" s="2" customFormat="1" ht="49.05" customHeight="1">
      <c r="A1142" s="38"/>
      <c r="B1142" s="39"/>
      <c r="C1142" s="219" t="s">
        <v>1778</v>
      </c>
      <c r="D1142" s="219" t="s">
        <v>132</v>
      </c>
      <c r="E1142" s="220" t="s">
        <v>1779</v>
      </c>
      <c r="F1142" s="221" t="s">
        <v>1780</v>
      </c>
      <c r="G1142" s="222" t="s">
        <v>360</v>
      </c>
      <c r="H1142" s="223">
        <v>10</v>
      </c>
      <c r="I1142" s="224"/>
      <c r="J1142" s="225">
        <f>ROUND(I1142*H1142,2)</f>
        <v>0</v>
      </c>
      <c r="K1142" s="226"/>
      <c r="L1142" s="44"/>
      <c r="M1142" s="227" t="s">
        <v>1</v>
      </c>
      <c r="N1142" s="228" t="s">
        <v>38</v>
      </c>
      <c r="O1142" s="91"/>
      <c r="P1142" s="229">
        <f>O1142*H1142</f>
        <v>0</v>
      </c>
      <c r="Q1142" s="229">
        <v>0.2323</v>
      </c>
      <c r="R1142" s="229">
        <f>Q1142*H1142</f>
        <v>2.323</v>
      </c>
      <c r="S1142" s="229">
        <v>0</v>
      </c>
      <c r="T1142" s="230">
        <f>S1142*H1142</f>
        <v>0</v>
      </c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R1142" s="231" t="s">
        <v>136</v>
      </c>
      <c r="AT1142" s="231" t="s">
        <v>132</v>
      </c>
      <c r="AU1142" s="231" t="s">
        <v>83</v>
      </c>
      <c r="AY1142" s="17" t="s">
        <v>130</v>
      </c>
      <c r="BE1142" s="232">
        <f>IF(N1142="základní",J1142,0)</f>
        <v>0</v>
      </c>
      <c r="BF1142" s="232">
        <f>IF(N1142="snížená",J1142,0)</f>
        <v>0</v>
      </c>
      <c r="BG1142" s="232">
        <f>IF(N1142="zákl. přenesená",J1142,0)</f>
        <v>0</v>
      </c>
      <c r="BH1142" s="232">
        <f>IF(N1142="sníž. přenesená",J1142,0)</f>
        <v>0</v>
      </c>
      <c r="BI1142" s="232">
        <f>IF(N1142="nulová",J1142,0)</f>
        <v>0</v>
      </c>
      <c r="BJ1142" s="17" t="s">
        <v>81</v>
      </c>
      <c r="BK1142" s="232">
        <f>ROUND(I1142*H1142,2)</f>
        <v>0</v>
      </c>
      <c r="BL1142" s="17" t="s">
        <v>136</v>
      </c>
      <c r="BM1142" s="231" t="s">
        <v>1781</v>
      </c>
    </row>
    <row r="1143" spans="1:65" s="2" customFormat="1" ht="49.05" customHeight="1">
      <c r="A1143" s="38"/>
      <c r="B1143" s="39"/>
      <c r="C1143" s="219" t="s">
        <v>1782</v>
      </c>
      <c r="D1143" s="219" t="s">
        <v>132</v>
      </c>
      <c r="E1143" s="220" t="s">
        <v>1783</v>
      </c>
      <c r="F1143" s="221" t="s">
        <v>1784</v>
      </c>
      <c r="G1143" s="222" t="s">
        <v>360</v>
      </c>
      <c r="H1143" s="223">
        <v>6</v>
      </c>
      <c r="I1143" s="224"/>
      <c r="J1143" s="225">
        <f>ROUND(I1143*H1143,2)</f>
        <v>0</v>
      </c>
      <c r="K1143" s="226"/>
      <c r="L1143" s="44"/>
      <c r="M1143" s="227" t="s">
        <v>1</v>
      </c>
      <c r="N1143" s="228" t="s">
        <v>38</v>
      </c>
      <c r="O1143" s="91"/>
      <c r="P1143" s="229">
        <f>O1143*H1143</f>
        <v>0</v>
      </c>
      <c r="Q1143" s="229">
        <v>0.12</v>
      </c>
      <c r="R1143" s="229">
        <f>Q1143*H1143</f>
        <v>0.72</v>
      </c>
      <c r="S1143" s="229">
        <v>0</v>
      </c>
      <c r="T1143" s="230">
        <f>S1143*H1143</f>
        <v>0</v>
      </c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R1143" s="231" t="s">
        <v>136</v>
      </c>
      <c r="AT1143" s="231" t="s">
        <v>132</v>
      </c>
      <c r="AU1143" s="231" t="s">
        <v>83</v>
      </c>
      <c r="AY1143" s="17" t="s">
        <v>130</v>
      </c>
      <c r="BE1143" s="232">
        <f>IF(N1143="základní",J1143,0)</f>
        <v>0</v>
      </c>
      <c r="BF1143" s="232">
        <f>IF(N1143="snížená",J1143,0)</f>
        <v>0</v>
      </c>
      <c r="BG1143" s="232">
        <f>IF(N1143="zákl. přenesená",J1143,0)</f>
        <v>0</v>
      </c>
      <c r="BH1143" s="232">
        <f>IF(N1143="sníž. přenesená",J1143,0)</f>
        <v>0</v>
      </c>
      <c r="BI1143" s="232">
        <f>IF(N1143="nulová",J1143,0)</f>
        <v>0</v>
      </c>
      <c r="BJ1143" s="17" t="s">
        <v>81</v>
      </c>
      <c r="BK1143" s="232">
        <f>ROUND(I1143*H1143,2)</f>
        <v>0</v>
      </c>
      <c r="BL1143" s="17" t="s">
        <v>136</v>
      </c>
      <c r="BM1143" s="231" t="s">
        <v>1785</v>
      </c>
    </row>
    <row r="1144" spans="1:65" s="2" customFormat="1" ht="44.25" customHeight="1">
      <c r="A1144" s="38"/>
      <c r="B1144" s="39"/>
      <c r="C1144" s="219" t="s">
        <v>1786</v>
      </c>
      <c r="D1144" s="219" t="s">
        <v>132</v>
      </c>
      <c r="E1144" s="220" t="s">
        <v>1787</v>
      </c>
      <c r="F1144" s="221" t="s">
        <v>1788</v>
      </c>
      <c r="G1144" s="222" t="s">
        <v>360</v>
      </c>
      <c r="H1144" s="223">
        <v>5</v>
      </c>
      <c r="I1144" s="224"/>
      <c r="J1144" s="225">
        <f>ROUND(I1144*H1144,2)</f>
        <v>0</v>
      </c>
      <c r="K1144" s="226"/>
      <c r="L1144" s="44"/>
      <c r="M1144" s="227" t="s">
        <v>1</v>
      </c>
      <c r="N1144" s="228" t="s">
        <v>38</v>
      </c>
      <c r="O1144" s="91"/>
      <c r="P1144" s="229">
        <f>O1144*H1144</f>
        <v>0</v>
      </c>
      <c r="Q1144" s="229">
        <v>0.041</v>
      </c>
      <c r="R1144" s="229">
        <f>Q1144*H1144</f>
        <v>0.20500000000000002</v>
      </c>
      <c r="S1144" s="229">
        <v>0</v>
      </c>
      <c r="T1144" s="230">
        <f>S1144*H1144</f>
        <v>0</v>
      </c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R1144" s="231" t="s">
        <v>136</v>
      </c>
      <c r="AT1144" s="231" t="s">
        <v>132</v>
      </c>
      <c r="AU1144" s="231" t="s">
        <v>83</v>
      </c>
      <c r="AY1144" s="17" t="s">
        <v>130</v>
      </c>
      <c r="BE1144" s="232">
        <f>IF(N1144="základní",J1144,0)</f>
        <v>0</v>
      </c>
      <c r="BF1144" s="232">
        <f>IF(N1144="snížená",J1144,0)</f>
        <v>0</v>
      </c>
      <c r="BG1144" s="232">
        <f>IF(N1144="zákl. přenesená",J1144,0)</f>
        <v>0</v>
      </c>
      <c r="BH1144" s="232">
        <f>IF(N1144="sníž. přenesená",J1144,0)</f>
        <v>0</v>
      </c>
      <c r="BI1144" s="232">
        <f>IF(N1144="nulová",J1144,0)</f>
        <v>0</v>
      </c>
      <c r="BJ1144" s="17" t="s">
        <v>81</v>
      </c>
      <c r="BK1144" s="232">
        <f>ROUND(I1144*H1144,2)</f>
        <v>0</v>
      </c>
      <c r="BL1144" s="17" t="s">
        <v>136</v>
      </c>
      <c r="BM1144" s="231" t="s">
        <v>1789</v>
      </c>
    </row>
    <row r="1145" spans="1:65" s="2" customFormat="1" ht="44.25" customHeight="1">
      <c r="A1145" s="38"/>
      <c r="B1145" s="39"/>
      <c r="C1145" s="219" t="s">
        <v>1790</v>
      </c>
      <c r="D1145" s="219" t="s">
        <v>132</v>
      </c>
      <c r="E1145" s="220" t="s">
        <v>1791</v>
      </c>
      <c r="F1145" s="221" t="s">
        <v>1792</v>
      </c>
      <c r="G1145" s="222" t="s">
        <v>360</v>
      </c>
      <c r="H1145" s="223">
        <v>2</v>
      </c>
      <c r="I1145" s="224"/>
      <c r="J1145" s="225">
        <f>ROUND(I1145*H1145,2)</f>
        <v>0</v>
      </c>
      <c r="K1145" s="226"/>
      <c r="L1145" s="44"/>
      <c r="M1145" s="227" t="s">
        <v>1</v>
      </c>
      <c r="N1145" s="228" t="s">
        <v>38</v>
      </c>
      <c r="O1145" s="91"/>
      <c r="P1145" s="229">
        <f>O1145*H1145</f>
        <v>0</v>
      </c>
      <c r="Q1145" s="229">
        <v>0.0875</v>
      </c>
      <c r="R1145" s="229">
        <f>Q1145*H1145</f>
        <v>0.175</v>
      </c>
      <c r="S1145" s="229">
        <v>0</v>
      </c>
      <c r="T1145" s="230">
        <f>S1145*H1145</f>
        <v>0</v>
      </c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R1145" s="231" t="s">
        <v>136</v>
      </c>
      <c r="AT1145" s="231" t="s">
        <v>132</v>
      </c>
      <c r="AU1145" s="231" t="s">
        <v>83</v>
      </c>
      <c r="AY1145" s="17" t="s">
        <v>130</v>
      </c>
      <c r="BE1145" s="232">
        <f>IF(N1145="základní",J1145,0)</f>
        <v>0</v>
      </c>
      <c r="BF1145" s="232">
        <f>IF(N1145="snížená",J1145,0)</f>
        <v>0</v>
      </c>
      <c r="BG1145" s="232">
        <f>IF(N1145="zákl. přenesená",J1145,0)</f>
        <v>0</v>
      </c>
      <c r="BH1145" s="232">
        <f>IF(N1145="sníž. přenesená",J1145,0)</f>
        <v>0</v>
      </c>
      <c r="BI1145" s="232">
        <f>IF(N1145="nulová",J1145,0)</f>
        <v>0</v>
      </c>
      <c r="BJ1145" s="17" t="s">
        <v>81</v>
      </c>
      <c r="BK1145" s="232">
        <f>ROUND(I1145*H1145,2)</f>
        <v>0</v>
      </c>
      <c r="BL1145" s="17" t="s">
        <v>136</v>
      </c>
      <c r="BM1145" s="231" t="s">
        <v>1793</v>
      </c>
    </row>
    <row r="1146" spans="1:65" s="2" customFormat="1" ht="44.25" customHeight="1">
      <c r="A1146" s="38"/>
      <c r="B1146" s="39"/>
      <c r="C1146" s="219" t="s">
        <v>1794</v>
      </c>
      <c r="D1146" s="219" t="s">
        <v>132</v>
      </c>
      <c r="E1146" s="220" t="s">
        <v>1795</v>
      </c>
      <c r="F1146" s="221" t="s">
        <v>1796</v>
      </c>
      <c r="G1146" s="222" t="s">
        <v>360</v>
      </c>
      <c r="H1146" s="223">
        <v>1</v>
      </c>
      <c r="I1146" s="224"/>
      <c r="J1146" s="225">
        <f>ROUND(I1146*H1146,2)</f>
        <v>0</v>
      </c>
      <c r="K1146" s="226"/>
      <c r="L1146" s="44"/>
      <c r="M1146" s="227" t="s">
        <v>1</v>
      </c>
      <c r="N1146" s="228" t="s">
        <v>38</v>
      </c>
      <c r="O1146" s="91"/>
      <c r="P1146" s="229">
        <f>O1146*H1146</f>
        <v>0</v>
      </c>
      <c r="Q1146" s="229">
        <v>0.0338</v>
      </c>
      <c r="R1146" s="229">
        <f>Q1146*H1146</f>
        <v>0.0338</v>
      </c>
      <c r="S1146" s="229">
        <v>0</v>
      </c>
      <c r="T1146" s="230">
        <f>S1146*H1146</f>
        <v>0</v>
      </c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R1146" s="231" t="s">
        <v>136</v>
      </c>
      <c r="AT1146" s="231" t="s">
        <v>132</v>
      </c>
      <c r="AU1146" s="231" t="s">
        <v>83</v>
      </c>
      <c r="AY1146" s="17" t="s">
        <v>130</v>
      </c>
      <c r="BE1146" s="232">
        <f>IF(N1146="základní",J1146,0)</f>
        <v>0</v>
      </c>
      <c r="BF1146" s="232">
        <f>IF(N1146="snížená",J1146,0)</f>
        <v>0</v>
      </c>
      <c r="BG1146" s="232">
        <f>IF(N1146="zákl. přenesená",J1146,0)</f>
        <v>0</v>
      </c>
      <c r="BH1146" s="232">
        <f>IF(N1146="sníž. přenesená",J1146,0)</f>
        <v>0</v>
      </c>
      <c r="BI1146" s="232">
        <f>IF(N1146="nulová",J1146,0)</f>
        <v>0</v>
      </c>
      <c r="BJ1146" s="17" t="s">
        <v>81</v>
      </c>
      <c r="BK1146" s="232">
        <f>ROUND(I1146*H1146,2)</f>
        <v>0</v>
      </c>
      <c r="BL1146" s="17" t="s">
        <v>136</v>
      </c>
      <c r="BM1146" s="231" t="s">
        <v>1797</v>
      </c>
    </row>
    <row r="1147" spans="1:65" s="2" customFormat="1" ht="44.25" customHeight="1">
      <c r="A1147" s="38"/>
      <c r="B1147" s="39"/>
      <c r="C1147" s="219" t="s">
        <v>1798</v>
      </c>
      <c r="D1147" s="219" t="s">
        <v>132</v>
      </c>
      <c r="E1147" s="220" t="s">
        <v>1799</v>
      </c>
      <c r="F1147" s="221" t="s">
        <v>1800</v>
      </c>
      <c r="G1147" s="222" t="s">
        <v>360</v>
      </c>
      <c r="H1147" s="223">
        <v>7</v>
      </c>
      <c r="I1147" s="224"/>
      <c r="J1147" s="225">
        <f>ROUND(I1147*H1147,2)</f>
        <v>0</v>
      </c>
      <c r="K1147" s="226"/>
      <c r="L1147" s="44"/>
      <c r="M1147" s="227" t="s">
        <v>1</v>
      </c>
      <c r="N1147" s="228" t="s">
        <v>38</v>
      </c>
      <c r="O1147" s="91"/>
      <c r="P1147" s="229">
        <f>O1147*H1147</f>
        <v>0</v>
      </c>
      <c r="Q1147" s="229">
        <v>0.0338</v>
      </c>
      <c r="R1147" s="229">
        <f>Q1147*H1147</f>
        <v>0.23659999999999998</v>
      </c>
      <c r="S1147" s="229">
        <v>0</v>
      </c>
      <c r="T1147" s="230">
        <f>S1147*H1147</f>
        <v>0</v>
      </c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R1147" s="231" t="s">
        <v>136</v>
      </c>
      <c r="AT1147" s="231" t="s">
        <v>132</v>
      </c>
      <c r="AU1147" s="231" t="s">
        <v>83</v>
      </c>
      <c r="AY1147" s="17" t="s">
        <v>130</v>
      </c>
      <c r="BE1147" s="232">
        <f>IF(N1147="základní",J1147,0)</f>
        <v>0</v>
      </c>
      <c r="BF1147" s="232">
        <f>IF(N1147="snížená",J1147,0)</f>
        <v>0</v>
      </c>
      <c r="BG1147" s="232">
        <f>IF(N1147="zákl. přenesená",J1147,0)</f>
        <v>0</v>
      </c>
      <c r="BH1147" s="232">
        <f>IF(N1147="sníž. přenesená",J1147,0)</f>
        <v>0</v>
      </c>
      <c r="BI1147" s="232">
        <f>IF(N1147="nulová",J1147,0)</f>
        <v>0</v>
      </c>
      <c r="BJ1147" s="17" t="s">
        <v>81</v>
      </c>
      <c r="BK1147" s="232">
        <f>ROUND(I1147*H1147,2)</f>
        <v>0</v>
      </c>
      <c r="BL1147" s="17" t="s">
        <v>136</v>
      </c>
      <c r="BM1147" s="231" t="s">
        <v>1801</v>
      </c>
    </row>
    <row r="1148" spans="1:65" s="2" customFormat="1" ht="49.05" customHeight="1">
      <c r="A1148" s="38"/>
      <c r="B1148" s="39"/>
      <c r="C1148" s="219" t="s">
        <v>1802</v>
      </c>
      <c r="D1148" s="219" t="s">
        <v>132</v>
      </c>
      <c r="E1148" s="220" t="s">
        <v>1803</v>
      </c>
      <c r="F1148" s="221" t="s">
        <v>1804</v>
      </c>
      <c r="G1148" s="222" t="s">
        <v>360</v>
      </c>
      <c r="H1148" s="223">
        <v>2</v>
      </c>
      <c r="I1148" s="224"/>
      <c r="J1148" s="225">
        <f>ROUND(I1148*H1148,2)</f>
        <v>0</v>
      </c>
      <c r="K1148" s="226"/>
      <c r="L1148" s="44"/>
      <c r="M1148" s="227" t="s">
        <v>1</v>
      </c>
      <c r="N1148" s="228" t="s">
        <v>38</v>
      </c>
      <c r="O1148" s="91"/>
      <c r="P1148" s="229">
        <f>O1148*H1148</f>
        <v>0</v>
      </c>
      <c r="Q1148" s="229">
        <v>0.0875</v>
      </c>
      <c r="R1148" s="229">
        <f>Q1148*H1148</f>
        <v>0.175</v>
      </c>
      <c r="S1148" s="229">
        <v>0</v>
      </c>
      <c r="T1148" s="230">
        <f>S1148*H1148</f>
        <v>0</v>
      </c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R1148" s="231" t="s">
        <v>136</v>
      </c>
      <c r="AT1148" s="231" t="s">
        <v>132</v>
      </c>
      <c r="AU1148" s="231" t="s">
        <v>83</v>
      </c>
      <c r="AY1148" s="17" t="s">
        <v>130</v>
      </c>
      <c r="BE1148" s="232">
        <f>IF(N1148="základní",J1148,0)</f>
        <v>0</v>
      </c>
      <c r="BF1148" s="232">
        <f>IF(N1148="snížená",J1148,0)</f>
        <v>0</v>
      </c>
      <c r="BG1148" s="232">
        <f>IF(N1148="zákl. přenesená",J1148,0)</f>
        <v>0</v>
      </c>
      <c r="BH1148" s="232">
        <f>IF(N1148="sníž. přenesená",J1148,0)</f>
        <v>0</v>
      </c>
      <c r="BI1148" s="232">
        <f>IF(N1148="nulová",J1148,0)</f>
        <v>0</v>
      </c>
      <c r="BJ1148" s="17" t="s">
        <v>81</v>
      </c>
      <c r="BK1148" s="232">
        <f>ROUND(I1148*H1148,2)</f>
        <v>0</v>
      </c>
      <c r="BL1148" s="17" t="s">
        <v>136</v>
      </c>
      <c r="BM1148" s="231" t="s">
        <v>1805</v>
      </c>
    </row>
    <row r="1149" spans="1:65" s="2" customFormat="1" ht="49.05" customHeight="1">
      <c r="A1149" s="38"/>
      <c r="B1149" s="39"/>
      <c r="C1149" s="219" t="s">
        <v>1806</v>
      </c>
      <c r="D1149" s="219" t="s">
        <v>132</v>
      </c>
      <c r="E1149" s="220" t="s">
        <v>1807</v>
      </c>
      <c r="F1149" s="221" t="s">
        <v>1808</v>
      </c>
      <c r="G1149" s="222" t="s">
        <v>360</v>
      </c>
      <c r="H1149" s="223">
        <v>16</v>
      </c>
      <c r="I1149" s="224"/>
      <c r="J1149" s="225">
        <f>ROUND(I1149*H1149,2)</f>
        <v>0</v>
      </c>
      <c r="K1149" s="226"/>
      <c r="L1149" s="44"/>
      <c r="M1149" s="227" t="s">
        <v>1</v>
      </c>
      <c r="N1149" s="228" t="s">
        <v>38</v>
      </c>
      <c r="O1149" s="91"/>
      <c r="P1149" s="229">
        <f>O1149*H1149</f>
        <v>0</v>
      </c>
      <c r="Q1149" s="229">
        <v>0.0749</v>
      </c>
      <c r="R1149" s="229">
        <f>Q1149*H1149</f>
        <v>1.1984</v>
      </c>
      <c r="S1149" s="229">
        <v>0</v>
      </c>
      <c r="T1149" s="230">
        <f>S1149*H1149</f>
        <v>0</v>
      </c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R1149" s="231" t="s">
        <v>136</v>
      </c>
      <c r="AT1149" s="231" t="s">
        <v>132</v>
      </c>
      <c r="AU1149" s="231" t="s">
        <v>83</v>
      </c>
      <c r="AY1149" s="17" t="s">
        <v>130</v>
      </c>
      <c r="BE1149" s="232">
        <f>IF(N1149="základní",J1149,0)</f>
        <v>0</v>
      </c>
      <c r="BF1149" s="232">
        <f>IF(N1149="snížená",J1149,0)</f>
        <v>0</v>
      </c>
      <c r="BG1149" s="232">
        <f>IF(N1149="zákl. přenesená",J1149,0)</f>
        <v>0</v>
      </c>
      <c r="BH1149" s="232">
        <f>IF(N1149="sníž. přenesená",J1149,0)</f>
        <v>0</v>
      </c>
      <c r="BI1149" s="232">
        <f>IF(N1149="nulová",J1149,0)</f>
        <v>0</v>
      </c>
      <c r="BJ1149" s="17" t="s">
        <v>81</v>
      </c>
      <c r="BK1149" s="232">
        <f>ROUND(I1149*H1149,2)</f>
        <v>0</v>
      </c>
      <c r="BL1149" s="17" t="s">
        <v>136</v>
      </c>
      <c r="BM1149" s="231" t="s">
        <v>1809</v>
      </c>
    </row>
    <row r="1150" spans="1:65" s="2" customFormat="1" ht="49.05" customHeight="1">
      <c r="A1150" s="38"/>
      <c r="B1150" s="39"/>
      <c r="C1150" s="219" t="s">
        <v>1810</v>
      </c>
      <c r="D1150" s="219" t="s">
        <v>132</v>
      </c>
      <c r="E1150" s="220" t="s">
        <v>1811</v>
      </c>
      <c r="F1150" s="221" t="s">
        <v>1812</v>
      </c>
      <c r="G1150" s="222" t="s">
        <v>360</v>
      </c>
      <c r="H1150" s="223">
        <v>3</v>
      </c>
      <c r="I1150" s="224"/>
      <c r="J1150" s="225">
        <f>ROUND(I1150*H1150,2)</f>
        <v>0</v>
      </c>
      <c r="K1150" s="226"/>
      <c r="L1150" s="44"/>
      <c r="M1150" s="227" t="s">
        <v>1</v>
      </c>
      <c r="N1150" s="228" t="s">
        <v>38</v>
      </c>
      <c r="O1150" s="91"/>
      <c r="P1150" s="229">
        <f>O1150*H1150</f>
        <v>0</v>
      </c>
      <c r="Q1150" s="229">
        <v>0.467</v>
      </c>
      <c r="R1150" s="229">
        <f>Q1150*H1150</f>
        <v>1.401</v>
      </c>
      <c r="S1150" s="229">
        <v>0</v>
      </c>
      <c r="T1150" s="230">
        <f>S1150*H1150</f>
        <v>0</v>
      </c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R1150" s="231" t="s">
        <v>136</v>
      </c>
      <c r="AT1150" s="231" t="s">
        <v>132</v>
      </c>
      <c r="AU1150" s="231" t="s">
        <v>83</v>
      </c>
      <c r="AY1150" s="17" t="s">
        <v>130</v>
      </c>
      <c r="BE1150" s="232">
        <f>IF(N1150="základní",J1150,0)</f>
        <v>0</v>
      </c>
      <c r="BF1150" s="232">
        <f>IF(N1150="snížená",J1150,0)</f>
        <v>0</v>
      </c>
      <c r="BG1150" s="232">
        <f>IF(N1150="zákl. přenesená",J1150,0)</f>
        <v>0</v>
      </c>
      <c r="BH1150" s="232">
        <f>IF(N1150="sníž. přenesená",J1150,0)</f>
        <v>0</v>
      </c>
      <c r="BI1150" s="232">
        <f>IF(N1150="nulová",J1150,0)</f>
        <v>0</v>
      </c>
      <c r="BJ1150" s="17" t="s">
        <v>81</v>
      </c>
      <c r="BK1150" s="232">
        <f>ROUND(I1150*H1150,2)</f>
        <v>0</v>
      </c>
      <c r="BL1150" s="17" t="s">
        <v>136</v>
      </c>
      <c r="BM1150" s="231" t="s">
        <v>1813</v>
      </c>
    </row>
    <row r="1151" spans="1:63" s="12" customFormat="1" ht="22.8" customHeight="1">
      <c r="A1151" s="12"/>
      <c r="B1151" s="203"/>
      <c r="C1151" s="204"/>
      <c r="D1151" s="205" t="s">
        <v>72</v>
      </c>
      <c r="E1151" s="217" t="s">
        <v>1814</v>
      </c>
      <c r="F1151" s="217" t="s">
        <v>1815</v>
      </c>
      <c r="G1151" s="204"/>
      <c r="H1151" s="204"/>
      <c r="I1151" s="207"/>
      <c r="J1151" s="218">
        <f>BK1151</f>
        <v>0</v>
      </c>
      <c r="K1151" s="204"/>
      <c r="L1151" s="209"/>
      <c r="M1151" s="210"/>
      <c r="N1151" s="211"/>
      <c r="O1151" s="211"/>
      <c r="P1151" s="212">
        <f>SUM(P1152:P1207)</f>
        <v>0</v>
      </c>
      <c r="Q1151" s="211"/>
      <c r="R1151" s="212">
        <f>SUM(R1152:R1207)</f>
        <v>0</v>
      </c>
      <c r="S1151" s="211"/>
      <c r="T1151" s="213">
        <f>SUM(T1152:T1207)</f>
        <v>0</v>
      </c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R1151" s="214" t="s">
        <v>81</v>
      </c>
      <c r="AT1151" s="215" t="s">
        <v>72</v>
      </c>
      <c r="AU1151" s="215" t="s">
        <v>81</v>
      </c>
      <c r="AY1151" s="214" t="s">
        <v>130</v>
      </c>
      <c r="BK1151" s="216">
        <f>SUM(BK1152:BK1207)</f>
        <v>0</v>
      </c>
    </row>
    <row r="1152" spans="1:65" s="2" customFormat="1" ht="21.75" customHeight="1">
      <c r="A1152" s="38"/>
      <c r="B1152" s="39"/>
      <c r="C1152" s="219" t="s">
        <v>1816</v>
      </c>
      <c r="D1152" s="219" t="s">
        <v>132</v>
      </c>
      <c r="E1152" s="220" t="s">
        <v>1817</v>
      </c>
      <c r="F1152" s="221" t="s">
        <v>1818</v>
      </c>
      <c r="G1152" s="222" t="s">
        <v>342</v>
      </c>
      <c r="H1152" s="223">
        <v>1401.7</v>
      </c>
      <c r="I1152" s="224"/>
      <c r="J1152" s="225">
        <f>ROUND(I1152*H1152,2)</f>
        <v>0</v>
      </c>
      <c r="K1152" s="226"/>
      <c r="L1152" s="44"/>
      <c r="M1152" s="227" t="s">
        <v>1</v>
      </c>
      <c r="N1152" s="228" t="s">
        <v>38</v>
      </c>
      <c r="O1152" s="91"/>
      <c r="P1152" s="229">
        <f>O1152*H1152</f>
        <v>0</v>
      </c>
      <c r="Q1152" s="229">
        <v>0</v>
      </c>
      <c r="R1152" s="229">
        <f>Q1152*H1152</f>
        <v>0</v>
      </c>
      <c r="S1152" s="229">
        <v>0</v>
      </c>
      <c r="T1152" s="230">
        <f>S1152*H1152</f>
        <v>0</v>
      </c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R1152" s="231" t="s">
        <v>136</v>
      </c>
      <c r="AT1152" s="231" t="s">
        <v>132</v>
      </c>
      <c r="AU1152" s="231" t="s">
        <v>83</v>
      </c>
      <c r="AY1152" s="17" t="s">
        <v>130</v>
      </c>
      <c r="BE1152" s="232">
        <f>IF(N1152="základní",J1152,0)</f>
        <v>0</v>
      </c>
      <c r="BF1152" s="232">
        <f>IF(N1152="snížená",J1152,0)</f>
        <v>0</v>
      </c>
      <c r="BG1152" s="232">
        <f>IF(N1152="zákl. přenesená",J1152,0)</f>
        <v>0</v>
      </c>
      <c r="BH1152" s="232">
        <f>IF(N1152="sníž. přenesená",J1152,0)</f>
        <v>0</v>
      </c>
      <c r="BI1152" s="232">
        <f>IF(N1152="nulová",J1152,0)</f>
        <v>0</v>
      </c>
      <c r="BJ1152" s="17" t="s">
        <v>81</v>
      </c>
      <c r="BK1152" s="232">
        <f>ROUND(I1152*H1152,2)</f>
        <v>0</v>
      </c>
      <c r="BL1152" s="17" t="s">
        <v>136</v>
      </c>
      <c r="BM1152" s="231" t="s">
        <v>1819</v>
      </c>
    </row>
    <row r="1153" spans="1:51" s="14" customFormat="1" ht="12">
      <c r="A1153" s="14"/>
      <c r="B1153" s="245"/>
      <c r="C1153" s="246"/>
      <c r="D1153" s="235" t="s">
        <v>138</v>
      </c>
      <c r="E1153" s="247" t="s">
        <v>1</v>
      </c>
      <c r="F1153" s="248" t="s">
        <v>1820</v>
      </c>
      <c r="G1153" s="246"/>
      <c r="H1153" s="247" t="s">
        <v>1</v>
      </c>
      <c r="I1153" s="249"/>
      <c r="J1153" s="246"/>
      <c r="K1153" s="246"/>
      <c r="L1153" s="250"/>
      <c r="M1153" s="251"/>
      <c r="N1153" s="252"/>
      <c r="O1153" s="252"/>
      <c r="P1153" s="252"/>
      <c r="Q1153" s="252"/>
      <c r="R1153" s="252"/>
      <c r="S1153" s="252"/>
      <c r="T1153" s="253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T1153" s="254" t="s">
        <v>138</v>
      </c>
      <c r="AU1153" s="254" t="s">
        <v>83</v>
      </c>
      <c r="AV1153" s="14" t="s">
        <v>81</v>
      </c>
      <c r="AW1153" s="14" t="s">
        <v>29</v>
      </c>
      <c r="AX1153" s="14" t="s">
        <v>73</v>
      </c>
      <c r="AY1153" s="254" t="s">
        <v>130</v>
      </c>
    </row>
    <row r="1154" spans="1:51" s="13" customFormat="1" ht="12">
      <c r="A1154" s="13"/>
      <c r="B1154" s="233"/>
      <c r="C1154" s="234"/>
      <c r="D1154" s="235" t="s">
        <v>138</v>
      </c>
      <c r="E1154" s="236" t="s">
        <v>1</v>
      </c>
      <c r="F1154" s="237" t="s">
        <v>1821</v>
      </c>
      <c r="G1154" s="234"/>
      <c r="H1154" s="238">
        <v>106.7</v>
      </c>
      <c r="I1154" s="239"/>
      <c r="J1154" s="234"/>
      <c r="K1154" s="234"/>
      <c r="L1154" s="240"/>
      <c r="M1154" s="241"/>
      <c r="N1154" s="242"/>
      <c r="O1154" s="242"/>
      <c r="P1154" s="242"/>
      <c r="Q1154" s="242"/>
      <c r="R1154" s="242"/>
      <c r="S1154" s="242"/>
      <c r="T1154" s="24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T1154" s="244" t="s">
        <v>138</v>
      </c>
      <c r="AU1154" s="244" t="s">
        <v>83</v>
      </c>
      <c r="AV1154" s="13" t="s">
        <v>83</v>
      </c>
      <c r="AW1154" s="13" t="s">
        <v>29</v>
      </c>
      <c r="AX1154" s="13" t="s">
        <v>73</v>
      </c>
      <c r="AY1154" s="244" t="s">
        <v>130</v>
      </c>
    </row>
    <row r="1155" spans="1:51" s="14" customFormat="1" ht="12">
      <c r="A1155" s="14"/>
      <c r="B1155" s="245"/>
      <c r="C1155" s="246"/>
      <c r="D1155" s="235" t="s">
        <v>138</v>
      </c>
      <c r="E1155" s="247" t="s">
        <v>1</v>
      </c>
      <c r="F1155" s="248" t="s">
        <v>1822</v>
      </c>
      <c r="G1155" s="246"/>
      <c r="H1155" s="247" t="s">
        <v>1</v>
      </c>
      <c r="I1155" s="249"/>
      <c r="J1155" s="246"/>
      <c r="K1155" s="246"/>
      <c r="L1155" s="250"/>
      <c r="M1155" s="251"/>
      <c r="N1155" s="252"/>
      <c r="O1155" s="252"/>
      <c r="P1155" s="252"/>
      <c r="Q1155" s="252"/>
      <c r="R1155" s="252"/>
      <c r="S1155" s="252"/>
      <c r="T1155" s="253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T1155" s="254" t="s">
        <v>138</v>
      </c>
      <c r="AU1155" s="254" t="s">
        <v>83</v>
      </c>
      <c r="AV1155" s="14" t="s">
        <v>81</v>
      </c>
      <c r="AW1155" s="14" t="s">
        <v>29</v>
      </c>
      <c r="AX1155" s="14" t="s">
        <v>73</v>
      </c>
      <c r="AY1155" s="254" t="s">
        <v>130</v>
      </c>
    </row>
    <row r="1156" spans="1:51" s="13" customFormat="1" ht="12">
      <c r="A1156" s="13"/>
      <c r="B1156" s="233"/>
      <c r="C1156" s="234"/>
      <c r="D1156" s="235" t="s">
        <v>138</v>
      </c>
      <c r="E1156" s="236" t="s">
        <v>1</v>
      </c>
      <c r="F1156" s="237" t="s">
        <v>1823</v>
      </c>
      <c r="G1156" s="234"/>
      <c r="H1156" s="238">
        <v>166.5</v>
      </c>
      <c r="I1156" s="239"/>
      <c r="J1156" s="234"/>
      <c r="K1156" s="234"/>
      <c r="L1156" s="240"/>
      <c r="M1156" s="241"/>
      <c r="N1156" s="242"/>
      <c r="O1156" s="242"/>
      <c r="P1156" s="242"/>
      <c r="Q1156" s="242"/>
      <c r="R1156" s="242"/>
      <c r="S1156" s="242"/>
      <c r="T1156" s="24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T1156" s="244" t="s">
        <v>138</v>
      </c>
      <c r="AU1156" s="244" t="s">
        <v>83</v>
      </c>
      <c r="AV1156" s="13" t="s">
        <v>83</v>
      </c>
      <c r="AW1156" s="13" t="s">
        <v>29</v>
      </c>
      <c r="AX1156" s="13" t="s">
        <v>73</v>
      </c>
      <c r="AY1156" s="244" t="s">
        <v>130</v>
      </c>
    </row>
    <row r="1157" spans="1:51" s="14" customFormat="1" ht="12">
      <c r="A1157" s="14"/>
      <c r="B1157" s="245"/>
      <c r="C1157" s="246"/>
      <c r="D1157" s="235" t="s">
        <v>138</v>
      </c>
      <c r="E1157" s="247" t="s">
        <v>1</v>
      </c>
      <c r="F1157" s="248" t="s">
        <v>1820</v>
      </c>
      <c r="G1157" s="246"/>
      <c r="H1157" s="247" t="s">
        <v>1</v>
      </c>
      <c r="I1157" s="249"/>
      <c r="J1157" s="246"/>
      <c r="K1157" s="246"/>
      <c r="L1157" s="250"/>
      <c r="M1157" s="251"/>
      <c r="N1157" s="252"/>
      <c r="O1157" s="252"/>
      <c r="P1157" s="252"/>
      <c r="Q1157" s="252"/>
      <c r="R1157" s="252"/>
      <c r="S1157" s="252"/>
      <c r="T1157" s="253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T1157" s="254" t="s">
        <v>138</v>
      </c>
      <c r="AU1157" s="254" t="s">
        <v>83</v>
      </c>
      <c r="AV1157" s="14" t="s">
        <v>81</v>
      </c>
      <c r="AW1157" s="14" t="s">
        <v>29</v>
      </c>
      <c r="AX1157" s="14" t="s">
        <v>73</v>
      </c>
      <c r="AY1157" s="254" t="s">
        <v>130</v>
      </c>
    </row>
    <row r="1158" spans="1:51" s="13" customFormat="1" ht="12">
      <c r="A1158" s="13"/>
      <c r="B1158" s="233"/>
      <c r="C1158" s="234"/>
      <c r="D1158" s="235" t="s">
        <v>138</v>
      </c>
      <c r="E1158" s="236" t="s">
        <v>1</v>
      </c>
      <c r="F1158" s="237" t="s">
        <v>1824</v>
      </c>
      <c r="G1158" s="234"/>
      <c r="H1158" s="238">
        <v>19.4</v>
      </c>
      <c r="I1158" s="239"/>
      <c r="J1158" s="234"/>
      <c r="K1158" s="234"/>
      <c r="L1158" s="240"/>
      <c r="M1158" s="241"/>
      <c r="N1158" s="242"/>
      <c r="O1158" s="242"/>
      <c r="P1158" s="242"/>
      <c r="Q1158" s="242"/>
      <c r="R1158" s="242"/>
      <c r="S1158" s="242"/>
      <c r="T1158" s="24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T1158" s="244" t="s">
        <v>138</v>
      </c>
      <c r="AU1158" s="244" t="s">
        <v>83</v>
      </c>
      <c r="AV1158" s="13" t="s">
        <v>83</v>
      </c>
      <c r="AW1158" s="13" t="s">
        <v>29</v>
      </c>
      <c r="AX1158" s="13" t="s">
        <v>73</v>
      </c>
      <c r="AY1158" s="244" t="s">
        <v>130</v>
      </c>
    </row>
    <row r="1159" spans="1:51" s="14" customFormat="1" ht="12">
      <c r="A1159" s="14"/>
      <c r="B1159" s="245"/>
      <c r="C1159" s="246"/>
      <c r="D1159" s="235" t="s">
        <v>138</v>
      </c>
      <c r="E1159" s="247" t="s">
        <v>1</v>
      </c>
      <c r="F1159" s="248" t="s">
        <v>1822</v>
      </c>
      <c r="G1159" s="246"/>
      <c r="H1159" s="247" t="s">
        <v>1</v>
      </c>
      <c r="I1159" s="249"/>
      <c r="J1159" s="246"/>
      <c r="K1159" s="246"/>
      <c r="L1159" s="250"/>
      <c r="M1159" s="251"/>
      <c r="N1159" s="252"/>
      <c r="O1159" s="252"/>
      <c r="P1159" s="252"/>
      <c r="Q1159" s="252"/>
      <c r="R1159" s="252"/>
      <c r="S1159" s="252"/>
      <c r="T1159" s="253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T1159" s="254" t="s">
        <v>138</v>
      </c>
      <c r="AU1159" s="254" t="s">
        <v>83</v>
      </c>
      <c r="AV1159" s="14" t="s">
        <v>81</v>
      </c>
      <c r="AW1159" s="14" t="s">
        <v>29</v>
      </c>
      <c r="AX1159" s="14" t="s">
        <v>73</v>
      </c>
      <c r="AY1159" s="254" t="s">
        <v>130</v>
      </c>
    </row>
    <row r="1160" spans="1:51" s="13" customFormat="1" ht="12">
      <c r="A1160" s="13"/>
      <c r="B1160" s="233"/>
      <c r="C1160" s="234"/>
      <c r="D1160" s="235" t="s">
        <v>138</v>
      </c>
      <c r="E1160" s="236" t="s">
        <v>1</v>
      </c>
      <c r="F1160" s="237" t="s">
        <v>1823</v>
      </c>
      <c r="G1160" s="234"/>
      <c r="H1160" s="238">
        <v>166.5</v>
      </c>
      <c r="I1160" s="239"/>
      <c r="J1160" s="234"/>
      <c r="K1160" s="234"/>
      <c r="L1160" s="240"/>
      <c r="M1160" s="241"/>
      <c r="N1160" s="242"/>
      <c r="O1160" s="242"/>
      <c r="P1160" s="242"/>
      <c r="Q1160" s="242"/>
      <c r="R1160" s="242"/>
      <c r="S1160" s="242"/>
      <c r="T1160" s="24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T1160" s="244" t="s">
        <v>138</v>
      </c>
      <c r="AU1160" s="244" t="s">
        <v>83</v>
      </c>
      <c r="AV1160" s="13" t="s">
        <v>83</v>
      </c>
      <c r="AW1160" s="13" t="s">
        <v>29</v>
      </c>
      <c r="AX1160" s="13" t="s">
        <v>73</v>
      </c>
      <c r="AY1160" s="244" t="s">
        <v>130</v>
      </c>
    </row>
    <row r="1161" spans="1:51" s="14" customFormat="1" ht="12">
      <c r="A1161" s="14"/>
      <c r="B1161" s="245"/>
      <c r="C1161" s="246"/>
      <c r="D1161" s="235" t="s">
        <v>138</v>
      </c>
      <c r="E1161" s="247" t="s">
        <v>1</v>
      </c>
      <c r="F1161" s="248" t="s">
        <v>1825</v>
      </c>
      <c r="G1161" s="246"/>
      <c r="H1161" s="247" t="s">
        <v>1</v>
      </c>
      <c r="I1161" s="249"/>
      <c r="J1161" s="246"/>
      <c r="K1161" s="246"/>
      <c r="L1161" s="250"/>
      <c r="M1161" s="251"/>
      <c r="N1161" s="252"/>
      <c r="O1161" s="252"/>
      <c r="P1161" s="252"/>
      <c r="Q1161" s="252"/>
      <c r="R1161" s="252"/>
      <c r="S1161" s="252"/>
      <c r="T1161" s="253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T1161" s="254" t="s">
        <v>138</v>
      </c>
      <c r="AU1161" s="254" t="s">
        <v>83</v>
      </c>
      <c r="AV1161" s="14" t="s">
        <v>81</v>
      </c>
      <c r="AW1161" s="14" t="s">
        <v>29</v>
      </c>
      <c r="AX1161" s="14" t="s">
        <v>73</v>
      </c>
      <c r="AY1161" s="254" t="s">
        <v>130</v>
      </c>
    </row>
    <row r="1162" spans="1:51" s="13" customFormat="1" ht="12">
      <c r="A1162" s="13"/>
      <c r="B1162" s="233"/>
      <c r="C1162" s="234"/>
      <c r="D1162" s="235" t="s">
        <v>138</v>
      </c>
      <c r="E1162" s="236" t="s">
        <v>1</v>
      </c>
      <c r="F1162" s="237" t="s">
        <v>1826</v>
      </c>
      <c r="G1162" s="234"/>
      <c r="H1162" s="238">
        <v>45</v>
      </c>
      <c r="I1162" s="239"/>
      <c r="J1162" s="234"/>
      <c r="K1162" s="234"/>
      <c r="L1162" s="240"/>
      <c r="M1162" s="241"/>
      <c r="N1162" s="242"/>
      <c r="O1162" s="242"/>
      <c r="P1162" s="242"/>
      <c r="Q1162" s="242"/>
      <c r="R1162" s="242"/>
      <c r="S1162" s="242"/>
      <c r="T1162" s="24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T1162" s="244" t="s">
        <v>138</v>
      </c>
      <c r="AU1162" s="244" t="s">
        <v>83</v>
      </c>
      <c r="AV1162" s="13" t="s">
        <v>83</v>
      </c>
      <c r="AW1162" s="13" t="s">
        <v>29</v>
      </c>
      <c r="AX1162" s="13" t="s">
        <v>73</v>
      </c>
      <c r="AY1162" s="244" t="s">
        <v>130</v>
      </c>
    </row>
    <row r="1163" spans="1:51" s="14" customFormat="1" ht="12">
      <c r="A1163" s="14"/>
      <c r="B1163" s="245"/>
      <c r="C1163" s="246"/>
      <c r="D1163" s="235" t="s">
        <v>138</v>
      </c>
      <c r="E1163" s="247" t="s">
        <v>1</v>
      </c>
      <c r="F1163" s="248" t="s">
        <v>1827</v>
      </c>
      <c r="G1163" s="246"/>
      <c r="H1163" s="247" t="s">
        <v>1</v>
      </c>
      <c r="I1163" s="249"/>
      <c r="J1163" s="246"/>
      <c r="K1163" s="246"/>
      <c r="L1163" s="250"/>
      <c r="M1163" s="251"/>
      <c r="N1163" s="252"/>
      <c r="O1163" s="252"/>
      <c r="P1163" s="252"/>
      <c r="Q1163" s="252"/>
      <c r="R1163" s="252"/>
      <c r="S1163" s="252"/>
      <c r="T1163" s="253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T1163" s="254" t="s">
        <v>138</v>
      </c>
      <c r="AU1163" s="254" t="s">
        <v>83</v>
      </c>
      <c r="AV1163" s="14" t="s">
        <v>81</v>
      </c>
      <c r="AW1163" s="14" t="s">
        <v>29</v>
      </c>
      <c r="AX1163" s="14" t="s">
        <v>73</v>
      </c>
      <c r="AY1163" s="254" t="s">
        <v>130</v>
      </c>
    </row>
    <row r="1164" spans="1:51" s="13" customFormat="1" ht="12">
      <c r="A1164" s="13"/>
      <c r="B1164" s="233"/>
      <c r="C1164" s="234"/>
      <c r="D1164" s="235" t="s">
        <v>138</v>
      </c>
      <c r="E1164" s="236" t="s">
        <v>1</v>
      </c>
      <c r="F1164" s="237" t="s">
        <v>1828</v>
      </c>
      <c r="G1164" s="234"/>
      <c r="H1164" s="238">
        <v>34</v>
      </c>
      <c r="I1164" s="239"/>
      <c r="J1164" s="234"/>
      <c r="K1164" s="234"/>
      <c r="L1164" s="240"/>
      <c r="M1164" s="241"/>
      <c r="N1164" s="242"/>
      <c r="O1164" s="242"/>
      <c r="P1164" s="242"/>
      <c r="Q1164" s="242"/>
      <c r="R1164" s="242"/>
      <c r="S1164" s="242"/>
      <c r="T1164" s="24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T1164" s="244" t="s">
        <v>138</v>
      </c>
      <c r="AU1164" s="244" t="s">
        <v>83</v>
      </c>
      <c r="AV1164" s="13" t="s">
        <v>83</v>
      </c>
      <c r="AW1164" s="13" t="s">
        <v>29</v>
      </c>
      <c r="AX1164" s="13" t="s">
        <v>73</v>
      </c>
      <c r="AY1164" s="244" t="s">
        <v>130</v>
      </c>
    </row>
    <row r="1165" spans="1:51" s="14" customFormat="1" ht="12">
      <c r="A1165" s="14"/>
      <c r="B1165" s="245"/>
      <c r="C1165" s="246"/>
      <c r="D1165" s="235" t="s">
        <v>138</v>
      </c>
      <c r="E1165" s="247" t="s">
        <v>1</v>
      </c>
      <c r="F1165" s="248" t="s">
        <v>1829</v>
      </c>
      <c r="G1165" s="246"/>
      <c r="H1165" s="247" t="s">
        <v>1</v>
      </c>
      <c r="I1165" s="249"/>
      <c r="J1165" s="246"/>
      <c r="K1165" s="246"/>
      <c r="L1165" s="250"/>
      <c r="M1165" s="251"/>
      <c r="N1165" s="252"/>
      <c r="O1165" s="252"/>
      <c r="P1165" s="252"/>
      <c r="Q1165" s="252"/>
      <c r="R1165" s="252"/>
      <c r="S1165" s="252"/>
      <c r="T1165" s="253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T1165" s="254" t="s">
        <v>138</v>
      </c>
      <c r="AU1165" s="254" t="s">
        <v>83</v>
      </c>
      <c r="AV1165" s="14" t="s">
        <v>81</v>
      </c>
      <c r="AW1165" s="14" t="s">
        <v>29</v>
      </c>
      <c r="AX1165" s="14" t="s">
        <v>73</v>
      </c>
      <c r="AY1165" s="254" t="s">
        <v>130</v>
      </c>
    </row>
    <row r="1166" spans="1:51" s="13" customFormat="1" ht="12">
      <c r="A1166" s="13"/>
      <c r="B1166" s="233"/>
      <c r="C1166" s="234"/>
      <c r="D1166" s="235" t="s">
        <v>138</v>
      </c>
      <c r="E1166" s="236" t="s">
        <v>1</v>
      </c>
      <c r="F1166" s="237" t="s">
        <v>1830</v>
      </c>
      <c r="G1166" s="234"/>
      <c r="H1166" s="238">
        <v>108</v>
      </c>
      <c r="I1166" s="239"/>
      <c r="J1166" s="234"/>
      <c r="K1166" s="234"/>
      <c r="L1166" s="240"/>
      <c r="M1166" s="241"/>
      <c r="N1166" s="242"/>
      <c r="O1166" s="242"/>
      <c r="P1166" s="242"/>
      <c r="Q1166" s="242"/>
      <c r="R1166" s="242"/>
      <c r="S1166" s="242"/>
      <c r="T1166" s="24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T1166" s="244" t="s">
        <v>138</v>
      </c>
      <c r="AU1166" s="244" t="s">
        <v>83</v>
      </c>
      <c r="AV1166" s="13" t="s">
        <v>83</v>
      </c>
      <c r="AW1166" s="13" t="s">
        <v>29</v>
      </c>
      <c r="AX1166" s="13" t="s">
        <v>73</v>
      </c>
      <c r="AY1166" s="244" t="s">
        <v>130</v>
      </c>
    </row>
    <row r="1167" spans="1:51" s="14" customFormat="1" ht="12">
      <c r="A1167" s="14"/>
      <c r="B1167" s="245"/>
      <c r="C1167" s="246"/>
      <c r="D1167" s="235" t="s">
        <v>138</v>
      </c>
      <c r="E1167" s="247" t="s">
        <v>1</v>
      </c>
      <c r="F1167" s="248" t="s">
        <v>1831</v>
      </c>
      <c r="G1167" s="246"/>
      <c r="H1167" s="247" t="s">
        <v>1</v>
      </c>
      <c r="I1167" s="249"/>
      <c r="J1167" s="246"/>
      <c r="K1167" s="246"/>
      <c r="L1167" s="250"/>
      <c r="M1167" s="251"/>
      <c r="N1167" s="252"/>
      <c r="O1167" s="252"/>
      <c r="P1167" s="252"/>
      <c r="Q1167" s="252"/>
      <c r="R1167" s="252"/>
      <c r="S1167" s="252"/>
      <c r="T1167" s="253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T1167" s="254" t="s">
        <v>138</v>
      </c>
      <c r="AU1167" s="254" t="s">
        <v>83</v>
      </c>
      <c r="AV1167" s="14" t="s">
        <v>81</v>
      </c>
      <c r="AW1167" s="14" t="s">
        <v>29</v>
      </c>
      <c r="AX1167" s="14" t="s">
        <v>73</v>
      </c>
      <c r="AY1167" s="254" t="s">
        <v>130</v>
      </c>
    </row>
    <row r="1168" spans="1:51" s="13" customFormat="1" ht="12">
      <c r="A1168" s="13"/>
      <c r="B1168" s="233"/>
      <c r="C1168" s="234"/>
      <c r="D1168" s="235" t="s">
        <v>138</v>
      </c>
      <c r="E1168" s="236" t="s">
        <v>1</v>
      </c>
      <c r="F1168" s="237" t="s">
        <v>1832</v>
      </c>
      <c r="G1168" s="234"/>
      <c r="H1168" s="238">
        <v>263.6</v>
      </c>
      <c r="I1168" s="239"/>
      <c r="J1168" s="234"/>
      <c r="K1168" s="234"/>
      <c r="L1168" s="240"/>
      <c r="M1168" s="241"/>
      <c r="N1168" s="242"/>
      <c r="O1168" s="242"/>
      <c r="P1168" s="242"/>
      <c r="Q1168" s="242"/>
      <c r="R1168" s="242"/>
      <c r="S1168" s="242"/>
      <c r="T1168" s="24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T1168" s="244" t="s">
        <v>138</v>
      </c>
      <c r="AU1168" s="244" t="s">
        <v>83</v>
      </c>
      <c r="AV1168" s="13" t="s">
        <v>83</v>
      </c>
      <c r="AW1168" s="13" t="s">
        <v>29</v>
      </c>
      <c r="AX1168" s="13" t="s">
        <v>73</v>
      </c>
      <c r="AY1168" s="244" t="s">
        <v>130</v>
      </c>
    </row>
    <row r="1169" spans="1:51" s="14" customFormat="1" ht="12">
      <c r="A1169" s="14"/>
      <c r="B1169" s="245"/>
      <c r="C1169" s="246"/>
      <c r="D1169" s="235" t="s">
        <v>138</v>
      </c>
      <c r="E1169" s="247" t="s">
        <v>1</v>
      </c>
      <c r="F1169" s="248" t="s">
        <v>1833</v>
      </c>
      <c r="G1169" s="246"/>
      <c r="H1169" s="247" t="s">
        <v>1</v>
      </c>
      <c r="I1169" s="249"/>
      <c r="J1169" s="246"/>
      <c r="K1169" s="246"/>
      <c r="L1169" s="250"/>
      <c r="M1169" s="251"/>
      <c r="N1169" s="252"/>
      <c r="O1169" s="252"/>
      <c r="P1169" s="252"/>
      <c r="Q1169" s="252"/>
      <c r="R1169" s="252"/>
      <c r="S1169" s="252"/>
      <c r="T1169" s="253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T1169" s="254" t="s">
        <v>138</v>
      </c>
      <c r="AU1169" s="254" t="s">
        <v>83</v>
      </c>
      <c r="AV1169" s="14" t="s">
        <v>81</v>
      </c>
      <c r="AW1169" s="14" t="s">
        <v>29</v>
      </c>
      <c r="AX1169" s="14" t="s">
        <v>73</v>
      </c>
      <c r="AY1169" s="254" t="s">
        <v>130</v>
      </c>
    </row>
    <row r="1170" spans="1:51" s="13" customFormat="1" ht="12">
      <c r="A1170" s="13"/>
      <c r="B1170" s="233"/>
      <c r="C1170" s="234"/>
      <c r="D1170" s="235" t="s">
        <v>138</v>
      </c>
      <c r="E1170" s="236" t="s">
        <v>1</v>
      </c>
      <c r="F1170" s="237" t="s">
        <v>1834</v>
      </c>
      <c r="G1170" s="234"/>
      <c r="H1170" s="238">
        <v>492</v>
      </c>
      <c r="I1170" s="239"/>
      <c r="J1170" s="234"/>
      <c r="K1170" s="234"/>
      <c r="L1170" s="240"/>
      <c r="M1170" s="241"/>
      <c r="N1170" s="242"/>
      <c r="O1170" s="242"/>
      <c r="P1170" s="242"/>
      <c r="Q1170" s="242"/>
      <c r="R1170" s="242"/>
      <c r="S1170" s="242"/>
      <c r="T1170" s="24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T1170" s="244" t="s">
        <v>138</v>
      </c>
      <c r="AU1170" s="244" t="s">
        <v>83</v>
      </c>
      <c r="AV1170" s="13" t="s">
        <v>83</v>
      </c>
      <c r="AW1170" s="13" t="s">
        <v>29</v>
      </c>
      <c r="AX1170" s="13" t="s">
        <v>73</v>
      </c>
      <c r="AY1170" s="244" t="s">
        <v>130</v>
      </c>
    </row>
    <row r="1171" spans="1:51" s="15" customFormat="1" ht="12">
      <c r="A1171" s="15"/>
      <c r="B1171" s="255"/>
      <c r="C1171" s="256"/>
      <c r="D1171" s="235" t="s">
        <v>138</v>
      </c>
      <c r="E1171" s="257" t="s">
        <v>1</v>
      </c>
      <c r="F1171" s="258" t="s">
        <v>153</v>
      </c>
      <c r="G1171" s="256"/>
      <c r="H1171" s="259">
        <v>1401.7</v>
      </c>
      <c r="I1171" s="260"/>
      <c r="J1171" s="256"/>
      <c r="K1171" s="256"/>
      <c r="L1171" s="261"/>
      <c r="M1171" s="262"/>
      <c r="N1171" s="263"/>
      <c r="O1171" s="263"/>
      <c r="P1171" s="263"/>
      <c r="Q1171" s="263"/>
      <c r="R1171" s="263"/>
      <c r="S1171" s="263"/>
      <c r="T1171" s="264"/>
      <c r="U1171" s="15"/>
      <c r="V1171" s="15"/>
      <c r="W1171" s="15"/>
      <c r="X1171" s="15"/>
      <c r="Y1171" s="15"/>
      <c r="Z1171" s="15"/>
      <c r="AA1171" s="15"/>
      <c r="AB1171" s="15"/>
      <c r="AC1171" s="15"/>
      <c r="AD1171" s="15"/>
      <c r="AE1171" s="15"/>
      <c r="AT1171" s="265" t="s">
        <v>138</v>
      </c>
      <c r="AU1171" s="265" t="s">
        <v>83</v>
      </c>
      <c r="AV1171" s="15" t="s">
        <v>136</v>
      </c>
      <c r="AW1171" s="15" t="s">
        <v>29</v>
      </c>
      <c r="AX1171" s="15" t="s">
        <v>81</v>
      </c>
      <c r="AY1171" s="265" t="s">
        <v>130</v>
      </c>
    </row>
    <row r="1172" spans="1:65" s="2" customFormat="1" ht="16.5" customHeight="1">
      <c r="A1172" s="38"/>
      <c r="B1172" s="39"/>
      <c r="C1172" s="219" t="s">
        <v>1835</v>
      </c>
      <c r="D1172" s="219" t="s">
        <v>132</v>
      </c>
      <c r="E1172" s="220" t="s">
        <v>1836</v>
      </c>
      <c r="F1172" s="221" t="s">
        <v>1837</v>
      </c>
      <c r="G1172" s="222" t="s">
        <v>342</v>
      </c>
      <c r="H1172" s="223">
        <v>8961.79</v>
      </c>
      <c r="I1172" s="224"/>
      <c r="J1172" s="225">
        <f>ROUND(I1172*H1172,2)</f>
        <v>0</v>
      </c>
      <c r="K1172" s="226"/>
      <c r="L1172" s="44"/>
      <c r="M1172" s="227" t="s">
        <v>1</v>
      </c>
      <c r="N1172" s="228" t="s">
        <v>38</v>
      </c>
      <c r="O1172" s="91"/>
      <c r="P1172" s="229">
        <f>O1172*H1172</f>
        <v>0</v>
      </c>
      <c r="Q1172" s="229">
        <v>0</v>
      </c>
      <c r="R1172" s="229">
        <f>Q1172*H1172</f>
        <v>0</v>
      </c>
      <c r="S1172" s="229">
        <v>0</v>
      </c>
      <c r="T1172" s="230">
        <f>S1172*H1172</f>
        <v>0</v>
      </c>
      <c r="U1172" s="38"/>
      <c r="V1172" s="38"/>
      <c r="W1172" s="38"/>
      <c r="X1172" s="38"/>
      <c r="Y1172" s="38"/>
      <c r="Z1172" s="38"/>
      <c r="AA1172" s="38"/>
      <c r="AB1172" s="38"/>
      <c r="AC1172" s="38"/>
      <c r="AD1172" s="38"/>
      <c r="AE1172" s="38"/>
      <c r="AR1172" s="231" t="s">
        <v>136</v>
      </c>
      <c r="AT1172" s="231" t="s">
        <v>132</v>
      </c>
      <c r="AU1172" s="231" t="s">
        <v>83</v>
      </c>
      <c r="AY1172" s="17" t="s">
        <v>130</v>
      </c>
      <c r="BE1172" s="232">
        <f>IF(N1172="základní",J1172,0)</f>
        <v>0</v>
      </c>
      <c r="BF1172" s="232">
        <f>IF(N1172="snížená",J1172,0)</f>
        <v>0</v>
      </c>
      <c r="BG1172" s="232">
        <f>IF(N1172="zákl. přenesená",J1172,0)</f>
        <v>0</v>
      </c>
      <c r="BH1172" s="232">
        <f>IF(N1172="sníž. přenesená",J1172,0)</f>
        <v>0</v>
      </c>
      <c r="BI1172" s="232">
        <f>IF(N1172="nulová",J1172,0)</f>
        <v>0</v>
      </c>
      <c r="BJ1172" s="17" t="s">
        <v>81</v>
      </c>
      <c r="BK1172" s="232">
        <f>ROUND(I1172*H1172,2)</f>
        <v>0</v>
      </c>
      <c r="BL1172" s="17" t="s">
        <v>136</v>
      </c>
      <c r="BM1172" s="231" t="s">
        <v>1838</v>
      </c>
    </row>
    <row r="1173" spans="1:51" s="14" customFormat="1" ht="12">
      <c r="A1173" s="14"/>
      <c r="B1173" s="245"/>
      <c r="C1173" s="246"/>
      <c r="D1173" s="235" t="s">
        <v>138</v>
      </c>
      <c r="E1173" s="247" t="s">
        <v>1</v>
      </c>
      <c r="F1173" s="248" t="s">
        <v>1686</v>
      </c>
      <c r="G1173" s="246"/>
      <c r="H1173" s="247" t="s">
        <v>1</v>
      </c>
      <c r="I1173" s="249"/>
      <c r="J1173" s="246"/>
      <c r="K1173" s="246"/>
      <c r="L1173" s="250"/>
      <c r="M1173" s="251"/>
      <c r="N1173" s="252"/>
      <c r="O1173" s="252"/>
      <c r="P1173" s="252"/>
      <c r="Q1173" s="252"/>
      <c r="R1173" s="252"/>
      <c r="S1173" s="252"/>
      <c r="T1173" s="253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T1173" s="254" t="s">
        <v>138</v>
      </c>
      <c r="AU1173" s="254" t="s">
        <v>83</v>
      </c>
      <c r="AV1173" s="14" t="s">
        <v>81</v>
      </c>
      <c r="AW1173" s="14" t="s">
        <v>29</v>
      </c>
      <c r="AX1173" s="14" t="s">
        <v>73</v>
      </c>
      <c r="AY1173" s="254" t="s">
        <v>130</v>
      </c>
    </row>
    <row r="1174" spans="1:51" s="13" customFormat="1" ht="12">
      <c r="A1174" s="13"/>
      <c r="B1174" s="233"/>
      <c r="C1174" s="234"/>
      <c r="D1174" s="235" t="s">
        <v>138</v>
      </c>
      <c r="E1174" s="236" t="s">
        <v>1</v>
      </c>
      <c r="F1174" s="237" t="s">
        <v>1839</v>
      </c>
      <c r="G1174" s="234"/>
      <c r="H1174" s="238">
        <v>43.96</v>
      </c>
      <c r="I1174" s="239"/>
      <c r="J1174" s="234"/>
      <c r="K1174" s="234"/>
      <c r="L1174" s="240"/>
      <c r="M1174" s="241"/>
      <c r="N1174" s="242"/>
      <c r="O1174" s="242"/>
      <c r="P1174" s="242"/>
      <c r="Q1174" s="242"/>
      <c r="R1174" s="242"/>
      <c r="S1174" s="242"/>
      <c r="T1174" s="24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T1174" s="244" t="s">
        <v>138</v>
      </c>
      <c r="AU1174" s="244" t="s">
        <v>83</v>
      </c>
      <c r="AV1174" s="13" t="s">
        <v>83</v>
      </c>
      <c r="AW1174" s="13" t="s">
        <v>29</v>
      </c>
      <c r="AX1174" s="13" t="s">
        <v>73</v>
      </c>
      <c r="AY1174" s="244" t="s">
        <v>130</v>
      </c>
    </row>
    <row r="1175" spans="1:51" s="14" customFormat="1" ht="12">
      <c r="A1175" s="14"/>
      <c r="B1175" s="245"/>
      <c r="C1175" s="246"/>
      <c r="D1175" s="235" t="s">
        <v>138</v>
      </c>
      <c r="E1175" s="247" t="s">
        <v>1</v>
      </c>
      <c r="F1175" s="248" t="s">
        <v>620</v>
      </c>
      <c r="G1175" s="246"/>
      <c r="H1175" s="247" t="s">
        <v>1</v>
      </c>
      <c r="I1175" s="249"/>
      <c r="J1175" s="246"/>
      <c r="K1175" s="246"/>
      <c r="L1175" s="250"/>
      <c r="M1175" s="251"/>
      <c r="N1175" s="252"/>
      <c r="O1175" s="252"/>
      <c r="P1175" s="252"/>
      <c r="Q1175" s="252"/>
      <c r="R1175" s="252"/>
      <c r="S1175" s="252"/>
      <c r="T1175" s="253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T1175" s="254" t="s">
        <v>138</v>
      </c>
      <c r="AU1175" s="254" t="s">
        <v>83</v>
      </c>
      <c r="AV1175" s="14" t="s">
        <v>81</v>
      </c>
      <c r="AW1175" s="14" t="s">
        <v>29</v>
      </c>
      <c r="AX1175" s="14" t="s">
        <v>73</v>
      </c>
      <c r="AY1175" s="254" t="s">
        <v>130</v>
      </c>
    </row>
    <row r="1176" spans="1:51" s="13" customFormat="1" ht="12">
      <c r="A1176" s="13"/>
      <c r="B1176" s="233"/>
      <c r="C1176" s="234"/>
      <c r="D1176" s="235" t="s">
        <v>138</v>
      </c>
      <c r="E1176" s="236" t="s">
        <v>1</v>
      </c>
      <c r="F1176" s="237" t="s">
        <v>1840</v>
      </c>
      <c r="G1176" s="234"/>
      <c r="H1176" s="238">
        <v>532.68</v>
      </c>
      <c r="I1176" s="239"/>
      <c r="J1176" s="234"/>
      <c r="K1176" s="234"/>
      <c r="L1176" s="240"/>
      <c r="M1176" s="241"/>
      <c r="N1176" s="242"/>
      <c r="O1176" s="242"/>
      <c r="P1176" s="242"/>
      <c r="Q1176" s="242"/>
      <c r="R1176" s="242"/>
      <c r="S1176" s="242"/>
      <c r="T1176" s="24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T1176" s="244" t="s">
        <v>138</v>
      </c>
      <c r="AU1176" s="244" t="s">
        <v>83</v>
      </c>
      <c r="AV1176" s="13" t="s">
        <v>83</v>
      </c>
      <c r="AW1176" s="13" t="s">
        <v>29</v>
      </c>
      <c r="AX1176" s="13" t="s">
        <v>73</v>
      </c>
      <c r="AY1176" s="244" t="s">
        <v>130</v>
      </c>
    </row>
    <row r="1177" spans="1:51" s="14" customFormat="1" ht="12">
      <c r="A1177" s="14"/>
      <c r="B1177" s="245"/>
      <c r="C1177" s="246"/>
      <c r="D1177" s="235" t="s">
        <v>138</v>
      </c>
      <c r="E1177" s="247" t="s">
        <v>1</v>
      </c>
      <c r="F1177" s="248" t="s">
        <v>622</v>
      </c>
      <c r="G1177" s="246"/>
      <c r="H1177" s="247" t="s">
        <v>1</v>
      </c>
      <c r="I1177" s="249"/>
      <c r="J1177" s="246"/>
      <c r="K1177" s="246"/>
      <c r="L1177" s="250"/>
      <c r="M1177" s="251"/>
      <c r="N1177" s="252"/>
      <c r="O1177" s="252"/>
      <c r="P1177" s="252"/>
      <c r="Q1177" s="252"/>
      <c r="R1177" s="252"/>
      <c r="S1177" s="252"/>
      <c r="T1177" s="253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T1177" s="254" t="s">
        <v>138</v>
      </c>
      <c r="AU1177" s="254" t="s">
        <v>83</v>
      </c>
      <c r="AV1177" s="14" t="s">
        <v>81</v>
      </c>
      <c r="AW1177" s="14" t="s">
        <v>29</v>
      </c>
      <c r="AX1177" s="14" t="s">
        <v>73</v>
      </c>
      <c r="AY1177" s="254" t="s">
        <v>130</v>
      </c>
    </row>
    <row r="1178" spans="1:51" s="13" customFormat="1" ht="12">
      <c r="A1178" s="13"/>
      <c r="B1178" s="233"/>
      <c r="C1178" s="234"/>
      <c r="D1178" s="235" t="s">
        <v>138</v>
      </c>
      <c r="E1178" s="236" t="s">
        <v>1</v>
      </c>
      <c r="F1178" s="237" t="s">
        <v>1841</v>
      </c>
      <c r="G1178" s="234"/>
      <c r="H1178" s="238">
        <v>109.55</v>
      </c>
      <c r="I1178" s="239"/>
      <c r="J1178" s="234"/>
      <c r="K1178" s="234"/>
      <c r="L1178" s="240"/>
      <c r="M1178" s="241"/>
      <c r="N1178" s="242"/>
      <c r="O1178" s="242"/>
      <c r="P1178" s="242"/>
      <c r="Q1178" s="242"/>
      <c r="R1178" s="242"/>
      <c r="S1178" s="242"/>
      <c r="T1178" s="24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T1178" s="244" t="s">
        <v>138</v>
      </c>
      <c r="AU1178" s="244" t="s">
        <v>83</v>
      </c>
      <c r="AV1178" s="13" t="s">
        <v>83</v>
      </c>
      <c r="AW1178" s="13" t="s">
        <v>29</v>
      </c>
      <c r="AX1178" s="13" t="s">
        <v>73</v>
      </c>
      <c r="AY1178" s="244" t="s">
        <v>130</v>
      </c>
    </row>
    <row r="1179" spans="1:51" s="14" customFormat="1" ht="12">
      <c r="A1179" s="14"/>
      <c r="B1179" s="245"/>
      <c r="C1179" s="246"/>
      <c r="D1179" s="235" t="s">
        <v>138</v>
      </c>
      <c r="E1179" s="247" t="s">
        <v>1</v>
      </c>
      <c r="F1179" s="248" t="s">
        <v>1690</v>
      </c>
      <c r="G1179" s="246"/>
      <c r="H1179" s="247" t="s">
        <v>1</v>
      </c>
      <c r="I1179" s="249"/>
      <c r="J1179" s="246"/>
      <c r="K1179" s="246"/>
      <c r="L1179" s="250"/>
      <c r="M1179" s="251"/>
      <c r="N1179" s="252"/>
      <c r="O1179" s="252"/>
      <c r="P1179" s="252"/>
      <c r="Q1179" s="252"/>
      <c r="R1179" s="252"/>
      <c r="S1179" s="252"/>
      <c r="T1179" s="253"/>
      <c r="U1179" s="14"/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/>
      <c r="AT1179" s="254" t="s">
        <v>138</v>
      </c>
      <c r="AU1179" s="254" t="s">
        <v>83</v>
      </c>
      <c r="AV1179" s="14" t="s">
        <v>81</v>
      </c>
      <c r="AW1179" s="14" t="s">
        <v>29</v>
      </c>
      <c r="AX1179" s="14" t="s">
        <v>73</v>
      </c>
      <c r="AY1179" s="254" t="s">
        <v>130</v>
      </c>
    </row>
    <row r="1180" spans="1:51" s="13" customFormat="1" ht="12">
      <c r="A1180" s="13"/>
      <c r="B1180" s="233"/>
      <c r="C1180" s="234"/>
      <c r="D1180" s="235" t="s">
        <v>138</v>
      </c>
      <c r="E1180" s="236" t="s">
        <v>1</v>
      </c>
      <c r="F1180" s="237" t="s">
        <v>1842</v>
      </c>
      <c r="G1180" s="234"/>
      <c r="H1180" s="238">
        <v>201.6</v>
      </c>
      <c r="I1180" s="239"/>
      <c r="J1180" s="234"/>
      <c r="K1180" s="234"/>
      <c r="L1180" s="240"/>
      <c r="M1180" s="241"/>
      <c r="N1180" s="242"/>
      <c r="O1180" s="242"/>
      <c r="P1180" s="242"/>
      <c r="Q1180" s="242"/>
      <c r="R1180" s="242"/>
      <c r="S1180" s="242"/>
      <c r="T1180" s="24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T1180" s="244" t="s">
        <v>138</v>
      </c>
      <c r="AU1180" s="244" t="s">
        <v>83</v>
      </c>
      <c r="AV1180" s="13" t="s">
        <v>83</v>
      </c>
      <c r="AW1180" s="13" t="s">
        <v>29</v>
      </c>
      <c r="AX1180" s="13" t="s">
        <v>73</v>
      </c>
      <c r="AY1180" s="244" t="s">
        <v>130</v>
      </c>
    </row>
    <row r="1181" spans="1:51" s="14" customFormat="1" ht="12">
      <c r="A1181" s="14"/>
      <c r="B1181" s="245"/>
      <c r="C1181" s="246"/>
      <c r="D1181" s="235" t="s">
        <v>138</v>
      </c>
      <c r="E1181" s="247" t="s">
        <v>1</v>
      </c>
      <c r="F1181" s="248" t="s">
        <v>1680</v>
      </c>
      <c r="G1181" s="246"/>
      <c r="H1181" s="247" t="s">
        <v>1</v>
      </c>
      <c r="I1181" s="249"/>
      <c r="J1181" s="246"/>
      <c r="K1181" s="246"/>
      <c r="L1181" s="250"/>
      <c r="M1181" s="251"/>
      <c r="N1181" s="252"/>
      <c r="O1181" s="252"/>
      <c r="P1181" s="252"/>
      <c r="Q1181" s="252"/>
      <c r="R1181" s="252"/>
      <c r="S1181" s="252"/>
      <c r="T1181" s="253"/>
      <c r="U1181" s="14"/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  <c r="AT1181" s="254" t="s">
        <v>138</v>
      </c>
      <c r="AU1181" s="254" t="s">
        <v>83</v>
      </c>
      <c r="AV1181" s="14" t="s">
        <v>81</v>
      </c>
      <c r="AW1181" s="14" t="s">
        <v>29</v>
      </c>
      <c r="AX1181" s="14" t="s">
        <v>73</v>
      </c>
      <c r="AY1181" s="254" t="s">
        <v>130</v>
      </c>
    </row>
    <row r="1182" spans="1:51" s="13" customFormat="1" ht="12">
      <c r="A1182" s="13"/>
      <c r="B1182" s="233"/>
      <c r="C1182" s="234"/>
      <c r="D1182" s="235" t="s">
        <v>138</v>
      </c>
      <c r="E1182" s="236" t="s">
        <v>1</v>
      </c>
      <c r="F1182" s="237" t="s">
        <v>1843</v>
      </c>
      <c r="G1182" s="234"/>
      <c r="H1182" s="238">
        <v>749</v>
      </c>
      <c r="I1182" s="239"/>
      <c r="J1182" s="234"/>
      <c r="K1182" s="234"/>
      <c r="L1182" s="240"/>
      <c r="M1182" s="241"/>
      <c r="N1182" s="242"/>
      <c r="O1182" s="242"/>
      <c r="P1182" s="242"/>
      <c r="Q1182" s="242"/>
      <c r="R1182" s="242"/>
      <c r="S1182" s="242"/>
      <c r="T1182" s="24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T1182" s="244" t="s">
        <v>138</v>
      </c>
      <c r="AU1182" s="244" t="s">
        <v>83</v>
      </c>
      <c r="AV1182" s="13" t="s">
        <v>83</v>
      </c>
      <c r="AW1182" s="13" t="s">
        <v>29</v>
      </c>
      <c r="AX1182" s="13" t="s">
        <v>73</v>
      </c>
      <c r="AY1182" s="244" t="s">
        <v>130</v>
      </c>
    </row>
    <row r="1183" spans="1:51" s="14" customFormat="1" ht="12">
      <c r="A1183" s="14"/>
      <c r="B1183" s="245"/>
      <c r="C1183" s="246"/>
      <c r="D1183" s="235" t="s">
        <v>138</v>
      </c>
      <c r="E1183" s="247" t="s">
        <v>1</v>
      </c>
      <c r="F1183" s="248" t="s">
        <v>1720</v>
      </c>
      <c r="G1183" s="246"/>
      <c r="H1183" s="247" t="s">
        <v>1</v>
      </c>
      <c r="I1183" s="249"/>
      <c r="J1183" s="246"/>
      <c r="K1183" s="246"/>
      <c r="L1183" s="250"/>
      <c r="M1183" s="251"/>
      <c r="N1183" s="252"/>
      <c r="O1183" s="252"/>
      <c r="P1183" s="252"/>
      <c r="Q1183" s="252"/>
      <c r="R1183" s="252"/>
      <c r="S1183" s="252"/>
      <c r="T1183" s="253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T1183" s="254" t="s">
        <v>138</v>
      </c>
      <c r="AU1183" s="254" t="s">
        <v>83</v>
      </c>
      <c r="AV1183" s="14" t="s">
        <v>81</v>
      </c>
      <c r="AW1183" s="14" t="s">
        <v>29</v>
      </c>
      <c r="AX1183" s="14" t="s">
        <v>73</v>
      </c>
      <c r="AY1183" s="254" t="s">
        <v>130</v>
      </c>
    </row>
    <row r="1184" spans="1:51" s="13" customFormat="1" ht="12">
      <c r="A1184" s="13"/>
      <c r="B1184" s="233"/>
      <c r="C1184" s="234"/>
      <c r="D1184" s="235" t="s">
        <v>138</v>
      </c>
      <c r="E1184" s="236" t="s">
        <v>1</v>
      </c>
      <c r="F1184" s="237" t="s">
        <v>1844</v>
      </c>
      <c r="G1184" s="234"/>
      <c r="H1184" s="238">
        <v>7325</v>
      </c>
      <c r="I1184" s="239"/>
      <c r="J1184" s="234"/>
      <c r="K1184" s="234"/>
      <c r="L1184" s="240"/>
      <c r="M1184" s="241"/>
      <c r="N1184" s="242"/>
      <c r="O1184" s="242"/>
      <c r="P1184" s="242"/>
      <c r="Q1184" s="242"/>
      <c r="R1184" s="242"/>
      <c r="S1184" s="242"/>
      <c r="T1184" s="24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T1184" s="244" t="s">
        <v>138</v>
      </c>
      <c r="AU1184" s="244" t="s">
        <v>83</v>
      </c>
      <c r="AV1184" s="13" t="s">
        <v>83</v>
      </c>
      <c r="AW1184" s="13" t="s">
        <v>29</v>
      </c>
      <c r="AX1184" s="13" t="s">
        <v>73</v>
      </c>
      <c r="AY1184" s="244" t="s">
        <v>130</v>
      </c>
    </row>
    <row r="1185" spans="1:51" s="15" customFormat="1" ht="12">
      <c r="A1185" s="15"/>
      <c r="B1185" s="255"/>
      <c r="C1185" s="256"/>
      <c r="D1185" s="235" t="s">
        <v>138</v>
      </c>
      <c r="E1185" s="257" t="s">
        <v>1</v>
      </c>
      <c r="F1185" s="258" t="s">
        <v>153</v>
      </c>
      <c r="G1185" s="256"/>
      <c r="H1185" s="259">
        <v>8961.79</v>
      </c>
      <c r="I1185" s="260"/>
      <c r="J1185" s="256"/>
      <c r="K1185" s="256"/>
      <c r="L1185" s="261"/>
      <c r="M1185" s="262"/>
      <c r="N1185" s="263"/>
      <c r="O1185" s="263"/>
      <c r="P1185" s="263"/>
      <c r="Q1185" s="263"/>
      <c r="R1185" s="263"/>
      <c r="S1185" s="263"/>
      <c r="T1185" s="264"/>
      <c r="U1185" s="15"/>
      <c r="V1185" s="15"/>
      <c r="W1185" s="15"/>
      <c r="X1185" s="15"/>
      <c r="Y1185" s="15"/>
      <c r="Z1185" s="15"/>
      <c r="AA1185" s="15"/>
      <c r="AB1185" s="15"/>
      <c r="AC1185" s="15"/>
      <c r="AD1185" s="15"/>
      <c r="AE1185" s="15"/>
      <c r="AT1185" s="265" t="s">
        <v>138</v>
      </c>
      <c r="AU1185" s="265" t="s">
        <v>83</v>
      </c>
      <c r="AV1185" s="15" t="s">
        <v>136</v>
      </c>
      <c r="AW1185" s="15" t="s">
        <v>29</v>
      </c>
      <c r="AX1185" s="15" t="s">
        <v>81</v>
      </c>
      <c r="AY1185" s="265" t="s">
        <v>130</v>
      </c>
    </row>
    <row r="1186" spans="1:65" s="2" customFormat="1" ht="33" customHeight="1">
      <c r="A1186" s="38"/>
      <c r="B1186" s="39"/>
      <c r="C1186" s="219" t="s">
        <v>1845</v>
      </c>
      <c r="D1186" s="219" t="s">
        <v>132</v>
      </c>
      <c r="E1186" s="220" t="s">
        <v>1846</v>
      </c>
      <c r="F1186" s="221" t="s">
        <v>1847</v>
      </c>
      <c r="G1186" s="222" t="s">
        <v>277</v>
      </c>
      <c r="H1186" s="223">
        <v>36.83</v>
      </c>
      <c r="I1186" s="224"/>
      <c r="J1186" s="225">
        <f>ROUND(I1186*H1186,2)</f>
        <v>0</v>
      </c>
      <c r="K1186" s="226"/>
      <c r="L1186" s="44"/>
      <c r="M1186" s="227" t="s">
        <v>1</v>
      </c>
      <c r="N1186" s="228" t="s">
        <v>38</v>
      </c>
      <c r="O1186" s="91"/>
      <c r="P1186" s="229">
        <f>O1186*H1186</f>
        <v>0</v>
      </c>
      <c r="Q1186" s="229">
        <v>0</v>
      </c>
      <c r="R1186" s="229">
        <f>Q1186*H1186</f>
        <v>0</v>
      </c>
      <c r="S1186" s="229">
        <v>0</v>
      </c>
      <c r="T1186" s="230">
        <f>S1186*H1186</f>
        <v>0</v>
      </c>
      <c r="U1186" s="38"/>
      <c r="V1186" s="38"/>
      <c r="W1186" s="38"/>
      <c r="X1186" s="38"/>
      <c r="Y1186" s="38"/>
      <c r="Z1186" s="38"/>
      <c r="AA1186" s="38"/>
      <c r="AB1186" s="38"/>
      <c r="AC1186" s="38"/>
      <c r="AD1186" s="38"/>
      <c r="AE1186" s="38"/>
      <c r="AR1186" s="231" t="s">
        <v>136</v>
      </c>
      <c r="AT1186" s="231" t="s">
        <v>132</v>
      </c>
      <c r="AU1186" s="231" t="s">
        <v>83</v>
      </c>
      <c r="AY1186" s="17" t="s">
        <v>130</v>
      </c>
      <c r="BE1186" s="232">
        <f>IF(N1186="základní",J1186,0)</f>
        <v>0</v>
      </c>
      <c r="BF1186" s="232">
        <f>IF(N1186="snížená",J1186,0)</f>
        <v>0</v>
      </c>
      <c r="BG1186" s="232">
        <f>IF(N1186="zákl. přenesená",J1186,0)</f>
        <v>0</v>
      </c>
      <c r="BH1186" s="232">
        <f>IF(N1186="sníž. přenesená",J1186,0)</f>
        <v>0</v>
      </c>
      <c r="BI1186" s="232">
        <f>IF(N1186="nulová",J1186,0)</f>
        <v>0</v>
      </c>
      <c r="BJ1186" s="17" t="s">
        <v>81</v>
      </c>
      <c r="BK1186" s="232">
        <f>ROUND(I1186*H1186,2)</f>
        <v>0</v>
      </c>
      <c r="BL1186" s="17" t="s">
        <v>136</v>
      </c>
      <c r="BM1186" s="231" t="s">
        <v>1848</v>
      </c>
    </row>
    <row r="1187" spans="1:51" s="13" customFormat="1" ht="12">
      <c r="A1187" s="13"/>
      <c r="B1187" s="233"/>
      <c r="C1187" s="234"/>
      <c r="D1187" s="235" t="s">
        <v>138</v>
      </c>
      <c r="E1187" s="236" t="s">
        <v>1</v>
      </c>
      <c r="F1187" s="237" t="s">
        <v>1849</v>
      </c>
      <c r="G1187" s="234"/>
      <c r="H1187" s="238">
        <v>15.911</v>
      </c>
      <c r="I1187" s="239"/>
      <c r="J1187" s="234"/>
      <c r="K1187" s="234"/>
      <c r="L1187" s="240"/>
      <c r="M1187" s="241"/>
      <c r="N1187" s="242"/>
      <c r="O1187" s="242"/>
      <c r="P1187" s="242"/>
      <c r="Q1187" s="242"/>
      <c r="R1187" s="242"/>
      <c r="S1187" s="242"/>
      <c r="T1187" s="24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T1187" s="244" t="s">
        <v>138</v>
      </c>
      <c r="AU1187" s="244" t="s">
        <v>83</v>
      </c>
      <c r="AV1187" s="13" t="s">
        <v>83</v>
      </c>
      <c r="AW1187" s="13" t="s">
        <v>29</v>
      </c>
      <c r="AX1187" s="13" t="s">
        <v>73</v>
      </c>
      <c r="AY1187" s="244" t="s">
        <v>130</v>
      </c>
    </row>
    <row r="1188" spans="1:51" s="14" customFormat="1" ht="12">
      <c r="A1188" s="14"/>
      <c r="B1188" s="245"/>
      <c r="C1188" s="246"/>
      <c r="D1188" s="235" t="s">
        <v>138</v>
      </c>
      <c r="E1188" s="247" t="s">
        <v>1</v>
      </c>
      <c r="F1188" s="248" t="s">
        <v>1850</v>
      </c>
      <c r="G1188" s="246"/>
      <c r="H1188" s="247" t="s">
        <v>1</v>
      </c>
      <c r="I1188" s="249"/>
      <c r="J1188" s="246"/>
      <c r="K1188" s="246"/>
      <c r="L1188" s="250"/>
      <c r="M1188" s="251"/>
      <c r="N1188" s="252"/>
      <c r="O1188" s="252"/>
      <c r="P1188" s="252"/>
      <c r="Q1188" s="252"/>
      <c r="R1188" s="252"/>
      <c r="S1188" s="252"/>
      <c r="T1188" s="253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T1188" s="254" t="s">
        <v>138</v>
      </c>
      <c r="AU1188" s="254" t="s">
        <v>83</v>
      </c>
      <c r="AV1188" s="14" t="s">
        <v>81</v>
      </c>
      <c r="AW1188" s="14" t="s">
        <v>29</v>
      </c>
      <c r="AX1188" s="14" t="s">
        <v>73</v>
      </c>
      <c r="AY1188" s="254" t="s">
        <v>130</v>
      </c>
    </row>
    <row r="1189" spans="1:51" s="13" customFormat="1" ht="12">
      <c r="A1189" s="13"/>
      <c r="B1189" s="233"/>
      <c r="C1189" s="234"/>
      <c r="D1189" s="235" t="s">
        <v>138</v>
      </c>
      <c r="E1189" s="236" t="s">
        <v>1</v>
      </c>
      <c r="F1189" s="237" t="s">
        <v>1851</v>
      </c>
      <c r="G1189" s="234"/>
      <c r="H1189" s="238">
        <v>20.82</v>
      </c>
      <c r="I1189" s="239"/>
      <c r="J1189" s="234"/>
      <c r="K1189" s="234"/>
      <c r="L1189" s="240"/>
      <c r="M1189" s="241"/>
      <c r="N1189" s="242"/>
      <c r="O1189" s="242"/>
      <c r="P1189" s="242"/>
      <c r="Q1189" s="242"/>
      <c r="R1189" s="242"/>
      <c r="S1189" s="242"/>
      <c r="T1189" s="24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T1189" s="244" t="s">
        <v>138</v>
      </c>
      <c r="AU1189" s="244" t="s">
        <v>83</v>
      </c>
      <c r="AV1189" s="13" t="s">
        <v>83</v>
      </c>
      <c r="AW1189" s="13" t="s">
        <v>29</v>
      </c>
      <c r="AX1189" s="13" t="s">
        <v>73</v>
      </c>
      <c r="AY1189" s="244" t="s">
        <v>130</v>
      </c>
    </row>
    <row r="1190" spans="1:51" s="14" customFormat="1" ht="12">
      <c r="A1190" s="14"/>
      <c r="B1190" s="245"/>
      <c r="C1190" s="246"/>
      <c r="D1190" s="235" t="s">
        <v>138</v>
      </c>
      <c r="E1190" s="247" t="s">
        <v>1</v>
      </c>
      <c r="F1190" s="248" t="s">
        <v>1852</v>
      </c>
      <c r="G1190" s="246"/>
      <c r="H1190" s="247" t="s">
        <v>1</v>
      </c>
      <c r="I1190" s="249"/>
      <c r="J1190" s="246"/>
      <c r="K1190" s="246"/>
      <c r="L1190" s="250"/>
      <c r="M1190" s="251"/>
      <c r="N1190" s="252"/>
      <c r="O1190" s="252"/>
      <c r="P1190" s="252"/>
      <c r="Q1190" s="252"/>
      <c r="R1190" s="252"/>
      <c r="S1190" s="252"/>
      <c r="T1190" s="253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T1190" s="254" t="s">
        <v>138</v>
      </c>
      <c r="AU1190" s="254" t="s">
        <v>83</v>
      </c>
      <c r="AV1190" s="14" t="s">
        <v>81</v>
      </c>
      <c r="AW1190" s="14" t="s">
        <v>29</v>
      </c>
      <c r="AX1190" s="14" t="s">
        <v>73</v>
      </c>
      <c r="AY1190" s="254" t="s">
        <v>130</v>
      </c>
    </row>
    <row r="1191" spans="1:51" s="13" customFormat="1" ht="12">
      <c r="A1191" s="13"/>
      <c r="B1191" s="233"/>
      <c r="C1191" s="234"/>
      <c r="D1191" s="235" t="s">
        <v>138</v>
      </c>
      <c r="E1191" s="236" t="s">
        <v>1</v>
      </c>
      <c r="F1191" s="237" t="s">
        <v>1853</v>
      </c>
      <c r="G1191" s="234"/>
      <c r="H1191" s="238">
        <v>0.099</v>
      </c>
      <c r="I1191" s="239"/>
      <c r="J1191" s="234"/>
      <c r="K1191" s="234"/>
      <c r="L1191" s="240"/>
      <c r="M1191" s="241"/>
      <c r="N1191" s="242"/>
      <c r="O1191" s="242"/>
      <c r="P1191" s="242"/>
      <c r="Q1191" s="242"/>
      <c r="R1191" s="242"/>
      <c r="S1191" s="242"/>
      <c r="T1191" s="24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T1191" s="244" t="s">
        <v>138</v>
      </c>
      <c r="AU1191" s="244" t="s">
        <v>83</v>
      </c>
      <c r="AV1191" s="13" t="s">
        <v>83</v>
      </c>
      <c r="AW1191" s="13" t="s">
        <v>29</v>
      </c>
      <c r="AX1191" s="13" t="s">
        <v>73</v>
      </c>
      <c r="AY1191" s="244" t="s">
        <v>130</v>
      </c>
    </row>
    <row r="1192" spans="1:65" s="2" customFormat="1" ht="33" customHeight="1">
      <c r="A1192" s="38"/>
      <c r="B1192" s="39"/>
      <c r="C1192" s="219" t="s">
        <v>1854</v>
      </c>
      <c r="D1192" s="219" t="s">
        <v>132</v>
      </c>
      <c r="E1192" s="220" t="s">
        <v>1855</v>
      </c>
      <c r="F1192" s="221" t="s">
        <v>1856</v>
      </c>
      <c r="G1192" s="222" t="s">
        <v>277</v>
      </c>
      <c r="H1192" s="223">
        <v>39.692</v>
      </c>
      <c r="I1192" s="224"/>
      <c r="J1192" s="225">
        <f>ROUND(I1192*H1192,2)</f>
        <v>0</v>
      </c>
      <c r="K1192" s="226"/>
      <c r="L1192" s="44"/>
      <c r="M1192" s="227" t="s">
        <v>1</v>
      </c>
      <c r="N1192" s="228" t="s">
        <v>38</v>
      </c>
      <c r="O1192" s="91"/>
      <c r="P1192" s="229">
        <f>O1192*H1192</f>
        <v>0</v>
      </c>
      <c r="Q1192" s="229">
        <v>0</v>
      </c>
      <c r="R1192" s="229">
        <f>Q1192*H1192</f>
        <v>0</v>
      </c>
      <c r="S1192" s="229">
        <v>0</v>
      </c>
      <c r="T1192" s="230">
        <f>S1192*H1192</f>
        <v>0</v>
      </c>
      <c r="U1192" s="38"/>
      <c r="V1192" s="38"/>
      <c r="W1192" s="38"/>
      <c r="X1192" s="38"/>
      <c r="Y1192" s="38"/>
      <c r="Z1192" s="38"/>
      <c r="AA1192" s="38"/>
      <c r="AB1192" s="38"/>
      <c r="AC1192" s="38"/>
      <c r="AD1192" s="38"/>
      <c r="AE1192" s="38"/>
      <c r="AR1192" s="231" t="s">
        <v>136</v>
      </c>
      <c r="AT1192" s="231" t="s">
        <v>132</v>
      </c>
      <c r="AU1192" s="231" t="s">
        <v>83</v>
      </c>
      <c r="AY1192" s="17" t="s">
        <v>130</v>
      </c>
      <c r="BE1192" s="232">
        <f>IF(N1192="základní",J1192,0)</f>
        <v>0</v>
      </c>
      <c r="BF1192" s="232">
        <f>IF(N1192="snížená",J1192,0)</f>
        <v>0</v>
      </c>
      <c r="BG1192" s="232">
        <f>IF(N1192="zákl. přenesená",J1192,0)</f>
        <v>0</v>
      </c>
      <c r="BH1192" s="232">
        <f>IF(N1192="sníž. přenesená",J1192,0)</f>
        <v>0</v>
      </c>
      <c r="BI1192" s="232">
        <f>IF(N1192="nulová",J1192,0)</f>
        <v>0</v>
      </c>
      <c r="BJ1192" s="17" t="s">
        <v>81</v>
      </c>
      <c r="BK1192" s="232">
        <f>ROUND(I1192*H1192,2)</f>
        <v>0</v>
      </c>
      <c r="BL1192" s="17" t="s">
        <v>136</v>
      </c>
      <c r="BM1192" s="231" t="s">
        <v>1857</v>
      </c>
    </row>
    <row r="1193" spans="1:51" s="14" customFormat="1" ht="12">
      <c r="A1193" s="14"/>
      <c r="B1193" s="245"/>
      <c r="C1193" s="246"/>
      <c r="D1193" s="235" t="s">
        <v>138</v>
      </c>
      <c r="E1193" s="247" t="s">
        <v>1</v>
      </c>
      <c r="F1193" s="248" t="s">
        <v>1858</v>
      </c>
      <c r="G1193" s="246"/>
      <c r="H1193" s="247" t="s">
        <v>1</v>
      </c>
      <c r="I1193" s="249"/>
      <c r="J1193" s="246"/>
      <c r="K1193" s="246"/>
      <c r="L1193" s="250"/>
      <c r="M1193" s="251"/>
      <c r="N1193" s="252"/>
      <c r="O1193" s="252"/>
      <c r="P1193" s="252"/>
      <c r="Q1193" s="252"/>
      <c r="R1193" s="252"/>
      <c r="S1193" s="252"/>
      <c r="T1193" s="253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T1193" s="254" t="s">
        <v>138</v>
      </c>
      <c r="AU1193" s="254" t="s">
        <v>83</v>
      </c>
      <c r="AV1193" s="14" t="s">
        <v>81</v>
      </c>
      <c r="AW1193" s="14" t="s">
        <v>29</v>
      </c>
      <c r="AX1193" s="14" t="s">
        <v>73</v>
      </c>
      <c r="AY1193" s="254" t="s">
        <v>130</v>
      </c>
    </row>
    <row r="1194" spans="1:51" s="13" customFormat="1" ht="12">
      <c r="A1194" s="13"/>
      <c r="B1194" s="233"/>
      <c r="C1194" s="234"/>
      <c r="D1194" s="235" t="s">
        <v>138</v>
      </c>
      <c r="E1194" s="236" t="s">
        <v>1</v>
      </c>
      <c r="F1194" s="237" t="s">
        <v>1859</v>
      </c>
      <c r="G1194" s="234"/>
      <c r="H1194" s="238">
        <v>28.103</v>
      </c>
      <c r="I1194" s="239"/>
      <c r="J1194" s="234"/>
      <c r="K1194" s="234"/>
      <c r="L1194" s="240"/>
      <c r="M1194" s="241"/>
      <c r="N1194" s="242"/>
      <c r="O1194" s="242"/>
      <c r="P1194" s="242"/>
      <c r="Q1194" s="242"/>
      <c r="R1194" s="242"/>
      <c r="S1194" s="242"/>
      <c r="T1194" s="24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T1194" s="244" t="s">
        <v>138</v>
      </c>
      <c r="AU1194" s="244" t="s">
        <v>83</v>
      </c>
      <c r="AV1194" s="13" t="s">
        <v>83</v>
      </c>
      <c r="AW1194" s="13" t="s">
        <v>29</v>
      </c>
      <c r="AX1194" s="13" t="s">
        <v>73</v>
      </c>
      <c r="AY1194" s="244" t="s">
        <v>130</v>
      </c>
    </row>
    <row r="1195" spans="1:51" s="14" customFormat="1" ht="12">
      <c r="A1195" s="14"/>
      <c r="B1195" s="245"/>
      <c r="C1195" s="246"/>
      <c r="D1195" s="235" t="s">
        <v>138</v>
      </c>
      <c r="E1195" s="247" t="s">
        <v>1</v>
      </c>
      <c r="F1195" s="248" t="s">
        <v>1860</v>
      </c>
      <c r="G1195" s="246"/>
      <c r="H1195" s="247" t="s">
        <v>1</v>
      </c>
      <c r="I1195" s="249"/>
      <c r="J1195" s="246"/>
      <c r="K1195" s="246"/>
      <c r="L1195" s="250"/>
      <c r="M1195" s="251"/>
      <c r="N1195" s="252"/>
      <c r="O1195" s="252"/>
      <c r="P1195" s="252"/>
      <c r="Q1195" s="252"/>
      <c r="R1195" s="252"/>
      <c r="S1195" s="252"/>
      <c r="T1195" s="253"/>
      <c r="U1195" s="14"/>
      <c r="V1195" s="14"/>
      <c r="W1195" s="14"/>
      <c r="X1195" s="14"/>
      <c r="Y1195" s="14"/>
      <c r="Z1195" s="14"/>
      <c r="AA1195" s="14"/>
      <c r="AB1195" s="14"/>
      <c r="AC1195" s="14"/>
      <c r="AD1195" s="14"/>
      <c r="AE1195" s="14"/>
      <c r="AT1195" s="254" t="s">
        <v>138</v>
      </c>
      <c r="AU1195" s="254" t="s">
        <v>83</v>
      </c>
      <c r="AV1195" s="14" t="s">
        <v>81</v>
      </c>
      <c r="AW1195" s="14" t="s">
        <v>29</v>
      </c>
      <c r="AX1195" s="14" t="s">
        <v>73</v>
      </c>
      <c r="AY1195" s="254" t="s">
        <v>130</v>
      </c>
    </row>
    <row r="1196" spans="1:51" s="13" customFormat="1" ht="12">
      <c r="A1196" s="13"/>
      <c r="B1196" s="233"/>
      <c r="C1196" s="234"/>
      <c r="D1196" s="235" t="s">
        <v>138</v>
      </c>
      <c r="E1196" s="236" t="s">
        <v>1</v>
      </c>
      <c r="F1196" s="237" t="s">
        <v>1861</v>
      </c>
      <c r="G1196" s="234"/>
      <c r="H1196" s="238">
        <v>6.55</v>
      </c>
      <c r="I1196" s="239"/>
      <c r="J1196" s="234"/>
      <c r="K1196" s="234"/>
      <c r="L1196" s="240"/>
      <c r="M1196" s="241"/>
      <c r="N1196" s="242"/>
      <c r="O1196" s="242"/>
      <c r="P1196" s="242"/>
      <c r="Q1196" s="242"/>
      <c r="R1196" s="242"/>
      <c r="S1196" s="242"/>
      <c r="T1196" s="24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T1196" s="244" t="s">
        <v>138</v>
      </c>
      <c r="AU1196" s="244" t="s">
        <v>83</v>
      </c>
      <c r="AV1196" s="13" t="s">
        <v>83</v>
      </c>
      <c r="AW1196" s="13" t="s">
        <v>29</v>
      </c>
      <c r="AX1196" s="13" t="s">
        <v>73</v>
      </c>
      <c r="AY1196" s="244" t="s">
        <v>130</v>
      </c>
    </row>
    <row r="1197" spans="1:51" s="14" customFormat="1" ht="12">
      <c r="A1197" s="14"/>
      <c r="B1197" s="245"/>
      <c r="C1197" s="246"/>
      <c r="D1197" s="235" t="s">
        <v>138</v>
      </c>
      <c r="E1197" s="247" t="s">
        <v>1</v>
      </c>
      <c r="F1197" s="248" t="s">
        <v>1862</v>
      </c>
      <c r="G1197" s="246"/>
      <c r="H1197" s="247" t="s">
        <v>1</v>
      </c>
      <c r="I1197" s="249"/>
      <c r="J1197" s="246"/>
      <c r="K1197" s="246"/>
      <c r="L1197" s="250"/>
      <c r="M1197" s="251"/>
      <c r="N1197" s="252"/>
      <c r="O1197" s="252"/>
      <c r="P1197" s="252"/>
      <c r="Q1197" s="252"/>
      <c r="R1197" s="252"/>
      <c r="S1197" s="252"/>
      <c r="T1197" s="253"/>
      <c r="U1197" s="14"/>
      <c r="V1197" s="14"/>
      <c r="W1197" s="14"/>
      <c r="X1197" s="14"/>
      <c r="Y1197" s="14"/>
      <c r="Z1197" s="14"/>
      <c r="AA1197" s="14"/>
      <c r="AB1197" s="14"/>
      <c r="AC1197" s="14"/>
      <c r="AD1197" s="14"/>
      <c r="AE1197" s="14"/>
      <c r="AT1197" s="254" t="s">
        <v>138</v>
      </c>
      <c r="AU1197" s="254" t="s">
        <v>83</v>
      </c>
      <c r="AV1197" s="14" t="s">
        <v>81</v>
      </c>
      <c r="AW1197" s="14" t="s">
        <v>29</v>
      </c>
      <c r="AX1197" s="14" t="s">
        <v>73</v>
      </c>
      <c r="AY1197" s="254" t="s">
        <v>130</v>
      </c>
    </row>
    <row r="1198" spans="1:51" s="13" customFormat="1" ht="12">
      <c r="A1198" s="13"/>
      <c r="B1198" s="233"/>
      <c r="C1198" s="234"/>
      <c r="D1198" s="235" t="s">
        <v>138</v>
      </c>
      <c r="E1198" s="236" t="s">
        <v>1</v>
      </c>
      <c r="F1198" s="237" t="s">
        <v>1863</v>
      </c>
      <c r="G1198" s="234"/>
      <c r="H1198" s="238">
        <v>5.039</v>
      </c>
      <c r="I1198" s="239"/>
      <c r="J1198" s="234"/>
      <c r="K1198" s="234"/>
      <c r="L1198" s="240"/>
      <c r="M1198" s="241"/>
      <c r="N1198" s="242"/>
      <c r="O1198" s="242"/>
      <c r="P1198" s="242"/>
      <c r="Q1198" s="242"/>
      <c r="R1198" s="242"/>
      <c r="S1198" s="242"/>
      <c r="T1198" s="24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T1198" s="244" t="s">
        <v>138</v>
      </c>
      <c r="AU1198" s="244" t="s">
        <v>83</v>
      </c>
      <c r="AV1198" s="13" t="s">
        <v>83</v>
      </c>
      <c r="AW1198" s="13" t="s">
        <v>29</v>
      </c>
      <c r="AX1198" s="13" t="s">
        <v>73</v>
      </c>
      <c r="AY1198" s="244" t="s">
        <v>130</v>
      </c>
    </row>
    <row r="1199" spans="1:51" s="15" customFormat="1" ht="12">
      <c r="A1199" s="15"/>
      <c r="B1199" s="255"/>
      <c r="C1199" s="256"/>
      <c r="D1199" s="235" t="s">
        <v>138</v>
      </c>
      <c r="E1199" s="257" t="s">
        <v>1</v>
      </c>
      <c r="F1199" s="258" t="s">
        <v>153</v>
      </c>
      <c r="G1199" s="256"/>
      <c r="H1199" s="259">
        <v>39.692</v>
      </c>
      <c r="I1199" s="260"/>
      <c r="J1199" s="256"/>
      <c r="K1199" s="256"/>
      <c r="L1199" s="261"/>
      <c r="M1199" s="262"/>
      <c r="N1199" s="263"/>
      <c r="O1199" s="263"/>
      <c r="P1199" s="263"/>
      <c r="Q1199" s="263"/>
      <c r="R1199" s="263"/>
      <c r="S1199" s="263"/>
      <c r="T1199" s="264"/>
      <c r="U1199" s="15"/>
      <c r="V1199" s="15"/>
      <c r="W1199" s="15"/>
      <c r="X1199" s="15"/>
      <c r="Y1199" s="15"/>
      <c r="Z1199" s="15"/>
      <c r="AA1199" s="15"/>
      <c r="AB1199" s="15"/>
      <c r="AC1199" s="15"/>
      <c r="AD1199" s="15"/>
      <c r="AE1199" s="15"/>
      <c r="AT1199" s="265" t="s">
        <v>138</v>
      </c>
      <c r="AU1199" s="265" t="s">
        <v>83</v>
      </c>
      <c r="AV1199" s="15" t="s">
        <v>136</v>
      </c>
      <c r="AW1199" s="15" t="s">
        <v>29</v>
      </c>
      <c r="AX1199" s="15" t="s">
        <v>81</v>
      </c>
      <c r="AY1199" s="265" t="s">
        <v>130</v>
      </c>
    </row>
    <row r="1200" spans="1:65" s="2" customFormat="1" ht="44.25" customHeight="1">
      <c r="A1200" s="38"/>
      <c r="B1200" s="39"/>
      <c r="C1200" s="219" t="s">
        <v>1864</v>
      </c>
      <c r="D1200" s="219" t="s">
        <v>132</v>
      </c>
      <c r="E1200" s="220" t="s">
        <v>1865</v>
      </c>
      <c r="F1200" s="221" t="s">
        <v>1866</v>
      </c>
      <c r="G1200" s="222" t="s">
        <v>277</v>
      </c>
      <c r="H1200" s="223">
        <v>515.996</v>
      </c>
      <c r="I1200" s="224"/>
      <c r="J1200" s="225">
        <f>ROUND(I1200*H1200,2)</f>
        <v>0</v>
      </c>
      <c r="K1200" s="226"/>
      <c r="L1200" s="44"/>
      <c r="M1200" s="227" t="s">
        <v>1</v>
      </c>
      <c r="N1200" s="228" t="s">
        <v>38</v>
      </c>
      <c r="O1200" s="91"/>
      <c r="P1200" s="229">
        <f>O1200*H1200</f>
        <v>0</v>
      </c>
      <c r="Q1200" s="229">
        <v>0</v>
      </c>
      <c r="R1200" s="229">
        <f>Q1200*H1200</f>
        <v>0</v>
      </c>
      <c r="S1200" s="229">
        <v>0</v>
      </c>
      <c r="T1200" s="230">
        <f>S1200*H1200</f>
        <v>0</v>
      </c>
      <c r="U1200" s="38"/>
      <c r="V1200" s="38"/>
      <c r="W1200" s="38"/>
      <c r="X1200" s="38"/>
      <c r="Y1200" s="38"/>
      <c r="Z1200" s="38"/>
      <c r="AA1200" s="38"/>
      <c r="AB1200" s="38"/>
      <c r="AC1200" s="38"/>
      <c r="AD1200" s="38"/>
      <c r="AE1200" s="38"/>
      <c r="AR1200" s="231" t="s">
        <v>136</v>
      </c>
      <c r="AT1200" s="231" t="s">
        <v>132</v>
      </c>
      <c r="AU1200" s="231" t="s">
        <v>83</v>
      </c>
      <c r="AY1200" s="17" t="s">
        <v>130</v>
      </c>
      <c r="BE1200" s="232">
        <f>IF(N1200="základní",J1200,0)</f>
        <v>0</v>
      </c>
      <c r="BF1200" s="232">
        <f>IF(N1200="snížená",J1200,0)</f>
        <v>0</v>
      </c>
      <c r="BG1200" s="232">
        <f>IF(N1200="zákl. přenesená",J1200,0)</f>
        <v>0</v>
      </c>
      <c r="BH1200" s="232">
        <f>IF(N1200="sníž. přenesená",J1200,0)</f>
        <v>0</v>
      </c>
      <c r="BI1200" s="232">
        <f>IF(N1200="nulová",J1200,0)</f>
        <v>0</v>
      </c>
      <c r="BJ1200" s="17" t="s">
        <v>81</v>
      </c>
      <c r="BK1200" s="232">
        <f>ROUND(I1200*H1200,2)</f>
        <v>0</v>
      </c>
      <c r="BL1200" s="17" t="s">
        <v>136</v>
      </c>
      <c r="BM1200" s="231" t="s">
        <v>1867</v>
      </c>
    </row>
    <row r="1201" spans="1:51" s="13" customFormat="1" ht="12">
      <c r="A1201" s="13"/>
      <c r="B1201" s="233"/>
      <c r="C1201" s="234"/>
      <c r="D1201" s="235" t="s">
        <v>138</v>
      </c>
      <c r="E1201" s="234"/>
      <c r="F1201" s="237" t="s">
        <v>1868</v>
      </c>
      <c r="G1201" s="234"/>
      <c r="H1201" s="238">
        <v>515.996</v>
      </c>
      <c r="I1201" s="239"/>
      <c r="J1201" s="234"/>
      <c r="K1201" s="234"/>
      <c r="L1201" s="240"/>
      <c r="M1201" s="241"/>
      <c r="N1201" s="242"/>
      <c r="O1201" s="242"/>
      <c r="P1201" s="242"/>
      <c r="Q1201" s="242"/>
      <c r="R1201" s="242"/>
      <c r="S1201" s="242"/>
      <c r="T1201" s="24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T1201" s="244" t="s">
        <v>138</v>
      </c>
      <c r="AU1201" s="244" t="s">
        <v>83</v>
      </c>
      <c r="AV1201" s="13" t="s">
        <v>83</v>
      </c>
      <c r="AW1201" s="13" t="s">
        <v>4</v>
      </c>
      <c r="AX1201" s="13" t="s">
        <v>81</v>
      </c>
      <c r="AY1201" s="244" t="s">
        <v>130</v>
      </c>
    </row>
    <row r="1202" spans="1:65" s="2" customFormat="1" ht="44.25" customHeight="1">
      <c r="A1202" s="38"/>
      <c r="B1202" s="39"/>
      <c r="C1202" s="219" t="s">
        <v>1869</v>
      </c>
      <c r="D1202" s="219" t="s">
        <v>132</v>
      </c>
      <c r="E1202" s="220" t="s">
        <v>1870</v>
      </c>
      <c r="F1202" s="221" t="s">
        <v>1871</v>
      </c>
      <c r="G1202" s="222" t="s">
        <v>277</v>
      </c>
      <c r="H1202" s="223">
        <v>28.103</v>
      </c>
      <c r="I1202" s="224"/>
      <c r="J1202" s="225">
        <f>ROUND(I1202*H1202,2)</f>
        <v>0</v>
      </c>
      <c r="K1202" s="226"/>
      <c r="L1202" s="44"/>
      <c r="M1202" s="227" t="s">
        <v>1</v>
      </c>
      <c r="N1202" s="228" t="s">
        <v>38</v>
      </c>
      <c r="O1202" s="91"/>
      <c r="P1202" s="229">
        <f>O1202*H1202</f>
        <v>0</v>
      </c>
      <c r="Q1202" s="229">
        <v>0</v>
      </c>
      <c r="R1202" s="229">
        <f>Q1202*H1202</f>
        <v>0</v>
      </c>
      <c r="S1202" s="229">
        <v>0</v>
      </c>
      <c r="T1202" s="230">
        <f>S1202*H1202</f>
        <v>0</v>
      </c>
      <c r="U1202" s="38"/>
      <c r="V1202" s="38"/>
      <c r="W1202" s="38"/>
      <c r="X1202" s="38"/>
      <c r="Y1202" s="38"/>
      <c r="Z1202" s="38"/>
      <c r="AA1202" s="38"/>
      <c r="AB1202" s="38"/>
      <c r="AC1202" s="38"/>
      <c r="AD1202" s="38"/>
      <c r="AE1202" s="38"/>
      <c r="AR1202" s="231" t="s">
        <v>136</v>
      </c>
      <c r="AT1202" s="231" t="s">
        <v>132</v>
      </c>
      <c r="AU1202" s="231" t="s">
        <v>83</v>
      </c>
      <c r="AY1202" s="17" t="s">
        <v>130</v>
      </c>
      <c r="BE1202" s="232">
        <f>IF(N1202="základní",J1202,0)</f>
        <v>0</v>
      </c>
      <c r="BF1202" s="232">
        <f>IF(N1202="snížená",J1202,0)</f>
        <v>0</v>
      </c>
      <c r="BG1202" s="232">
        <f>IF(N1202="zákl. přenesená",J1202,0)</f>
        <v>0</v>
      </c>
      <c r="BH1202" s="232">
        <f>IF(N1202="sníž. přenesená",J1202,0)</f>
        <v>0</v>
      </c>
      <c r="BI1202" s="232">
        <f>IF(N1202="nulová",J1202,0)</f>
        <v>0</v>
      </c>
      <c r="BJ1202" s="17" t="s">
        <v>81</v>
      </c>
      <c r="BK1202" s="232">
        <f>ROUND(I1202*H1202,2)</f>
        <v>0</v>
      </c>
      <c r="BL1202" s="17" t="s">
        <v>136</v>
      </c>
      <c r="BM1202" s="231" t="s">
        <v>1872</v>
      </c>
    </row>
    <row r="1203" spans="1:51" s="13" customFormat="1" ht="12">
      <c r="A1203" s="13"/>
      <c r="B1203" s="233"/>
      <c r="C1203" s="234"/>
      <c r="D1203" s="235" t="s">
        <v>138</v>
      </c>
      <c r="E1203" s="236" t="s">
        <v>1</v>
      </c>
      <c r="F1203" s="237" t="s">
        <v>1859</v>
      </c>
      <c r="G1203" s="234"/>
      <c r="H1203" s="238">
        <v>28.103</v>
      </c>
      <c r="I1203" s="239"/>
      <c r="J1203" s="234"/>
      <c r="K1203" s="234"/>
      <c r="L1203" s="240"/>
      <c r="M1203" s="241"/>
      <c r="N1203" s="242"/>
      <c r="O1203" s="242"/>
      <c r="P1203" s="242"/>
      <c r="Q1203" s="242"/>
      <c r="R1203" s="242"/>
      <c r="S1203" s="242"/>
      <c r="T1203" s="24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T1203" s="244" t="s">
        <v>138</v>
      </c>
      <c r="AU1203" s="244" t="s">
        <v>83</v>
      </c>
      <c r="AV1203" s="13" t="s">
        <v>83</v>
      </c>
      <c r="AW1203" s="13" t="s">
        <v>29</v>
      </c>
      <c r="AX1203" s="13" t="s">
        <v>73</v>
      </c>
      <c r="AY1203" s="244" t="s">
        <v>130</v>
      </c>
    </row>
    <row r="1204" spans="1:65" s="2" customFormat="1" ht="44.25" customHeight="1">
      <c r="A1204" s="38"/>
      <c r="B1204" s="39"/>
      <c r="C1204" s="219" t="s">
        <v>1873</v>
      </c>
      <c r="D1204" s="219" t="s">
        <v>132</v>
      </c>
      <c r="E1204" s="220" t="s">
        <v>1874</v>
      </c>
      <c r="F1204" s="221" t="s">
        <v>1875</v>
      </c>
      <c r="G1204" s="222" t="s">
        <v>277</v>
      </c>
      <c r="H1204" s="223">
        <v>6.55</v>
      </c>
      <c r="I1204" s="224"/>
      <c r="J1204" s="225">
        <f>ROUND(I1204*H1204,2)</f>
        <v>0</v>
      </c>
      <c r="K1204" s="226"/>
      <c r="L1204" s="44"/>
      <c r="M1204" s="227" t="s">
        <v>1</v>
      </c>
      <c r="N1204" s="228" t="s">
        <v>38</v>
      </c>
      <c r="O1204" s="91"/>
      <c r="P1204" s="229">
        <f>O1204*H1204</f>
        <v>0</v>
      </c>
      <c r="Q1204" s="229">
        <v>0</v>
      </c>
      <c r="R1204" s="229">
        <f>Q1204*H1204</f>
        <v>0</v>
      </c>
      <c r="S1204" s="229">
        <v>0</v>
      </c>
      <c r="T1204" s="230">
        <f>S1204*H1204</f>
        <v>0</v>
      </c>
      <c r="U1204" s="38"/>
      <c r="V1204" s="38"/>
      <c r="W1204" s="38"/>
      <c r="X1204" s="38"/>
      <c r="Y1204" s="38"/>
      <c r="Z1204" s="38"/>
      <c r="AA1204" s="38"/>
      <c r="AB1204" s="38"/>
      <c r="AC1204" s="38"/>
      <c r="AD1204" s="38"/>
      <c r="AE1204" s="38"/>
      <c r="AR1204" s="231" t="s">
        <v>136</v>
      </c>
      <c r="AT1204" s="231" t="s">
        <v>132</v>
      </c>
      <c r="AU1204" s="231" t="s">
        <v>83</v>
      </c>
      <c r="AY1204" s="17" t="s">
        <v>130</v>
      </c>
      <c r="BE1204" s="232">
        <f>IF(N1204="základní",J1204,0)</f>
        <v>0</v>
      </c>
      <c r="BF1204" s="232">
        <f>IF(N1204="snížená",J1204,0)</f>
        <v>0</v>
      </c>
      <c r="BG1204" s="232">
        <f>IF(N1204="zákl. přenesená",J1204,0)</f>
        <v>0</v>
      </c>
      <c r="BH1204" s="232">
        <f>IF(N1204="sníž. přenesená",J1204,0)</f>
        <v>0</v>
      </c>
      <c r="BI1204" s="232">
        <f>IF(N1204="nulová",J1204,0)</f>
        <v>0</v>
      </c>
      <c r="BJ1204" s="17" t="s">
        <v>81</v>
      </c>
      <c r="BK1204" s="232">
        <f>ROUND(I1204*H1204,2)</f>
        <v>0</v>
      </c>
      <c r="BL1204" s="17" t="s">
        <v>136</v>
      </c>
      <c r="BM1204" s="231" t="s">
        <v>1876</v>
      </c>
    </row>
    <row r="1205" spans="1:51" s="13" customFormat="1" ht="12">
      <c r="A1205" s="13"/>
      <c r="B1205" s="233"/>
      <c r="C1205" s="234"/>
      <c r="D1205" s="235" t="s">
        <v>138</v>
      </c>
      <c r="E1205" s="236" t="s">
        <v>1</v>
      </c>
      <c r="F1205" s="237" t="s">
        <v>1861</v>
      </c>
      <c r="G1205" s="234"/>
      <c r="H1205" s="238">
        <v>6.55</v>
      </c>
      <c r="I1205" s="239"/>
      <c r="J1205" s="234"/>
      <c r="K1205" s="234"/>
      <c r="L1205" s="240"/>
      <c r="M1205" s="241"/>
      <c r="N1205" s="242"/>
      <c r="O1205" s="242"/>
      <c r="P1205" s="242"/>
      <c r="Q1205" s="242"/>
      <c r="R1205" s="242"/>
      <c r="S1205" s="242"/>
      <c r="T1205" s="24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T1205" s="244" t="s">
        <v>138</v>
      </c>
      <c r="AU1205" s="244" t="s">
        <v>83</v>
      </c>
      <c r="AV1205" s="13" t="s">
        <v>83</v>
      </c>
      <c r="AW1205" s="13" t="s">
        <v>29</v>
      </c>
      <c r="AX1205" s="13" t="s">
        <v>81</v>
      </c>
      <c r="AY1205" s="244" t="s">
        <v>130</v>
      </c>
    </row>
    <row r="1206" spans="1:65" s="2" customFormat="1" ht="44.25" customHeight="1">
      <c r="A1206" s="38"/>
      <c r="B1206" s="39"/>
      <c r="C1206" s="219" t="s">
        <v>1877</v>
      </c>
      <c r="D1206" s="219" t="s">
        <v>132</v>
      </c>
      <c r="E1206" s="220" t="s">
        <v>1878</v>
      </c>
      <c r="F1206" s="221" t="s">
        <v>1879</v>
      </c>
      <c r="G1206" s="222" t="s">
        <v>277</v>
      </c>
      <c r="H1206" s="223">
        <v>5.039</v>
      </c>
      <c r="I1206" s="224"/>
      <c r="J1206" s="225">
        <f>ROUND(I1206*H1206,2)</f>
        <v>0</v>
      </c>
      <c r="K1206" s="226"/>
      <c r="L1206" s="44"/>
      <c r="M1206" s="227" t="s">
        <v>1</v>
      </c>
      <c r="N1206" s="228" t="s">
        <v>38</v>
      </c>
      <c r="O1206" s="91"/>
      <c r="P1206" s="229">
        <f>O1206*H1206</f>
        <v>0</v>
      </c>
      <c r="Q1206" s="229">
        <v>0</v>
      </c>
      <c r="R1206" s="229">
        <f>Q1206*H1206</f>
        <v>0</v>
      </c>
      <c r="S1206" s="229">
        <v>0</v>
      </c>
      <c r="T1206" s="230">
        <f>S1206*H1206</f>
        <v>0</v>
      </c>
      <c r="U1206" s="38"/>
      <c r="V1206" s="38"/>
      <c r="W1206" s="38"/>
      <c r="X1206" s="38"/>
      <c r="Y1206" s="38"/>
      <c r="Z1206" s="38"/>
      <c r="AA1206" s="38"/>
      <c r="AB1206" s="38"/>
      <c r="AC1206" s="38"/>
      <c r="AD1206" s="38"/>
      <c r="AE1206" s="38"/>
      <c r="AR1206" s="231" t="s">
        <v>136</v>
      </c>
      <c r="AT1206" s="231" t="s">
        <v>132</v>
      </c>
      <c r="AU1206" s="231" t="s">
        <v>83</v>
      </c>
      <c r="AY1206" s="17" t="s">
        <v>130</v>
      </c>
      <c r="BE1206" s="232">
        <f>IF(N1206="základní",J1206,0)</f>
        <v>0</v>
      </c>
      <c r="BF1206" s="232">
        <f>IF(N1206="snížená",J1206,0)</f>
        <v>0</v>
      </c>
      <c r="BG1206" s="232">
        <f>IF(N1206="zákl. přenesená",J1206,0)</f>
        <v>0</v>
      </c>
      <c r="BH1206" s="232">
        <f>IF(N1206="sníž. přenesená",J1206,0)</f>
        <v>0</v>
      </c>
      <c r="BI1206" s="232">
        <f>IF(N1206="nulová",J1206,0)</f>
        <v>0</v>
      </c>
      <c r="BJ1206" s="17" t="s">
        <v>81</v>
      </c>
      <c r="BK1206" s="232">
        <f>ROUND(I1206*H1206,2)</f>
        <v>0</v>
      </c>
      <c r="BL1206" s="17" t="s">
        <v>136</v>
      </c>
      <c r="BM1206" s="231" t="s">
        <v>1880</v>
      </c>
    </row>
    <row r="1207" spans="1:51" s="13" customFormat="1" ht="12">
      <c r="A1207" s="13"/>
      <c r="B1207" s="233"/>
      <c r="C1207" s="234"/>
      <c r="D1207" s="235" t="s">
        <v>138</v>
      </c>
      <c r="E1207" s="236" t="s">
        <v>1</v>
      </c>
      <c r="F1207" s="237" t="s">
        <v>1863</v>
      </c>
      <c r="G1207" s="234"/>
      <c r="H1207" s="238">
        <v>5.039</v>
      </c>
      <c r="I1207" s="239"/>
      <c r="J1207" s="234"/>
      <c r="K1207" s="234"/>
      <c r="L1207" s="240"/>
      <c r="M1207" s="241"/>
      <c r="N1207" s="242"/>
      <c r="O1207" s="242"/>
      <c r="P1207" s="242"/>
      <c r="Q1207" s="242"/>
      <c r="R1207" s="242"/>
      <c r="S1207" s="242"/>
      <c r="T1207" s="24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T1207" s="244" t="s">
        <v>138</v>
      </c>
      <c r="AU1207" s="244" t="s">
        <v>83</v>
      </c>
      <c r="AV1207" s="13" t="s">
        <v>83</v>
      </c>
      <c r="AW1207" s="13" t="s">
        <v>29</v>
      </c>
      <c r="AX1207" s="13" t="s">
        <v>81</v>
      </c>
      <c r="AY1207" s="244" t="s">
        <v>130</v>
      </c>
    </row>
    <row r="1208" spans="1:63" s="12" customFormat="1" ht="22.8" customHeight="1">
      <c r="A1208" s="12"/>
      <c r="B1208" s="203"/>
      <c r="C1208" s="204"/>
      <c r="D1208" s="205" t="s">
        <v>72</v>
      </c>
      <c r="E1208" s="217" t="s">
        <v>1881</v>
      </c>
      <c r="F1208" s="217" t="s">
        <v>1882</v>
      </c>
      <c r="G1208" s="204"/>
      <c r="H1208" s="204"/>
      <c r="I1208" s="207"/>
      <c r="J1208" s="218">
        <f>BK1208</f>
        <v>0</v>
      </c>
      <c r="K1208" s="204"/>
      <c r="L1208" s="209"/>
      <c r="M1208" s="210"/>
      <c r="N1208" s="211"/>
      <c r="O1208" s="211"/>
      <c r="P1208" s="212">
        <f>SUM(P1209:P1210)</f>
        <v>0</v>
      </c>
      <c r="Q1208" s="211"/>
      <c r="R1208" s="212">
        <f>SUM(R1209:R1210)</f>
        <v>0</v>
      </c>
      <c r="S1208" s="211"/>
      <c r="T1208" s="213">
        <f>SUM(T1209:T1210)</f>
        <v>0</v>
      </c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R1208" s="214" t="s">
        <v>81</v>
      </c>
      <c r="AT1208" s="215" t="s">
        <v>72</v>
      </c>
      <c r="AU1208" s="215" t="s">
        <v>81</v>
      </c>
      <c r="AY1208" s="214" t="s">
        <v>130</v>
      </c>
      <c r="BK1208" s="216">
        <f>SUM(BK1209:BK1210)</f>
        <v>0</v>
      </c>
    </row>
    <row r="1209" spans="1:65" s="2" customFormat="1" ht="37.8" customHeight="1">
      <c r="A1209" s="38"/>
      <c r="B1209" s="39"/>
      <c r="C1209" s="219" t="s">
        <v>1883</v>
      </c>
      <c r="D1209" s="219" t="s">
        <v>132</v>
      </c>
      <c r="E1209" s="220" t="s">
        <v>1884</v>
      </c>
      <c r="F1209" s="221" t="s">
        <v>1885</v>
      </c>
      <c r="G1209" s="222" t="s">
        <v>277</v>
      </c>
      <c r="H1209" s="223">
        <v>133.648</v>
      </c>
      <c r="I1209" s="224"/>
      <c r="J1209" s="225">
        <f>ROUND(I1209*H1209,2)</f>
        <v>0</v>
      </c>
      <c r="K1209" s="226"/>
      <c r="L1209" s="44"/>
      <c r="M1209" s="227" t="s">
        <v>1</v>
      </c>
      <c r="N1209" s="228" t="s">
        <v>38</v>
      </c>
      <c r="O1209" s="91"/>
      <c r="P1209" s="229">
        <f>O1209*H1209</f>
        <v>0</v>
      </c>
      <c r="Q1209" s="229">
        <v>0</v>
      </c>
      <c r="R1209" s="229">
        <f>Q1209*H1209</f>
        <v>0</v>
      </c>
      <c r="S1209" s="229">
        <v>0</v>
      </c>
      <c r="T1209" s="230">
        <f>S1209*H1209</f>
        <v>0</v>
      </c>
      <c r="U1209" s="38"/>
      <c r="V1209" s="38"/>
      <c r="W1209" s="38"/>
      <c r="X1209" s="38"/>
      <c r="Y1209" s="38"/>
      <c r="Z1209" s="38"/>
      <c r="AA1209" s="38"/>
      <c r="AB1209" s="38"/>
      <c r="AC1209" s="38"/>
      <c r="AD1209" s="38"/>
      <c r="AE1209" s="38"/>
      <c r="AR1209" s="231" t="s">
        <v>136</v>
      </c>
      <c r="AT1209" s="231" t="s">
        <v>132</v>
      </c>
      <c r="AU1209" s="231" t="s">
        <v>83</v>
      </c>
      <c r="AY1209" s="17" t="s">
        <v>130</v>
      </c>
      <c r="BE1209" s="232">
        <f>IF(N1209="základní",J1209,0)</f>
        <v>0</v>
      </c>
      <c r="BF1209" s="232">
        <f>IF(N1209="snížená",J1209,0)</f>
        <v>0</v>
      </c>
      <c r="BG1209" s="232">
        <f>IF(N1209="zákl. přenesená",J1209,0)</f>
        <v>0</v>
      </c>
      <c r="BH1209" s="232">
        <f>IF(N1209="sníž. přenesená",J1209,0)</f>
        <v>0</v>
      </c>
      <c r="BI1209" s="232">
        <f>IF(N1209="nulová",J1209,0)</f>
        <v>0</v>
      </c>
      <c r="BJ1209" s="17" t="s">
        <v>81</v>
      </c>
      <c r="BK1209" s="232">
        <f>ROUND(I1209*H1209,2)</f>
        <v>0</v>
      </c>
      <c r="BL1209" s="17" t="s">
        <v>136</v>
      </c>
      <c r="BM1209" s="231" t="s">
        <v>1886</v>
      </c>
    </row>
    <row r="1210" spans="1:65" s="2" customFormat="1" ht="37.8" customHeight="1">
      <c r="A1210" s="38"/>
      <c r="B1210" s="39"/>
      <c r="C1210" s="219" t="s">
        <v>1887</v>
      </c>
      <c r="D1210" s="219" t="s">
        <v>132</v>
      </c>
      <c r="E1210" s="220" t="s">
        <v>1888</v>
      </c>
      <c r="F1210" s="221" t="s">
        <v>1889</v>
      </c>
      <c r="G1210" s="222" t="s">
        <v>277</v>
      </c>
      <c r="H1210" s="223">
        <v>133.648</v>
      </c>
      <c r="I1210" s="224"/>
      <c r="J1210" s="225">
        <f>ROUND(I1210*H1210,2)</f>
        <v>0</v>
      </c>
      <c r="K1210" s="226"/>
      <c r="L1210" s="44"/>
      <c r="M1210" s="227" t="s">
        <v>1</v>
      </c>
      <c r="N1210" s="228" t="s">
        <v>38</v>
      </c>
      <c r="O1210" s="91"/>
      <c r="P1210" s="229">
        <f>O1210*H1210</f>
        <v>0</v>
      </c>
      <c r="Q1210" s="229">
        <v>0</v>
      </c>
      <c r="R1210" s="229">
        <f>Q1210*H1210</f>
        <v>0</v>
      </c>
      <c r="S1210" s="229">
        <v>0</v>
      </c>
      <c r="T1210" s="230">
        <f>S1210*H1210</f>
        <v>0</v>
      </c>
      <c r="U1210" s="38"/>
      <c r="V1210" s="38"/>
      <c r="W1210" s="38"/>
      <c r="X1210" s="38"/>
      <c r="Y1210" s="38"/>
      <c r="Z1210" s="38"/>
      <c r="AA1210" s="38"/>
      <c r="AB1210" s="38"/>
      <c r="AC1210" s="38"/>
      <c r="AD1210" s="38"/>
      <c r="AE1210" s="38"/>
      <c r="AR1210" s="231" t="s">
        <v>136</v>
      </c>
      <c r="AT1210" s="231" t="s">
        <v>132</v>
      </c>
      <c r="AU1210" s="231" t="s">
        <v>83</v>
      </c>
      <c r="AY1210" s="17" t="s">
        <v>130</v>
      </c>
      <c r="BE1210" s="232">
        <f>IF(N1210="základní",J1210,0)</f>
        <v>0</v>
      </c>
      <c r="BF1210" s="232">
        <f>IF(N1210="snížená",J1210,0)</f>
        <v>0</v>
      </c>
      <c r="BG1210" s="232">
        <f>IF(N1210="zákl. přenesená",J1210,0)</f>
        <v>0</v>
      </c>
      <c r="BH1210" s="232">
        <f>IF(N1210="sníž. přenesená",J1210,0)</f>
        <v>0</v>
      </c>
      <c r="BI1210" s="232">
        <f>IF(N1210="nulová",J1210,0)</f>
        <v>0</v>
      </c>
      <c r="BJ1210" s="17" t="s">
        <v>81</v>
      </c>
      <c r="BK1210" s="232">
        <f>ROUND(I1210*H1210,2)</f>
        <v>0</v>
      </c>
      <c r="BL1210" s="17" t="s">
        <v>136</v>
      </c>
      <c r="BM1210" s="231" t="s">
        <v>1890</v>
      </c>
    </row>
    <row r="1211" spans="1:63" s="12" customFormat="1" ht="25.9" customHeight="1">
      <c r="A1211" s="12"/>
      <c r="B1211" s="203"/>
      <c r="C1211" s="204"/>
      <c r="D1211" s="205" t="s">
        <v>72</v>
      </c>
      <c r="E1211" s="206" t="s">
        <v>1891</v>
      </c>
      <c r="F1211" s="206" t="s">
        <v>1892</v>
      </c>
      <c r="G1211" s="204"/>
      <c r="H1211" s="204"/>
      <c r="I1211" s="207"/>
      <c r="J1211" s="208">
        <f>BK1211</f>
        <v>0</v>
      </c>
      <c r="K1211" s="204"/>
      <c r="L1211" s="209"/>
      <c r="M1211" s="210"/>
      <c r="N1211" s="211"/>
      <c r="O1211" s="211"/>
      <c r="P1211" s="212">
        <f>P1212+P1219+P1231</f>
        <v>0</v>
      </c>
      <c r="Q1211" s="211"/>
      <c r="R1211" s="212">
        <f>R1212+R1219+R1231</f>
        <v>0.46688</v>
      </c>
      <c r="S1211" s="211"/>
      <c r="T1211" s="213">
        <f>T1212+T1219+T1231</f>
        <v>0</v>
      </c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  <c r="AE1211" s="12"/>
      <c r="AR1211" s="214" t="s">
        <v>83</v>
      </c>
      <c r="AT1211" s="215" t="s">
        <v>72</v>
      </c>
      <c r="AU1211" s="215" t="s">
        <v>73</v>
      </c>
      <c r="AY1211" s="214" t="s">
        <v>130</v>
      </c>
      <c r="BK1211" s="216">
        <f>BK1212+BK1219+BK1231</f>
        <v>0</v>
      </c>
    </row>
    <row r="1212" spans="1:63" s="12" customFormat="1" ht="22.8" customHeight="1">
      <c r="A1212" s="12"/>
      <c r="B1212" s="203"/>
      <c r="C1212" s="204"/>
      <c r="D1212" s="205" t="s">
        <v>72</v>
      </c>
      <c r="E1212" s="217" t="s">
        <v>1893</v>
      </c>
      <c r="F1212" s="217" t="s">
        <v>1894</v>
      </c>
      <c r="G1212" s="204"/>
      <c r="H1212" s="204"/>
      <c r="I1212" s="207"/>
      <c r="J1212" s="218">
        <f>BK1212</f>
        <v>0</v>
      </c>
      <c r="K1212" s="204"/>
      <c r="L1212" s="209"/>
      <c r="M1212" s="210"/>
      <c r="N1212" s="211"/>
      <c r="O1212" s="211"/>
      <c r="P1212" s="212">
        <f>SUM(P1213:P1218)</f>
        <v>0</v>
      </c>
      <c r="Q1212" s="211"/>
      <c r="R1212" s="212">
        <f>SUM(R1213:R1218)</f>
        <v>0.13788</v>
      </c>
      <c r="S1212" s="211"/>
      <c r="T1212" s="213">
        <f>SUM(T1213:T1218)</f>
        <v>0</v>
      </c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  <c r="AE1212" s="12"/>
      <c r="AR1212" s="214" t="s">
        <v>83</v>
      </c>
      <c r="AT1212" s="215" t="s">
        <v>72</v>
      </c>
      <c r="AU1212" s="215" t="s">
        <v>81</v>
      </c>
      <c r="AY1212" s="214" t="s">
        <v>130</v>
      </c>
      <c r="BK1212" s="216">
        <f>SUM(BK1213:BK1218)</f>
        <v>0</v>
      </c>
    </row>
    <row r="1213" spans="1:65" s="2" customFormat="1" ht="33" customHeight="1">
      <c r="A1213" s="38"/>
      <c r="B1213" s="39"/>
      <c r="C1213" s="219" t="s">
        <v>1895</v>
      </c>
      <c r="D1213" s="219" t="s">
        <v>132</v>
      </c>
      <c r="E1213" s="220" t="s">
        <v>1896</v>
      </c>
      <c r="F1213" s="221" t="s">
        <v>1897</v>
      </c>
      <c r="G1213" s="222" t="s">
        <v>135</v>
      </c>
      <c r="H1213" s="223">
        <v>24.4</v>
      </c>
      <c r="I1213" s="224"/>
      <c r="J1213" s="225">
        <f>ROUND(I1213*H1213,2)</f>
        <v>0</v>
      </c>
      <c r="K1213" s="226"/>
      <c r="L1213" s="44"/>
      <c r="M1213" s="227" t="s">
        <v>1</v>
      </c>
      <c r="N1213" s="228" t="s">
        <v>38</v>
      </c>
      <c r="O1213" s="91"/>
      <c r="P1213" s="229">
        <f>O1213*H1213</f>
        <v>0</v>
      </c>
      <c r="Q1213" s="229">
        <v>0</v>
      </c>
      <c r="R1213" s="229">
        <f>Q1213*H1213</f>
        <v>0</v>
      </c>
      <c r="S1213" s="229">
        <v>0</v>
      </c>
      <c r="T1213" s="230">
        <f>S1213*H1213</f>
        <v>0</v>
      </c>
      <c r="U1213" s="38"/>
      <c r="V1213" s="38"/>
      <c r="W1213" s="38"/>
      <c r="X1213" s="38"/>
      <c r="Y1213" s="38"/>
      <c r="Z1213" s="38"/>
      <c r="AA1213" s="38"/>
      <c r="AB1213" s="38"/>
      <c r="AC1213" s="38"/>
      <c r="AD1213" s="38"/>
      <c r="AE1213" s="38"/>
      <c r="AR1213" s="231" t="s">
        <v>244</v>
      </c>
      <c r="AT1213" s="231" t="s">
        <v>132</v>
      </c>
      <c r="AU1213" s="231" t="s">
        <v>83</v>
      </c>
      <c r="AY1213" s="17" t="s">
        <v>130</v>
      </c>
      <c r="BE1213" s="232">
        <f>IF(N1213="základní",J1213,0)</f>
        <v>0</v>
      </c>
      <c r="BF1213" s="232">
        <f>IF(N1213="snížená",J1213,0)</f>
        <v>0</v>
      </c>
      <c r="BG1213" s="232">
        <f>IF(N1213="zákl. přenesená",J1213,0)</f>
        <v>0</v>
      </c>
      <c r="BH1213" s="232">
        <f>IF(N1213="sníž. přenesená",J1213,0)</f>
        <v>0</v>
      </c>
      <c r="BI1213" s="232">
        <f>IF(N1213="nulová",J1213,0)</f>
        <v>0</v>
      </c>
      <c r="BJ1213" s="17" t="s">
        <v>81</v>
      </c>
      <c r="BK1213" s="232">
        <f>ROUND(I1213*H1213,2)</f>
        <v>0</v>
      </c>
      <c r="BL1213" s="17" t="s">
        <v>244</v>
      </c>
      <c r="BM1213" s="231" t="s">
        <v>1898</v>
      </c>
    </row>
    <row r="1214" spans="1:65" s="2" customFormat="1" ht="16.5" customHeight="1">
      <c r="A1214" s="38"/>
      <c r="B1214" s="39"/>
      <c r="C1214" s="266" t="s">
        <v>1899</v>
      </c>
      <c r="D1214" s="266" t="s">
        <v>313</v>
      </c>
      <c r="E1214" s="267" t="s">
        <v>1900</v>
      </c>
      <c r="F1214" s="268" t="s">
        <v>1901</v>
      </c>
      <c r="G1214" s="269" t="s">
        <v>277</v>
      </c>
      <c r="H1214" s="270">
        <v>0.011</v>
      </c>
      <c r="I1214" s="271"/>
      <c r="J1214" s="272">
        <f>ROUND(I1214*H1214,2)</f>
        <v>0</v>
      </c>
      <c r="K1214" s="273"/>
      <c r="L1214" s="274"/>
      <c r="M1214" s="275" t="s">
        <v>1</v>
      </c>
      <c r="N1214" s="276" t="s">
        <v>38</v>
      </c>
      <c r="O1214" s="91"/>
      <c r="P1214" s="229">
        <f>O1214*H1214</f>
        <v>0</v>
      </c>
      <c r="Q1214" s="229">
        <v>1</v>
      </c>
      <c r="R1214" s="229">
        <f>Q1214*H1214</f>
        <v>0.011</v>
      </c>
      <c r="S1214" s="229">
        <v>0</v>
      </c>
      <c r="T1214" s="230">
        <f>S1214*H1214</f>
        <v>0</v>
      </c>
      <c r="U1214" s="38"/>
      <c r="V1214" s="38"/>
      <c r="W1214" s="38"/>
      <c r="X1214" s="38"/>
      <c r="Y1214" s="38"/>
      <c r="Z1214" s="38"/>
      <c r="AA1214" s="38"/>
      <c r="AB1214" s="38"/>
      <c r="AC1214" s="38"/>
      <c r="AD1214" s="38"/>
      <c r="AE1214" s="38"/>
      <c r="AR1214" s="231" t="s">
        <v>339</v>
      </c>
      <c r="AT1214" s="231" t="s">
        <v>313</v>
      </c>
      <c r="AU1214" s="231" t="s">
        <v>83</v>
      </c>
      <c r="AY1214" s="17" t="s">
        <v>130</v>
      </c>
      <c r="BE1214" s="232">
        <f>IF(N1214="základní",J1214,0)</f>
        <v>0</v>
      </c>
      <c r="BF1214" s="232">
        <f>IF(N1214="snížená",J1214,0)</f>
        <v>0</v>
      </c>
      <c r="BG1214" s="232">
        <f>IF(N1214="zákl. přenesená",J1214,0)</f>
        <v>0</v>
      </c>
      <c r="BH1214" s="232">
        <f>IF(N1214="sníž. přenesená",J1214,0)</f>
        <v>0</v>
      </c>
      <c r="BI1214" s="232">
        <f>IF(N1214="nulová",J1214,0)</f>
        <v>0</v>
      </c>
      <c r="BJ1214" s="17" t="s">
        <v>81</v>
      </c>
      <c r="BK1214" s="232">
        <f>ROUND(I1214*H1214,2)</f>
        <v>0</v>
      </c>
      <c r="BL1214" s="17" t="s">
        <v>244</v>
      </c>
      <c r="BM1214" s="231" t="s">
        <v>1902</v>
      </c>
    </row>
    <row r="1215" spans="1:51" s="13" customFormat="1" ht="12">
      <c r="A1215" s="13"/>
      <c r="B1215" s="233"/>
      <c r="C1215" s="234"/>
      <c r="D1215" s="235" t="s">
        <v>138</v>
      </c>
      <c r="E1215" s="236" t="s">
        <v>1</v>
      </c>
      <c r="F1215" s="237" t="s">
        <v>1903</v>
      </c>
      <c r="G1215" s="234"/>
      <c r="H1215" s="238">
        <v>0.011</v>
      </c>
      <c r="I1215" s="239"/>
      <c r="J1215" s="234"/>
      <c r="K1215" s="234"/>
      <c r="L1215" s="240"/>
      <c r="M1215" s="241"/>
      <c r="N1215" s="242"/>
      <c r="O1215" s="242"/>
      <c r="P1215" s="242"/>
      <c r="Q1215" s="242"/>
      <c r="R1215" s="242"/>
      <c r="S1215" s="242"/>
      <c r="T1215" s="24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T1215" s="244" t="s">
        <v>138</v>
      </c>
      <c r="AU1215" s="244" t="s">
        <v>83</v>
      </c>
      <c r="AV1215" s="13" t="s">
        <v>83</v>
      </c>
      <c r="AW1215" s="13" t="s">
        <v>29</v>
      </c>
      <c r="AX1215" s="13" t="s">
        <v>81</v>
      </c>
      <c r="AY1215" s="244" t="s">
        <v>130</v>
      </c>
    </row>
    <row r="1216" spans="1:65" s="2" customFormat="1" ht="24.15" customHeight="1">
      <c r="A1216" s="38"/>
      <c r="B1216" s="39"/>
      <c r="C1216" s="219" t="s">
        <v>1904</v>
      </c>
      <c r="D1216" s="219" t="s">
        <v>132</v>
      </c>
      <c r="E1216" s="220" t="s">
        <v>1905</v>
      </c>
      <c r="F1216" s="221" t="s">
        <v>1906</v>
      </c>
      <c r="G1216" s="222" t="s">
        <v>135</v>
      </c>
      <c r="H1216" s="223">
        <v>24.4</v>
      </c>
      <c r="I1216" s="224"/>
      <c r="J1216" s="225">
        <f>ROUND(I1216*H1216,2)</f>
        <v>0</v>
      </c>
      <c r="K1216" s="226"/>
      <c r="L1216" s="44"/>
      <c r="M1216" s="227" t="s">
        <v>1</v>
      </c>
      <c r="N1216" s="228" t="s">
        <v>38</v>
      </c>
      <c r="O1216" s="91"/>
      <c r="P1216" s="229">
        <f>O1216*H1216</f>
        <v>0</v>
      </c>
      <c r="Q1216" s="229">
        <v>0.0004</v>
      </c>
      <c r="R1216" s="229">
        <f>Q1216*H1216</f>
        <v>0.00976</v>
      </c>
      <c r="S1216" s="229">
        <v>0</v>
      </c>
      <c r="T1216" s="230">
        <f>S1216*H1216</f>
        <v>0</v>
      </c>
      <c r="U1216" s="38"/>
      <c r="V1216" s="38"/>
      <c r="W1216" s="38"/>
      <c r="X1216" s="38"/>
      <c r="Y1216" s="38"/>
      <c r="Z1216" s="38"/>
      <c r="AA1216" s="38"/>
      <c r="AB1216" s="38"/>
      <c r="AC1216" s="38"/>
      <c r="AD1216" s="38"/>
      <c r="AE1216" s="38"/>
      <c r="AR1216" s="231" t="s">
        <v>244</v>
      </c>
      <c r="AT1216" s="231" t="s">
        <v>132</v>
      </c>
      <c r="AU1216" s="231" t="s">
        <v>83</v>
      </c>
      <c r="AY1216" s="17" t="s">
        <v>130</v>
      </c>
      <c r="BE1216" s="232">
        <f>IF(N1216="základní",J1216,0)</f>
        <v>0</v>
      </c>
      <c r="BF1216" s="232">
        <f>IF(N1216="snížená",J1216,0)</f>
        <v>0</v>
      </c>
      <c r="BG1216" s="232">
        <f>IF(N1216="zákl. přenesená",J1216,0)</f>
        <v>0</v>
      </c>
      <c r="BH1216" s="232">
        <f>IF(N1216="sníž. přenesená",J1216,0)</f>
        <v>0</v>
      </c>
      <c r="BI1216" s="232">
        <f>IF(N1216="nulová",J1216,0)</f>
        <v>0</v>
      </c>
      <c r="BJ1216" s="17" t="s">
        <v>81</v>
      </c>
      <c r="BK1216" s="232">
        <f>ROUND(I1216*H1216,2)</f>
        <v>0</v>
      </c>
      <c r="BL1216" s="17" t="s">
        <v>244</v>
      </c>
      <c r="BM1216" s="231" t="s">
        <v>1907</v>
      </c>
    </row>
    <row r="1217" spans="1:65" s="2" customFormat="1" ht="37.8" customHeight="1">
      <c r="A1217" s="38"/>
      <c r="B1217" s="39"/>
      <c r="C1217" s="266" t="s">
        <v>1908</v>
      </c>
      <c r="D1217" s="266" t="s">
        <v>313</v>
      </c>
      <c r="E1217" s="267" t="s">
        <v>1909</v>
      </c>
      <c r="F1217" s="268" t="s">
        <v>1910</v>
      </c>
      <c r="G1217" s="269" t="s">
        <v>135</v>
      </c>
      <c r="H1217" s="270">
        <v>24.4</v>
      </c>
      <c r="I1217" s="271"/>
      <c r="J1217" s="272">
        <f>ROUND(I1217*H1217,2)</f>
        <v>0</v>
      </c>
      <c r="K1217" s="273"/>
      <c r="L1217" s="274"/>
      <c r="M1217" s="275" t="s">
        <v>1</v>
      </c>
      <c r="N1217" s="276" t="s">
        <v>38</v>
      </c>
      <c r="O1217" s="91"/>
      <c r="P1217" s="229">
        <f>O1217*H1217</f>
        <v>0</v>
      </c>
      <c r="Q1217" s="229">
        <v>0.0048</v>
      </c>
      <c r="R1217" s="229">
        <f>Q1217*H1217</f>
        <v>0.11711999999999999</v>
      </c>
      <c r="S1217" s="229">
        <v>0</v>
      </c>
      <c r="T1217" s="230">
        <f>S1217*H1217</f>
        <v>0</v>
      </c>
      <c r="U1217" s="38"/>
      <c r="V1217" s="38"/>
      <c r="W1217" s="38"/>
      <c r="X1217" s="38"/>
      <c r="Y1217" s="38"/>
      <c r="Z1217" s="38"/>
      <c r="AA1217" s="38"/>
      <c r="AB1217" s="38"/>
      <c r="AC1217" s="38"/>
      <c r="AD1217" s="38"/>
      <c r="AE1217" s="38"/>
      <c r="AR1217" s="231" t="s">
        <v>339</v>
      </c>
      <c r="AT1217" s="231" t="s">
        <v>313</v>
      </c>
      <c r="AU1217" s="231" t="s">
        <v>83</v>
      </c>
      <c r="AY1217" s="17" t="s">
        <v>130</v>
      </c>
      <c r="BE1217" s="232">
        <f>IF(N1217="základní",J1217,0)</f>
        <v>0</v>
      </c>
      <c r="BF1217" s="232">
        <f>IF(N1217="snížená",J1217,0)</f>
        <v>0</v>
      </c>
      <c r="BG1217" s="232">
        <f>IF(N1217="zákl. přenesená",J1217,0)</f>
        <v>0</v>
      </c>
      <c r="BH1217" s="232">
        <f>IF(N1217="sníž. přenesená",J1217,0)</f>
        <v>0</v>
      </c>
      <c r="BI1217" s="232">
        <f>IF(N1217="nulová",J1217,0)</f>
        <v>0</v>
      </c>
      <c r="BJ1217" s="17" t="s">
        <v>81</v>
      </c>
      <c r="BK1217" s="232">
        <f>ROUND(I1217*H1217,2)</f>
        <v>0</v>
      </c>
      <c r="BL1217" s="17" t="s">
        <v>244</v>
      </c>
      <c r="BM1217" s="231" t="s">
        <v>1911</v>
      </c>
    </row>
    <row r="1218" spans="1:65" s="2" customFormat="1" ht="49.05" customHeight="1">
      <c r="A1218" s="38"/>
      <c r="B1218" s="39"/>
      <c r="C1218" s="219" t="s">
        <v>1912</v>
      </c>
      <c r="D1218" s="219" t="s">
        <v>132</v>
      </c>
      <c r="E1218" s="220" t="s">
        <v>1913</v>
      </c>
      <c r="F1218" s="221" t="s">
        <v>1914</v>
      </c>
      <c r="G1218" s="222" t="s">
        <v>277</v>
      </c>
      <c r="H1218" s="223">
        <v>0.138</v>
      </c>
      <c r="I1218" s="224"/>
      <c r="J1218" s="225">
        <f>ROUND(I1218*H1218,2)</f>
        <v>0</v>
      </c>
      <c r="K1218" s="226"/>
      <c r="L1218" s="44"/>
      <c r="M1218" s="227" t="s">
        <v>1</v>
      </c>
      <c r="N1218" s="228" t="s">
        <v>38</v>
      </c>
      <c r="O1218" s="91"/>
      <c r="P1218" s="229">
        <f>O1218*H1218</f>
        <v>0</v>
      </c>
      <c r="Q1218" s="229">
        <v>0</v>
      </c>
      <c r="R1218" s="229">
        <f>Q1218*H1218</f>
        <v>0</v>
      </c>
      <c r="S1218" s="229">
        <v>0</v>
      </c>
      <c r="T1218" s="230">
        <f>S1218*H1218</f>
        <v>0</v>
      </c>
      <c r="U1218" s="38"/>
      <c r="V1218" s="38"/>
      <c r="W1218" s="38"/>
      <c r="X1218" s="38"/>
      <c r="Y1218" s="38"/>
      <c r="Z1218" s="38"/>
      <c r="AA1218" s="38"/>
      <c r="AB1218" s="38"/>
      <c r="AC1218" s="38"/>
      <c r="AD1218" s="38"/>
      <c r="AE1218" s="38"/>
      <c r="AR1218" s="231" t="s">
        <v>244</v>
      </c>
      <c r="AT1218" s="231" t="s">
        <v>132</v>
      </c>
      <c r="AU1218" s="231" t="s">
        <v>83</v>
      </c>
      <c r="AY1218" s="17" t="s">
        <v>130</v>
      </c>
      <c r="BE1218" s="232">
        <f>IF(N1218="základní",J1218,0)</f>
        <v>0</v>
      </c>
      <c r="BF1218" s="232">
        <f>IF(N1218="snížená",J1218,0)</f>
        <v>0</v>
      </c>
      <c r="BG1218" s="232">
        <f>IF(N1218="zákl. přenesená",J1218,0)</f>
        <v>0</v>
      </c>
      <c r="BH1218" s="232">
        <f>IF(N1218="sníž. přenesená",J1218,0)</f>
        <v>0</v>
      </c>
      <c r="BI1218" s="232">
        <f>IF(N1218="nulová",J1218,0)</f>
        <v>0</v>
      </c>
      <c r="BJ1218" s="17" t="s">
        <v>81</v>
      </c>
      <c r="BK1218" s="232">
        <f>ROUND(I1218*H1218,2)</f>
        <v>0</v>
      </c>
      <c r="BL1218" s="17" t="s">
        <v>244</v>
      </c>
      <c r="BM1218" s="231" t="s">
        <v>1915</v>
      </c>
    </row>
    <row r="1219" spans="1:63" s="12" customFormat="1" ht="22.8" customHeight="1">
      <c r="A1219" s="12"/>
      <c r="B1219" s="203"/>
      <c r="C1219" s="204"/>
      <c r="D1219" s="205" t="s">
        <v>72</v>
      </c>
      <c r="E1219" s="217" t="s">
        <v>1916</v>
      </c>
      <c r="F1219" s="217" t="s">
        <v>1917</v>
      </c>
      <c r="G1219" s="204"/>
      <c r="H1219" s="204"/>
      <c r="I1219" s="207"/>
      <c r="J1219" s="218">
        <f>BK1219</f>
        <v>0</v>
      </c>
      <c r="K1219" s="204"/>
      <c r="L1219" s="209"/>
      <c r="M1219" s="210"/>
      <c r="N1219" s="211"/>
      <c r="O1219" s="211"/>
      <c r="P1219" s="212">
        <f>SUM(P1220:P1230)</f>
        <v>0</v>
      </c>
      <c r="Q1219" s="211"/>
      <c r="R1219" s="212">
        <f>SUM(R1220:R1230)</f>
        <v>0.329</v>
      </c>
      <c r="S1219" s="211"/>
      <c r="T1219" s="213">
        <f>SUM(T1220:T1230)</f>
        <v>0</v>
      </c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  <c r="AE1219" s="12"/>
      <c r="AR1219" s="214" t="s">
        <v>83</v>
      </c>
      <c r="AT1219" s="215" t="s">
        <v>72</v>
      </c>
      <c r="AU1219" s="215" t="s">
        <v>81</v>
      </c>
      <c r="AY1219" s="214" t="s">
        <v>130</v>
      </c>
      <c r="BK1219" s="216">
        <f>SUM(BK1220:BK1230)</f>
        <v>0</v>
      </c>
    </row>
    <row r="1220" spans="1:65" s="2" customFormat="1" ht="37.8" customHeight="1">
      <c r="A1220" s="38"/>
      <c r="B1220" s="39"/>
      <c r="C1220" s="219" t="s">
        <v>1918</v>
      </c>
      <c r="D1220" s="219" t="s">
        <v>132</v>
      </c>
      <c r="E1220" s="220" t="s">
        <v>1919</v>
      </c>
      <c r="F1220" s="221" t="s">
        <v>1920</v>
      </c>
      <c r="G1220" s="222" t="s">
        <v>179</v>
      </c>
      <c r="H1220" s="223">
        <v>800</v>
      </c>
      <c r="I1220" s="224"/>
      <c r="J1220" s="225">
        <f>ROUND(I1220*H1220,2)</f>
        <v>0</v>
      </c>
      <c r="K1220" s="226"/>
      <c r="L1220" s="44"/>
      <c r="M1220" s="227" t="s">
        <v>1</v>
      </c>
      <c r="N1220" s="228" t="s">
        <v>38</v>
      </c>
      <c r="O1220" s="91"/>
      <c r="P1220" s="229">
        <f>O1220*H1220</f>
        <v>0</v>
      </c>
      <c r="Q1220" s="229">
        <v>0</v>
      </c>
      <c r="R1220" s="229">
        <f>Q1220*H1220</f>
        <v>0</v>
      </c>
      <c r="S1220" s="229">
        <v>0</v>
      </c>
      <c r="T1220" s="230">
        <f>S1220*H1220</f>
        <v>0</v>
      </c>
      <c r="U1220" s="38"/>
      <c r="V1220" s="38"/>
      <c r="W1220" s="38"/>
      <c r="X1220" s="38"/>
      <c r="Y1220" s="38"/>
      <c r="Z1220" s="38"/>
      <c r="AA1220" s="38"/>
      <c r="AB1220" s="38"/>
      <c r="AC1220" s="38"/>
      <c r="AD1220" s="38"/>
      <c r="AE1220" s="38"/>
      <c r="AR1220" s="231" t="s">
        <v>244</v>
      </c>
      <c r="AT1220" s="231" t="s">
        <v>132</v>
      </c>
      <c r="AU1220" s="231" t="s">
        <v>83</v>
      </c>
      <c r="AY1220" s="17" t="s">
        <v>130</v>
      </c>
      <c r="BE1220" s="232">
        <f>IF(N1220="základní",J1220,0)</f>
        <v>0</v>
      </c>
      <c r="BF1220" s="232">
        <f>IF(N1220="snížená",J1220,0)</f>
        <v>0</v>
      </c>
      <c r="BG1220" s="232">
        <f>IF(N1220="zákl. přenesená",J1220,0)</f>
        <v>0</v>
      </c>
      <c r="BH1220" s="232">
        <f>IF(N1220="sníž. přenesená",J1220,0)</f>
        <v>0</v>
      </c>
      <c r="BI1220" s="232">
        <f>IF(N1220="nulová",J1220,0)</f>
        <v>0</v>
      </c>
      <c r="BJ1220" s="17" t="s">
        <v>81</v>
      </c>
      <c r="BK1220" s="232">
        <f>ROUND(I1220*H1220,2)</f>
        <v>0</v>
      </c>
      <c r="BL1220" s="17" t="s">
        <v>244</v>
      </c>
      <c r="BM1220" s="231" t="s">
        <v>1921</v>
      </c>
    </row>
    <row r="1221" spans="1:51" s="13" customFormat="1" ht="12">
      <c r="A1221" s="13"/>
      <c r="B1221" s="233"/>
      <c r="C1221" s="234"/>
      <c r="D1221" s="235" t="s">
        <v>138</v>
      </c>
      <c r="E1221" s="236" t="s">
        <v>1</v>
      </c>
      <c r="F1221" s="237" t="s">
        <v>1922</v>
      </c>
      <c r="G1221" s="234"/>
      <c r="H1221" s="238">
        <v>800</v>
      </c>
      <c r="I1221" s="239"/>
      <c r="J1221" s="234"/>
      <c r="K1221" s="234"/>
      <c r="L1221" s="240"/>
      <c r="M1221" s="241"/>
      <c r="N1221" s="242"/>
      <c r="O1221" s="242"/>
      <c r="P1221" s="242"/>
      <c r="Q1221" s="242"/>
      <c r="R1221" s="242"/>
      <c r="S1221" s="242"/>
      <c r="T1221" s="24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T1221" s="244" t="s">
        <v>138</v>
      </c>
      <c r="AU1221" s="244" t="s">
        <v>83</v>
      </c>
      <c r="AV1221" s="13" t="s">
        <v>83</v>
      </c>
      <c r="AW1221" s="13" t="s">
        <v>29</v>
      </c>
      <c r="AX1221" s="13" t="s">
        <v>81</v>
      </c>
      <c r="AY1221" s="244" t="s">
        <v>130</v>
      </c>
    </row>
    <row r="1222" spans="1:65" s="2" customFormat="1" ht="16.5" customHeight="1">
      <c r="A1222" s="38"/>
      <c r="B1222" s="39"/>
      <c r="C1222" s="266" t="s">
        <v>1923</v>
      </c>
      <c r="D1222" s="266" t="s">
        <v>313</v>
      </c>
      <c r="E1222" s="267" t="s">
        <v>1924</v>
      </c>
      <c r="F1222" s="268" t="s">
        <v>1925</v>
      </c>
      <c r="G1222" s="269" t="s">
        <v>342</v>
      </c>
      <c r="H1222" s="270">
        <v>320</v>
      </c>
      <c r="I1222" s="271"/>
      <c r="J1222" s="272">
        <f>ROUND(I1222*H1222,2)</f>
        <v>0</v>
      </c>
      <c r="K1222" s="273"/>
      <c r="L1222" s="274"/>
      <c r="M1222" s="275" t="s">
        <v>1</v>
      </c>
      <c r="N1222" s="276" t="s">
        <v>38</v>
      </c>
      <c r="O1222" s="91"/>
      <c r="P1222" s="229">
        <f>O1222*H1222</f>
        <v>0</v>
      </c>
      <c r="Q1222" s="229">
        <v>0.001</v>
      </c>
      <c r="R1222" s="229">
        <f>Q1222*H1222</f>
        <v>0.32</v>
      </c>
      <c r="S1222" s="229">
        <v>0</v>
      </c>
      <c r="T1222" s="230">
        <f>S1222*H1222</f>
        <v>0</v>
      </c>
      <c r="U1222" s="38"/>
      <c r="V1222" s="38"/>
      <c r="W1222" s="38"/>
      <c r="X1222" s="38"/>
      <c r="Y1222" s="38"/>
      <c r="Z1222" s="38"/>
      <c r="AA1222" s="38"/>
      <c r="AB1222" s="38"/>
      <c r="AC1222" s="38"/>
      <c r="AD1222" s="38"/>
      <c r="AE1222" s="38"/>
      <c r="AR1222" s="231" t="s">
        <v>339</v>
      </c>
      <c r="AT1222" s="231" t="s">
        <v>313</v>
      </c>
      <c r="AU1222" s="231" t="s">
        <v>83</v>
      </c>
      <c r="AY1222" s="17" t="s">
        <v>130</v>
      </c>
      <c r="BE1222" s="232">
        <f>IF(N1222="základní",J1222,0)</f>
        <v>0</v>
      </c>
      <c r="BF1222" s="232">
        <f>IF(N1222="snížená",J1222,0)</f>
        <v>0</v>
      </c>
      <c r="BG1222" s="232">
        <f>IF(N1222="zákl. přenesená",J1222,0)</f>
        <v>0</v>
      </c>
      <c r="BH1222" s="232">
        <f>IF(N1222="sníž. přenesená",J1222,0)</f>
        <v>0</v>
      </c>
      <c r="BI1222" s="232">
        <f>IF(N1222="nulová",J1222,0)</f>
        <v>0</v>
      </c>
      <c r="BJ1222" s="17" t="s">
        <v>81</v>
      </c>
      <c r="BK1222" s="232">
        <f>ROUND(I1222*H1222,2)</f>
        <v>0</v>
      </c>
      <c r="BL1222" s="17" t="s">
        <v>244</v>
      </c>
      <c r="BM1222" s="231" t="s">
        <v>1926</v>
      </c>
    </row>
    <row r="1223" spans="1:51" s="13" customFormat="1" ht="12">
      <c r="A1223" s="13"/>
      <c r="B1223" s="233"/>
      <c r="C1223" s="234"/>
      <c r="D1223" s="235" t="s">
        <v>138</v>
      </c>
      <c r="E1223" s="236" t="s">
        <v>1</v>
      </c>
      <c r="F1223" s="237" t="s">
        <v>1927</v>
      </c>
      <c r="G1223" s="234"/>
      <c r="H1223" s="238">
        <v>320</v>
      </c>
      <c r="I1223" s="239"/>
      <c r="J1223" s="234"/>
      <c r="K1223" s="234"/>
      <c r="L1223" s="240"/>
      <c r="M1223" s="241"/>
      <c r="N1223" s="242"/>
      <c r="O1223" s="242"/>
      <c r="P1223" s="242"/>
      <c r="Q1223" s="242"/>
      <c r="R1223" s="242"/>
      <c r="S1223" s="242"/>
      <c r="T1223" s="24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T1223" s="244" t="s">
        <v>138</v>
      </c>
      <c r="AU1223" s="244" t="s">
        <v>83</v>
      </c>
      <c r="AV1223" s="13" t="s">
        <v>83</v>
      </c>
      <c r="AW1223" s="13" t="s">
        <v>29</v>
      </c>
      <c r="AX1223" s="13" t="s">
        <v>81</v>
      </c>
      <c r="AY1223" s="244" t="s">
        <v>130</v>
      </c>
    </row>
    <row r="1224" spans="1:65" s="2" customFormat="1" ht="16.5" customHeight="1">
      <c r="A1224" s="38"/>
      <c r="B1224" s="39"/>
      <c r="C1224" s="266" t="s">
        <v>1928</v>
      </c>
      <c r="D1224" s="266" t="s">
        <v>313</v>
      </c>
      <c r="E1224" s="267" t="s">
        <v>1929</v>
      </c>
      <c r="F1224" s="268" t="s">
        <v>1930</v>
      </c>
      <c r="G1224" s="269" t="s">
        <v>360</v>
      </c>
      <c r="H1224" s="270">
        <v>30</v>
      </c>
      <c r="I1224" s="271"/>
      <c r="J1224" s="272">
        <f>ROUND(I1224*H1224,2)</f>
        <v>0</v>
      </c>
      <c r="K1224" s="273"/>
      <c r="L1224" s="274"/>
      <c r="M1224" s="275" t="s">
        <v>1</v>
      </c>
      <c r="N1224" s="276" t="s">
        <v>38</v>
      </c>
      <c r="O1224" s="91"/>
      <c r="P1224" s="229">
        <f>O1224*H1224</f>
        <v>0</v>
      </c>
      <c r="Q1224" s="229">
        <v>0.0003</v>
      </c>
      <c r="R1224" s="229">
        <f>Q1224*H1224</f>
        <v>0.009</v>
      </c>
      <c r="S1224" s="229">
        <v>0</v>
      </c>
      <c r="T1224" s="230">
        <f>S1224*H1224</f>
        <v>0</v>
      </c>
      <c r="U1224" s="38"/>
      <c r="V1224" s="38"/>
      <c r="W1224" s="38"/>
      <c r="X1224" s="38"/>
      <c r="Y1224" s="38"/>
      <c r="Z1224" s="38"/>
      <c r="AA1224" s="38"/>
      <c r="AB1224" s="38"/>
      <c r="AC1224" s="38"/>
      <c r="AD1224" s="38"/>
      <c r="AE1224" s="38"/>
      <c r="AR1224" s="231" t="s">
        <v>339</v>
      </c>
      <c r="AT1224" s="231" t="s">
        <v>313</v>
      </c>
      <c r="AU1224" s="231" t="s">
        <v>83</v>
      </c>
      <c r="AY1224" s="17" t="s">
        <v>130</v>
      </c>
      <c r="BE1224" s="232">
        <f>IF(N1224="základní",J1224,0)</f>
        <v>0</v>
      </c>
      <c r="BF1224" s="232">
        <f>IF(N1224="snížená",J1224,0)</f>
        <v>0</v>
      </c>
      <c r="BG1224" s="232">
        <f>IF(N1224="zákl. přenesená",J1224,0)</f>
        <v>0</v>
      </c>
      <c r="BH1224" s="232">
        <f>IF(N1224="sníž. přenesená",J1224,0)</f>
        <v>0</v>
      </c>
      <c r="BI1224" s="232">
        <f>IF(N1224="nulová",J1224,0)</f>
        <v>0</v>
      </c>
      <c r="BJ1224" s="17" t="s">
        <v>81</v>
      </c>
      <c r="BK1224" s="232">
        <f>ROUND(I1224*H1224,2)</f>
        <v>0</v>
      </c>
      <c r="BL1224" s="17" t="s">
        <v>244</v>
      </c>
      <c r="BM1224" s="231" t="s">
        <v>1931</v>
      </c>
    </row>
    <row r="1225" spans="1:65" s="2" customFormat="1" ht="37.8" customHeight="1">
      <c r="A1225" s="38"/>
      <c r="B1225" s="39"/>
      <c r="C1225" s="219" t="s">
        <v>1932</v>
      </c>
      <c r="D1225" s="219" t="s">
        <v>132</v>
      </c>
      <c r="E1225" s="220" t="s">
        <v>1933</v>
      </c>
      <c r="F1225" s="221" t="s">
        <v>1920</v>
      </c>
      <c r="G1225" s="222" t="s">
        <v>1413</v>
      </c>
      <c r="H1225" s="223">
        <v>4</v>
      </c>
      <c r="I1225" s="224"/>
      <c r="J1225" s="225">
        <f>ROUND(I1225*H1225,2)</f>
        <v>0</v>
      </c>
      <c r="K1225" s="226"/>
      <c r="L1225" s="44"/>
      <c r="M1225" s="227" t="s">
        <v>1</v>
      </c>
      <c r="N1225" s="228" t="s">
        <v>38</v>
      </c>
      <c r="O1225" s="91"/>
      <c r="P1225" s="229">
        <f>O1225*H1225</f>
        <v>0</v>
      </c>
      <c r="Q1225" s="229">
        <v>0</v>
      </c>
      <c r="R1225" s="229">
        <f>Q1225*H1225</f>
        <v>0</v>
      </c>
      <c r="S1225" s="229">
        <v>0</v>
      </c>
      <c r="T1225" s="230">
        <f>S1225*H1225</f>
        <v>0</v>
      </c>
      <c r="U1225" s="38"/>
      <c r="V1225" s="38"/>
      <c r="W1225" s="38"/>
      <c r="X1225" s="38"/>
      <c r="Y1225" s="38"/>
      <c r="Z1225" s="38"/>
      <c r="AA1225" s="38"/>
      <c r="AB1225" s="38"/>
      <c r="AC1225" s="38"/>
      <c r="AD1225" s="38"/>
      <c r="AE1225" s="38"/>
      <c r="AR1225" s="231" t="s">
        <v>244</v>
      </c>
      <c r="AT1225" s="231" t="s">
        <v>132</v>
      </c>
      <c r="AU1225" s="231" t="s">
        <v>83</v>
      </c>
      <c r="AY1225" s="17" t="s">
        <v>130</v>
      </c>
      <c r="BE1225" s="232">
        <f>IF(N1225="základní",J1225,0)</f>
        <v>0</v>
      </c>
      <c r="BF1225" s="232">
        <f>IF(N1225="snížená",J1225,0)</f>
        <v>0</v>
      </c>
      <c r="BG1225" s="232">
        <f>IF(N1225="zákl. přenesená",J1225,0)</f>
        <v>0</v>
      </c>
      <c r="BH1225" s="232">
        <f>IF(N1225="sníž. přenesená",J1225,0)</f>
        <v>0</v>
      </c>
      <c r="BI1225" s="232">
        <f>IF(N1225="nulová",J1225,0)</f>
        <v>0</v>
      </c>
      <c r="BJ1225" s="17" t="s">
        <v>81</v>
      </c>
      <c r="BK1225" s="232">
        <f>ROUND(I1225*H1225,2)</f>
        <v>0</v>
      </c>
      <c r="BL1225" s="17" t="s">
        <v>244</v>
      </c>
      <c r="BM1225" s="231" t="s">
        <v>1934</v>
      </c>
    </row>
    <row r="1226" spans="1:51" s="14" customFormat="1" ht="12">
      <c r="A1226" s="14"/>
      <c r="B1226" s="245"/>
      <c r="C1226" s="246"/>
      <c r="D1226" s="235" t="s">
        <v>138</v>
      </c>
      <c r="E1226" s="247" t="s">
        <v>1</v>
      </c>
      <c r="F1226" s="248" t="s">
        <v>1935</v>
      </c>
      <c r="G1226" s="246"/>
      <c r="H1226" s="247" t="s">
        <v>1</v>
      </c>
      <c r="I1226" s="249"/>
      <c r="J1226" s="246"/>
      <c r="K1226" s="246"/>
      <c r="L1226" s="250"/>
      <c r="M1226" s="251"/>
      <c r="N1226" s="252"/>
      <c r="O1226" s="252"/>
      <c r="P1226" s="252"/>
      <c r="Q1226" s="252"/>
      <c r="R1226" s="252"/>
      <c r="S1226" s="252"/>
      <c r="T1226" s="253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T1226" s="254" t="s">
        <v>138</v>
      </c>
      <c r="AU1226" s="254" t="s">
        <v>83</v>
      </c>
      <c r="AV1226" s="14" t="s">
        <v>81</v>
      </c>
      <c r="AW1226" s="14" t="s">
        <v>29</v>
      </c>
      <c r="AX1226" s="14" t="s">
        <v>73</v>
      </c>
      <c r="AY1226" s="254" t="s">
        <v>130</v>
      </c>
    </row>
    <row r="1227" spans="1:51" s="14" customFormat="1" ht="12">
      <c r="A1227" s="14"/>
      <c r="B1227" s="245"/>
      <c r="C1227" s="246"/>
      <c r="D1227" s="235" t="s">
        <v>138</v>
      </c>
      <c r="E1227" s="247" t="s">
        <v>1</v>
      </c>
      <c r="F1227" s="248" t="s">
        <v>1936</v>
      </c>
      <c r="G1227" s="246"/>
      <c r="H1227" s="247" t="s">
        <v>1</v>
      </c>
      <c r="I1227" s="249"/>
      <c r="J1227" s="246"/>
      <c r="K1227" s="246"/>
      <c r="L1227" s="250"/>
      <c r="M1227" s="251"/>
      <c r="N1227" s="252"/>
      <c r="O1227" s="252"/>
      <c r="P1227" s="252"/>
      <c r="Q1227" s="252"/>
      <c r="R1227" s="252"/>
      <c r="S1227" s="252"/>
      <c r="T1227" s="253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T1227" s="254" t="s">
        <v>138</v>
      </c>
      <c r="AU1227" s="254" t="s">
        <v>83</v>
      </c>
      <c r="AV1227" s="14" t="s">
        <v>81</v>
      </c>
      <c r="AW1227" s="14" t="s">
        <v>29</v>
      </c>
      <c r="AX1227" s="14" t="s">
        <v>73</v>
      </c>
      <c r="AY1227" s="254" t="s">
        <v>130</v>
      </c>
    </row>
    <row r="1228" spans="1:51" s="14" customFormat="1" ht="12">
      <c r="A1228" s="14"/>
      <c r="B1228" s="245"/>
      <c r="C1228" s="246"/>
      <c r="D1228" s="235" t="s">
        <v>138</v>
      </c>
      <c r="E1228" s="247" t="s">
        <v>1</v>
      </c>
      <c r="F1228" s="248" t="s">
        <v>1937</v>
      </c>
      <c r="G1228" s="246"/>
      <c r="H1228" s="247" t="s">
        <v>1</v>
      </c>
      <c r="I1228" s="249"/>
      <c r="J1228" s="246"/>
      <c r="K1228" s="246"/>
      <c r="L1228" s="250"/>
      <c r="M1228" s="251"/>
      <c r="N1228" s="252"/>
      <c r="O1228" s="252"/>
      <c r="P1228" s="252"/>
      <c r="Q1228" s="252"/>
      <c r="R1228" s="252"/>
      <c r="S1228" s="252"/>
      <c r="T1228" s="253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T1228" s="254" t="s">
        <v>138</v>
      </c>
      <c r="AU1228" s="254" t="s">
        <v>83</v>
      </c>
      <c r="AV1228" s="14" t="s">
        <v>81</v>
      </c>
      <c r="AW1228" s="14" t="s">
        <v>29</v>
      </c>
      <c r="AX1228" s="14" t="s">
        <v>73</v>
      </c>
      <c r="AY1228" s="254" t="s">
        <v>130</v>
      </c>
    </row>
    <row r="1229" spans="1:51" s="14" customFormat="1" ht="12">
      <c r="A1229" s="14"/>
      <c r="B1229" s="245"/>
      <c r="C1229" s="246"/>
      <c r="D1229" s="235" t="s">
        <v>138</v>
      </c>
      <c r="E1229" s="247" t="s">
        <v>1</v>
      </c>
      <c r="F1229" s="248" t="s">
        <v>1938</v>
      </c>
      <c r="G1229" s="246"/>
      <c r="H1229" s="247" t="s">
        <v>1</v>
      </c>
      <c r="I1229" s="249"/>
      <c r="J1229" s="246"/>
      <c r="K1229" s="246"/>
      <c r="L1229" s="250"/>
      <c r="M1229" s="251"/>
      <c r="N1229" s="252"/>
      <c r="O1229" s="252"/>
      <c r="P1229" s="252"/>
      <c r="Q1229" s="252"/>
      <c r="R1229" s="252"/>
      <c r="S1229" s="252"/>
      <c r="T1229" s="253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T1229" s="254" t="s">
        <v>138</v>
      </c>
      <c r="AU1229" s="254" t="s">
        <v>83</v>
      </c>
      <c r="AV1229" s="14" t="s">
        <v>81</v>
      </c>
      <c r="AW1229" s="14" t="s">
        <v>29</v>
      </c>
      <c r="AX1229" s="14" t="s">
        <v>73</v>
      </c>
      <c r="AY1229" s="254" t="s">
        <v>130</v>
      </c>
    </row>
    <row r="1230" spans="1:51" s="13" customFormat="1" ht="12">
      <c r="A1230" s="13"/>
      <c r="B1230" s="233"/>
      <c r="C1230" s="234"/>
      <c r="D1230" s="235" t="s">
        <v>138</v>
      </c>
      <c r="E1230" s="236" t="s">
        <v>1</v>
      </c>
      <c r="F1230" s="237" t="s">
        <v>136</v>
      </c>
      <c r="G1230" s="234"/>
      <c r="H1230" s="238">
        <v>4</v>
      </c>
      <c r="I1230" s="239"/>
      <c r="J1230" s="234"/>
      <c r="K1230" s="234"/>
      <c r="L1230" s="240"/>
      <c r="M1230" s="241"/>
      <c r="N1230" s="242"/>
      <c r="O1230" s="242"/>
      <c r="P1230" s="242"/>
      <c r="Q1230" s="242"/>
      <c r="R1230" s="242"/>
      <c r="S1230" s="242"/>
      <c r="T1230" s="24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T1230" s="244" t="s">
        <v>138</v>
      </c>
      <c r="AU1230" s="244" t="s">
        <v>83</v>
      </c>
      <c r="AV1230" s="13" t="s">
        <v>83</v>
      </c>
      <c r="AW1230" s="13" t="s">
        <v>29</v>
      </c>
      <c r="AX1230" s="13" t="s">
        <v>73</v>
      </c>
      <c r="AY1230" s="244" t="s">
        <v>130</v>
      </c>
    </row>
    <row r="1231" spans="1:63" s="12" customFormat="1" ht="22.8" customHeight="1">
      <c r="A1231" s="12"/>
      <c r="B1231" s="203"/>
      <c r="C1231" s="204"/>
      <c r="D1231" s="205" t="s">
        <v>72</v>
      </c>
      <c r="E1231" s="217" t="s">
        <v>1939</v>
      </c>
      <c r="F1231" s="217" t="s">
        <v>1940</v>
      </c>
      <c r="G1231" s="204"/>
      <c r="H1231" s="204"/>
      <c r="I1231" s="207"/>
      <c r="J1231" s="218">
        <f>BK1231</f>
        <v>0</v>
      </c>
      <c r="K1231" s="204"/>
      <c r="L1231" s="209"/>
      <c r="M1231" s="210"/>
      <c r="N1231" s="211"/>
      <c r="O1231" s="211"/>
      <c r="P1231" s="212">
        <f>SUM(P1232:P1254)</f>
        <v>0</v>
      </c>
      <c r="Q1231" s="211"/>
      <c r="R1231" s="212">
        <f>SUM(R1232:R1254)</f>
        <v>0</v>
      </c>
      <c r="S1231" s="211"/>
      <c r="T1231" s="213">
        <f>SUM(T1232:T1254)</f>
        <v>0</v>
      </c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R1231" s="214" t="s">
        <v>83</v>
      </c>
      <c r="AT1231" s="215" t="s">
        <v>72</v>
      </c>
      <c r="AU1231" s="215" t="s">
        <v>81</v>
      </c>
      <c r="AY1231" s="214" t="s">
        <v>130</v>
      </c>
      <c r="BK1231" s="216">
        <f>SUM(BK1232:BK1254)</f>
        <v>0</v>
      </c>
    </row>
    <row r="1232" spans="1:65" s="2" customFormat="1" ht="24.15" customHeight="1">
      <c r="A1232" s="38"/>
      <c r="B1232" s="39"/>
      <c r="C1232" s="219" t="s">
        <v>1941</v>
      </c>
      <c r="D1232" s="219" t="s">
        <v>132</v>
      </c>
      <c r="E1232" s="220" t="s">
        <v>1942</v>
      </c>
      <c r="F1232" s="221" t="s">
        <v>1943</v>
      </c>
      <c r="G1232" s="222" t="s">
        <v>342</v>
      </c>
      <c r="H1232" s="223">
        <v>10624.9</v>
      </c>
      <c r="I1232" s="224"/>
      <c r="J1232" s="225">
        <f>ROUND(I1232*H1232,2)</f>
        <v>0</v>
      </c>
      <c r="K1232" s="226"/>
      <c r="L1232" s="44"/>
      <c r="M1232" s="227" t="s">
        <v>1</v>
      </c>
      <c r="N1232" s="228" t="s">
        <v>38</v>
      </c>
      <c r="O1232" s="91"/>
      <c r="P1232" s="229">
        <f>O1232*H1232</f>
        <v>0</v>
      </c>
      <c r="Q1232" s="229">
        <v>0</v>
      </c>
      <c r="R1232" s="229">
        <f>Q1232*H1232</f>
        <v>0</v>
      </c>
      <c r="S1232" s="229">
        <v>0</v>
      </c>
      <c r="T1232" s="230">
        <f>S1232*H1232</f>
        <v>0</v>
      </c>
      <c r="U1232" s="38"/>
      <c r="V1232" s="38"/>
      <c r="W1232" s="38"/>
      <c r="X1232" s="38"/>
      <c r="Y1232" s="38"/>
      <c r="Z1232" s="38"/>
      <c r="AA1232" s="38"/>
      <c r="AB1232" s="38"/>
      <c r="AC1232" s="38"/>
      <c r="AD1232" s="38"/>
      <c r="AE1232" s="38"/>
      <c r="AR1232" s="231" t="s">
        <v>244</v>
      </c>
      <c r="AT1232" s="231" t="s">
        <v>132</v>
      </c>
      <c r="AU1232" s="231" t="s">
        <v>83</v>
      </c>
      <c r="AY1232" s="17" t="s">
        <v>130</v>
      </c>
      <c r="BE1232" s="232">
        <f>IF(N1232="základní",J1232,0)</f>
        <v>0</v>
      </c>
      <c r="BF1232" s="232">
        <f>IF(N1232="snížená",J1232,0)</f>
        <v>0</v>
      </c>
      <c r="BG1232" s="232">
        <f>IF(N1232="zákl. přenesená",J1232,0)</f>
        <v>0</v>
      </c>
      <c r="BH1232" s="232">
        <f>IF(N1232="sníž. přenesená",J1232,0)</f>
        <v>0</v>
      </c>
      <c r="BI1232" s="232">
        <f>IF(N1232="nulová",J1232,0)</f>
        <v>0</v>
      </c>
      <c r="BJ1232" s="17" t="s">
        <v>81</v>
      </c>
      <c r="BK1232" s="232">
        <f>ROUND(I1232*H1232,2)</f>
        <v>0</v>
      </c>
      <c r="BL1232" s="17" t="s">
        <v>244</v>
      </c>
      <c r="BM1232" s="231" t="s">
        <v>1944</v>
      </c>
    </row>
    <row r="1233" spans="1:51" s="14" customFormat="1" ht="12">
      <c r="A1233" s="14"/>
      <c r="B1233" s="245"/>
      <c r="C1233" s="246"/>
      <c r="D1233" s="235" t="s">
        <v>138</v>
      </c>
      <c r="E1233" s="247" t="s">
        <v>1</v>
      </c>
      <c r="F1233" s="248" t="s">
        <v>1945</v>
      </c>
      <c r="G1233" s="246"/>
      <c r="H1233" s="247" t="s">
        <v>1</v>
      </c>
      <c r="I1233" s="249"/>
      <c r="J1233" s="246"/>
      <c r="K1233" s="246"/>
      <c r="L1233" s="250"/>
      <c r="M1233" s="251"/>
      <c r="N1233" s="252"/>
      <c r="O1233" s="252"/>
      <c r="P1233" s="252"/>
      <c r="Q1233" s="252"/>
      <c r="R1233" s="252"/>
      <c r="S1233" s="252"/>
      <c r="T1233" s="253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  <c r="AT1233" s="254" t="s">
        <v>138</v>
      </c>
      <c r="AU1233" s="254" t="s">
        <v>83</v>
      </c>
      <c r="AV1233" s="14" t="s">
        <v>81</v>
      </c>
      <c r="AW1233" s="14" t="s">
        <v>29</v>
      </c>
      <c r="AX1233" s="14" t="s">
        <v>73</v>
      </c>
      <c r="AY1233" s="254" t="s">
        <v>130</v>
      </c>
    </row>
    <row r="1234" spans="1:51" s="13" customFormat="1" ht="12">
      <c r="A1234" s="13"/>
      <c r="B1234" s="233"/>
      <c r="C1234" s="234"/>
      <c r="D1234" s="235" t="s">
        <v>138</v>
      </c>
      <c r="E1234" s="236" t="s">
        <v>1</v>
      </c>
      <c r="F1234" s="237" t="s">
        <v>1946</v>
      </c>
      <c r="G1234" s="234"/>
      <c r="H1234" s="238">
        <v>4106.7</v>
      </c>
      <c r="I1234" s="239"/>
      <c r="J1234" s="234"/>
      <c r="K1234" s="234"/>
      <c r="L1234" s="240"/>
      <c r="M1234" s="241"/>
      <c r="N1234" s="242"/>
      <c r="O1234" s="242"/>
      <c r="P1234" s="242"/>
      <c r="Q1234" s="242"/>
      <c r="R1234" s="242"/>
      <c r="S1234" s="242"/>
      <c r="T1234" s="24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T1234" s="244" t="s">
        <v>138</v>
      </c>
      <c r="AU1234" s="244" t="s">
        <v>83</v>
      </c>
      <c r="AV1234" s="13" t="s">
        <v>83</v>
      </c>
      <c r="AW1234" s="13" t="s">
        <v>29</v>
      </c>
      <c r="AX1234" s="13" t="s">
        <v>73</v>
      </c>
      <c r="AY1234" s="244" t="s">
        <v>130</v>
      </c>
    </row>
    <row r="1235" spans="1:51" s="14" customFormat="1" ht="12">
      <c r="A1235" s="14"/>
      <c r="B1235" s="245"/>
      <c r="C1235" s="246"/>
      <c r="D1235" s="235" t="s">
        <v>138</v>
      </c>
      <c r="E1235" s="247" t="s">
        <v>1</v>
      </c>
      <c r="F1235" s="248" t="s">
        <v>1947</v>
      </c>
      <c r="G1235" s="246"/>
      <c r="H1235" s="247" t="s">
        <v>1</v>
      </c>
      <c r="I1235" s="249"/>
      <c r="J1235" s="246"/>
      <c r="K1235" s="246"/>
      <c r="L1235" s="250"/>
      <c r="M1235" s="251"/>
      <c r="N1235" s="252"/>
      <c r="O1235" s="252"/>
      <c r="P1235" s="252"/>
      <c r="Q1235" s="252"/>
      <c r="R1235" s="252"/>
      <c r="S1235" s="252"/>
      <c r="T1235" s="253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T1235" s="254" t="s">
        <v>138</v>
      </c>
      <c r="AU1235" s="254" t="s">
        <v>83</v>
      </c>
      <c r="AV1235" s="14" t="s">
        <v>81</v>
      </c>
      <c r="AW1235" s="14" t="s">
        <v>29</v>
      </c>
      <c r="AX1235" s="14" t="s">
        <v>73</v>
      </c>
      <c r="AY1235" s="254" t="s">
        <v>130</v>
      </c>
    </row>
    <row r="1236" spans="1:51" s="13" customFormat="1" ht="12">
      <c r="A1236" s="13"/>
      <c r="B1236" s="233"/>
      <c r="C1236" s="234"/>
      <c r="D1236" s="235" t="s">
        <v>138</v>
      </c>
      <c r="E1236" s="236" t="s">
        <v>1</v>
      </c>
      <c r="F1236" s="237" t="s">
        <v>1948</v>
      </c>
      <c r="G1236" s="234"/>
      <c r="H1236" s="238">
        <v>2323</v>
      </c>
      <c r="I1236" s="239"/>
      <c r="J1236" s="234"/>
      <c r="K1236" s="234"/>
      <c r="L1236" s="240"/>
      <c r="M1236" s="241"/>
      <c r="N1236" s="242"/>
      <c r="O1236" s="242"/>
      <c r="P1236" s="242"/>
      <c r="Q1236" s="242"/>
      <c r="R1236" s="242"/>
      <c r="S1236" s="242"/>
      <c r="T1236" s="24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T1236" s="244" t="s">
        <v>138</v>
      </c>
      <c r="AU1236" s="244" t="s">
        <v>83</v>
      </c>
      <c r="AV1236" s="13" t="s">
        <v>83</v>
      </c>
      <c r="AW1236" s="13" t="s">
        <v>29</v>
      </c>
      <c r="AX1236" s="13" t="s">
        <v>73</v>
      </c>
      <c r="AY1236" s="244" t="s">
        <v>130</v>
      </c>
    </row>
    <row r="1237" spans="1:51" s="14" customFormat="1" ht="12">
      <c r="A1237" s="14"/>
      <c r="B1237" s="245"/>
      <c r="C1237" s="246"/>
      <c r="D1237" s="235" t="s">
        <v>138</v>
      </c>
      <c r="E1237" s="247" t="s">
        <v>1</v>
      </c>
      <c r="F1237" s="248" t="s">
        <v>1949</v>
      </c>
      <c r="G1237" s="246"/>
      <c r="H1237" s="247" t="s">
        <v>1</v>
      </c>
      <c r="I1237" s="249"/>
      <c r="J1237" s="246"/>
      <c r="K1237" s="246"/>
      <c r="L1237" s="250"/>
      <c r="M1237" s="251"/>
      <c r="N1237" s="252"/>
      <c r="O1237" s="252"/>
      <c r="P1237" s="252"/>
      <c r="Q1237" s="252"/>
      <c r="R1237" s="252"/>
      <c r="S1237" s="252"/>
      <c r="T1237" s="253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  <c r="AT1237" s="254" t="s">
        <v>138</v>
      </c>
      <c r="AU1237" s="254" t="s">
        <v>83</v>
      </c>
      <c r="AV1237" s="14" t="s">
        <v>81</v>
      </c>
      <c r="AW1237" s="14" t="s">
        <v>29</v>
      </c>
      <c r="AX1237" s="14" t="s">
        <v>73</v>
      </c>
      <c r="AY1237" s="254" t="s">
        <v>130</v>
      </c>
    </row>
    <row r="1238" spans="1:51" s="13" customFormat="1" ht="12">
      <c r="A1238" s="13"/>
      <c r="B1238" s="233"/>
      <c r="C1238" s="234"/>
      <c r="D1238" s="235" t="s">
        <v>138</v>
      </c>
      <c r="E1238" s="236" t="s">
        <v>1</v>
      </c>
      <c r="F1238" s="237" t="s">
        <v>1950</v>
      </c>
      <c r="G1238" s="234"/>
      <c r="H1238" s="238">
        <v>720</v>
      </c>
      <c r="I1238" s="239"/>
      <c r="J1238" s="234"/>
      <c r="K1238" s="234"/>
      <c r="L1238" s="240"/>
      <c r="M1238" s="241"/>
      <c r="N1238" s="242"/>
      <c r="O1238" s="242"/>
      <c r="P1238" s="242"/>
      <c r="Q1238" s="242"/>
      <c r="R1238" s="242"/>
      <c r="S1238" s="242"/>
      <c r="T1238" s="24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T1238" s="244" t="s">
        <v>138</v>
      </c>
      <c r="AU1238" s="244" t="s">
        <v>83</v>
      </c>
      <c r="AV1238" s="13" t="s">
        <v>83</v>
      </c>
      <c r="AW1238" s="13" t="s">
        <v>29</v>
      </c>
      <c r="AX1238" s="13" t="s">
        <v>73</v>
      </c>
      <c r="AY1238" s="244" t="s">
        <v>130</v>
      </c>
    </row>
    <row r="1239" spans="1:51" s="14" customFormat="1" ht="12">
      <c r="A1239" s="14"/>
      <c r="B1239" s="245"/>
      <c r="C1239" s="246"/>
      <c r="D1239" s="235" t="s">
        <v>138</v>
      </c>
      <c r="E1239" s="247" t="s">
        <v>1</v>
      </c>
      <c r="F1239" s="248" t="s">
        <v>1951</v>
      </c>
      <c r="G1239" s="246"/>
      <c r="H1239" s="247" t="s">
        <v>1</v>
      </c>
      <c r="I1239" s="249"/>
      <c r="J1239" s="246"/>
      <c r="K1239" s="246"/>
      <c r="L1239" s="250"/>
      <c r="M1239" s="251"/>
      <c r="N1239" s="252"/>
      <c r="O1239" s="252"/>
      <c r="P1239" s="252"/>
      <c r="Q1239" s="252"/>
      <c r="R1239" s="252"/>
      <c r="S1239" s="252"/>
      <c r="T1239" s="253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T1239" s="254" t="s">
        <v>138</v>
      </c>
      <c r="AU1239" s="254" t="s">
        <v>83</v>
      </c>
      <c r="AV1239" s="14" t="s">
        <v>81</v>
      </c>
      <c r="AW1239" s="14" t="s">
        <v>29</v>
      </c>
      <c r="AX1239" s="14" t="s">
        <v>73</v>
      </c>
      <c r="AY1239" s="254" t="s">
        <v>130</v>
      </c>
    </row>
    <row r="1240" spans="1:51" s="13" customFormat="1" ht="12">
      <c r="A1240" s="13"/>
      <c r="B1240" s="233"/>
      <c r="C1240" s="234"/>
      <c r="D1240" s="235" t="s">
        <v>138</v>
      </c>
      <c r="E1240" s="236" t="s">
        <v>1</v>
      </c>
      <c r="F1240" s="237" t="s">
        <v>1952</v>
      </c>
      <c r="G1240" s="234"/>
      <c r="H1240" s="238">
        <v>205</v>
      </c>
      <c r="I1240" s="239"/>
      <c r="J1240" s="234"/>
      <c r="K1240" s="234"/>
      <c r="L1240" s="240"/>
      <c r="M1240" s="241"/>
      <c r="N1240" s="242"/>
      <c r="O1240" s="242"/>
      <c r="P1240" s="242"/>
      <c r="Q1240" s="242"/>
      <c r="R1240" s="242"/>
      <c r="S1240" s="242"/>
      <c r="T1240" s="24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T1240" s="244" t="s">
        <v>138</v>
      </c>
      <c r="AU1240" s="244" t="s">
        <v>83</v>
      </c>
      <c r="AV1240" s="13" t="s">
        <v>83</v>
      </c>
      <c r="AW1240" s="13" t="s">
        <v>29</v>
      </c>
      <c r="AX1240" s="13" t="s">
        <v>73</v>
      </c>
      <c r="AY1240" s="244" t="s">
        <v>130</v>
      </c>
    </row>
    <row r="1241" spans="1:51" s="14" customFormat="1" ht="12">
      <c r="A1241" s="14"/>
      <c r="B1241" s="245"/>
      <c r="C1241" s="246"/>
      <c r="D1241" s="235" t="s">
        <v>138</v>
      </c>
      <c r="E1241" s="247" t="s">
        <v>1</v>
      </c>
      <c r="F1241" s="248" t="s">
        <v>1953</v>
      </c>
      <c r="G1241" s="246"/>
      <c r="H1241" s="247" t="s">
        <v>1</v>
      </c>
      <c r="I1241" s="249"/>
      <c r="J1241" s="246"/>
      <c r="K1241" s="246"/>
      <c r="L1241" s="250"/>
      <c r="M1241" s="251"/>
      <c r="N1241" s="252"/>
      <c r="O1241" s="252"/>
      <c r="P1241" s="252"/>
      <c r="Q1241" s="252"/>
      <c r="R1241" s="252"/>
      <c r="S1241" s="252"/>
      <c r="T1241" s="253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T1241" s="254" t="s">
        <v>138</v>
      </c>
      <c r="AU1241" s="254" t="s">
        <v>83</v>
      </c>
      <c r="AV1241" s="14" t="s">
        <v>81</v>
      </c>
      <c r="AW1241" s="14" t="s">
        <v>29</v>
      </c>
      <c r="AX1241" s="14" t="s">
        <v>73</v>
      </c>
      <c r="AY1241" s="254" t="s">
        <v>130</v>
      </c>
    </row>
    <row r="1242" spans="1:51" s="13" customFormat="1" ht="12">
      <c r="A1242" s="13"/>
      <c r="B1242" s="233"/>
      <c r="C1242" s="234"/>
      <c r="D1242" s="235" t="s">
        <v>138</v>
      </c>
      <c r="E1242" s="236" t="s">
        <v>1</v>
      </c>
      <c r="F1242" s="237" t="s">
        <v>1954</v>
      </c>
      <c r="G1242" s="234"/>
      <c r="H1242" s="238">
        <v>175</v>
      </c>
      <c r="I1242" s="239"/>
      <c r="J1242" s="234"/>
      <c r="K1242" s="234"/>
      <c r="L1242" s="240"/>
      <c r="M1242" s="241"/>
      <c r="N1242" s="242"/>
      <c r="O1242" s="242"/>
      <c r="P1242" s="242"/>
      <c r="Q1242" s="242"/>
      <c r="R1242" s="242"/>
      <c r="S1242" s="242"/>
      <c r="T1242" s="24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T1242" s="244" t="s">
        <v>138</v>
      </c>
      <c r="AU1242" s="244" t="s">
        <v>83</v>
      </c>
      <c r="AV1242" s="13" t="s">
        <v>83</v>
      </c>
      <c r="AW1242" s="13" t="s">
        <v>29</v>
      </c>
      <c r="AX1242" s="13" t="s">
        <v>73</v>
      </c>
      <c r="AY1242" s="244" t="s">
        <v>130</v>
      </c>
    </row>
    <row r="1243" spans="1:51" s="14" customFormat="1" ht="12">
      <c r="A1243" s="14"/>
      <c r="B1243" s="245"/>
      <c r="C1243" s="246"/>
      <c r="D1243" s="235" t="s">
        <v>138</v>
      </c>
      <c r="E1243" s="247" t="s">
        <v>1</v>
      </c>
      <c r="F1243" s="248" t="s">
        <v>1955</v>
      </c>
      <c r="G1243" s="246"/>
      <c r="H1243" s="247" t="s">
        <v>1</v>
      </c>
      <c r="I1243" s="249"/>
      <c r="J1243" s="246"/>
      <c r="K1243" s="246"/>
      <c r="L1243" s="250"/>
      <c r="M1243" s="251"/>
      <c r="N1243" s="252"/>
      <c r="O1243" s="252"/>
      <c r="P1243" s="252"/>
      <c r="Q1243" s="252"/>
      <c r="R1243" s="252"/>
      <c r="S1243" s="252"/>
      <c r="T1243" s="253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  <c r="AT1243" s="254" t="s">
        <v>138</v>
      </c>
      <c r="AU1243" s="254" t="s">
        <v>83</v>
      </c>
      <c r="AV1243" s="14" t="s">
        <v>81</v>
      </c>
      <c r="AW1243" s="14" t="s">
        <v>29</v>
      </c>
      <c r="AX1243" s="14" t="s">
        <v>73</v>
      </c>
      <c r="AY1243" s="254" t="s">
        <v>130</v>
      </c>
    </row>
    <row r="1244" spans="1:51" s="13" customFormat="1" ht="12">
      <c r="A1244" s="13"/>
      <c r="B1244" s="233"/>
      <c r="C1244" s="234"/>
      <c r="D1244" s="235" t="s">
        <v>138</v>
      </c>
      <c r="E1244" s="236" t="s">
        <v>1</v>
      </c>
      <c r="F1244" s="237" t="s">
        <v>1956</v>
      </c>
      <c r="G1244" s="234"/>
      <c r="H1244" s="238">
        <v>33.8</v>
      </c>
      <c r="I1244" s="239"/>
      <c r="J1244" s="234"/>
      <c r="K1244" s="234"/>
      <c r="L1244" s="240"/>
      <c r="M1244" s="241"/>
      <c r="N1244" s="242"/>
      <c r="O1244" s="242"/>
      <c r="P1244" s="242"/>
      <c r="Q1244" s="242"/>
      <c r="R1244" s="242"/>
      <c r="S1244" s="242"/>
      <c r="T1244" s="24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T1244" s="244" t="s">
        <v>138</v>
      </c>
      <c r="AU1244" s="244" t="s">
        <v>83</v>
      </c>
      <c r="AV1244" s="13" t="s">
        <v>83</v>
      </c>
      <c r="AW1244" s="13" t="s">
        <v>29</v>
      </c>
      <c r="AX1244" s="13" t="s">
        <v>73</v>
      </c>
      <c r="AY1244" s="244" t="s">
        <v>130</v>
      </c>
    </row>
    <row r="1245" spans="1:51" s="14" customFormat="1" ht="12">
      <c r="A1245" s="14"/>
      <c r="B1245" s="245"/>
      <c r="C1245" s="246"/>
      <c r="D1245" s="235" t="s">
        <v>138</v>
      </c>
      <c r="E1245" s="247" t="s">
        <v>1</v>
      </c>
      <c r="F1245" s="248" t="s">
        <v>1957</v>
      </c>
      <c r="G1245" s="246"/>
      <c r="H1245" s="247" t="s">
        <v>1</v>
      </c>
      <c r="I1245" s="249"/>
      <c r="J1245" s="246"/>
      <c r="K1245" s="246"/>
      <c r="L1245" s="250"/>
      <c r="M1245" s="251"/>
      <c r="N1245" s="252"/>
      <c r="O1245" s="252"/>
      <c r="P1245" s="252"/>
      <c r="Q1245" s="252"/>
      <c r="R1245" s="252"/>
      <c r="S1245" s="252"/>
      <c r="T1245" s="253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T1245" s="254" t="s">
        <v>138</v>
      </c>
      <c r="AU1245" s="254" t="s">
        <v>83</v>
      </c>
      <c r="AV1245" s="14" t="s">
        <v>81</v>
      </c>
      <c r="AW1245" s="14" t="s">
        <v>29</v>
      </c>
      <c r="AX1245" s="14" t="s">
        <v>73</v>
      </c>
      <c r="AY1245" s="254" t="s">
        <v>130</v>
      </c>
    </row>
    <row r="1246" spans="1:51" s="13" customFormat="1" ht="12">
      <c r="A1246" s="13"/>
      <c r="B1246" s="233"/>
      <c r="C1246" s="234"/>
      <c r="D1246" s="235" t="s">
        <v>138</v>
      </c>
      <c r="E1246" s="236" t="s">
        <v>1</v>
      </c>
      <c r="F1246" s="237" t="s">
        <v>1958</v>
      </c>
      <c r="G1246" s="234"/>
      <c r="H1246" s="238">
        <v>287</v>
      </c>
      <c r="I1246" s="239"/>
      <c r="J1246" s="234"/>
      <c r="K1246" s="234"/>
      <c r="L1246" s="240"/>
      <c r="M1246" s="241"/>
      <c r="N1246" s="242"/>
      <c r="O1246" s="242"/>
      <c r="P1246" s="242"/>
      <c r="Q1246" s="242"/>
      <c r="R1246" s="242"/>
      <c r="S1246" s="242"/>
      <c r="T1246" s="24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T1246" s="244" t="s">
        <v>138</v>
      </c>
      <c r="AU1246" s="244" t="s">
        <v>83</v>
      </c>
      <c r="AV1246" s="13" t="s">
        <v>83</v>
      </c>
      <c r="AW1246" s="13" t="s">
        <v>29</v>
      </c>
      <c r="AX1246" s="13" t="s">
        <v>73</v>
      </c>
      <c r="AY1246" s="244" t="s">
        <v>130</v>
      </c>
    </row>
    <row r="1247" spans="1:51" s="14" customFormat="1" ht="12">
      <c r="A1247" s="14"/>
      <c r="B1247" s="245"/>
      <c r="C1247" s="246"/>
      <c r="D1247" s="235" t="s">
        <v>138</v>
      </c>
      <c r="E1247" s="247" t="s">
        <v>1</v>
      </c>
      <c r="F1247" s="248" t="s">
        <v>1959</v>
      </c>
      <c r="G1247" s="246"/>
      <c r="H1247" s="247" t="s">
        <v>1</v>
      </c>
      <c r="I1247" s="249"/>
      <c r="J1247" s="246"/>
      <c r="K1247" s="246"/>
      <c r="L1247" s="250"/>
      <c r="M1247" s="251"/>
      <c r="N1247" s="252"/>
      <c r="O1247" s="252"/>
      <c r="P1247" s="252"/>
      <c r="Q1247" s="252"/>
      <c r="R1247" s="252"/>
      <c r="S1247" s="252"/>
      <c r="T1247" s="253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  <c r="AT1247" s="254" t="s">
        <v>138</v>
      </c>
      <c r="AU1247" s="254" t="s">
        <v>83</v>
      </c>
      <c r="AV1247" s="14" t="s">
        <v>81</v>
      </c>
      <c r="AW1247" s="14" t="s">
        <v>29</v>
      </c>
      <c r="AX1247" s="14" t="s">
        <v>73</v>
      </c>
      <c r="AY1247" s="254" t="s">
        <v>130</v>
      </c>
    </row>
    <row r="1248" spans="1:51" s="13" customFormat="1" ht="12">
      <c r="A1248" s="13"/>
      <c r="B1248" s="233"/>
      <c r="C1248" s="234"/>
      <c r="D1248" s="235" t="s">
        <v>138</v>
      </c>
      <c r="E1248" s="236" t="s">
        <v>1</v>
      </c>
      <c r="F1248" s="237" t="s">
        <v>1954</v>
      </c>
      <c r="G1248" s="234"/>
      <c r="H1248" s="238">
        <v>175</v>
      </c>
      <c r="I1248" s="239"/>
      <c r="J1248" s="234"/>
      <c r="K1248" s="234"/>
      <c r="L1248" s="240"/>
      <c r="M1248" s="241"/>
      <c r="N1248" s="242"/>
      <c r="O1248" s="242"/>
      <c r="P1248" s="242"/>
      <c r="Q1248" s="242"/>
      <c r="R1248" s="242"/>
      <c r="S1248" s="242"/>
      <c r="T1248" s="24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T1248" s="244" t="s">
        <v>138</v>
      </c>
      <c r="AU1248" s="244" t="s">
        <v>83</v>
      </c>
      <c r="AV1248" s="13" t="s">
        <v>83</v>
      </c>
      <c r="AW1248" s="13" t="s">
        <v>29</v>
      </c>
      <c r="AX1248" s="13" t="s">
        <v>73</v>
      </c>
      <c r="AY1248" s="244" t="s">
        <v>130</v>
      </c>
    </row>
    <row r="1249" spans="1:51" s="14" customFormat="1" ht="12">
      <c r="A1249" s="14"/>
      <c r="B1249" s="245"/>
      <c r="C1249" s="246"/>
      <c r="D1249" s="235" t="s">
        <v>138</v>
      </c>
      <c r="E1249" s="247" t="s">
        <v>1</v>
      </c>
      <c r="F1249" s="248" t="s">
        <v>1960</v>
      </c>
      <c r="G1249" s="246"/>
      <c r="H1249" s="247" t="s">
        <v>1</v>
      </c>
      <c r="I1249" s="249"/>
      <c r="J1249" s="246"/>
      <c r="K1249" s="246"/>
      <c r="L1249" s="250"/>
      <c r="M1249" s="251"/>
      <c r="N1249" s="252"/>
      <c r="O1249" s="252"/>
      <c r="P1249" s="252"/>
      <c r="Q1249" s="252"/>
      <c r="R1249" s="252"/>
      <c r="S1249" s="252"/>
      <c r="T1249" s="253"/>
      <c r="U1249" s="14"/>
      <c r="V1249" s="14"/>
      <c r="W1249" s="14"/>
      <c r="X1249" s="14"/>
      <c r="Y1249" s="14"/>
      <c r="Z1249" s="14"/>
      <c r="AA1249" s="14"/>
      <c r="AB1249" s="14"/>
      <c r="AC1249" s="14"/>
      <c r="AD1249" s="14"/>
      <c r="AE1249" s="14"/>
      <c r="AT1249" s="254" t="s">
        <v>138</v>
      </c>
      <c r="AU1249" s="254" t="s">
        <v>83</v>
      </c>
      <c r="AV1249" s="14" t="s">
        <v>81</v>
      </c>
      <c r="AW1249" s="14" t="s">
        <v>29</v>
      </c>
      <c r="AX1249" s="14" t="s">
        <v>73</v>
      </c>
      <c r="AY1249" s="254" t="s">
        <v>130</v>
      </c>
    </row>
    <row r="1250" spans="1:51" s="13" customFormat="1" ht="12">
      <c r="A1250" s="13"/>
      <c r="B1250" s="233"/>
      <c r="C1250" s="234"/>
      <c r="D1250" s="235" t="s">
        <v>138</v>
      </c>
      <c r="E1250" s="236" t="s">
        <v>1</v>
      </c>
      <c r="F1250" s="237" t="s">
        <v>1961</v>
      </c>
      <c r="G1250" s="234"/>
      <c r="H1250" s="238">
        <v>1198.4</v>
      </c>
      <c r="I1250" s="239"/>
      <c r="J1250" s="234"/>
      <c r="K1250" s="234"/>
      <c r="L1250" s="240"/>
      <c r="M1250" s="241"/>
      <c r="N1250" s="242"/>
      <c r="O1250" s="242"/>
      <c r="P1250" s="242"/>
      <c r="Q1250" s="242"/>
      <c r="R1250" s="242"/>
      <c r="S1250" s="242"/>
      <c r="T1250" s="24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T1250" s="244" t="s">
        <v>138</v>
      </c>
      <c r="AU1250" s="244" t="s">
        <v>83</v>
      </c>
      <c r="AV1250" s="13" t="s">
        <v>83</v>
      </c>
      <c r="AW1250" s="13" t="s">
        <v>29</v>
      </c>
      <c r="AX1250" s="13" t="s">
        <v>73</v>
      </c>
      <c r="AY1250" s="244" t="s">
        <v>130</v>
      </c>
    </row>
    <row r="1251" spans="1:51" s="14" customFormat="1" ht="12">
      <c r="A1251" s="14"/>
      <c r="B1251" s="245"/>
      <c r="C1251" s="246"/>
      <c r="D1251" s="235" t="s">
        <v>138</v>
      </c>
      <c r="E1251" s="247" t="s">
        <v>1</v>
      </c>
      <c r="F1251" s="248" t="s">
        <v>1962</v>
      </c>
      <c r="G1251" s="246"/>
      <c r="H1251" s="247" t="s">
        <v>1</v>
      </c>
      <c r="I1251" s="249"/>
      <c r="J1251" s="246"/>
      <c r="K1251" s="246"/>
      <c r="L1251" s="250"/>
      <c r="M1251" s="251"/>
      <c r="N1251" s="252"/>
      <c r="O1251" s="252"/>
      <c r="P1251" s="252"/>
      <c r="Q1251" s="252"/>
      <c r="R1251" s="252"/>
      <c r="S1251" s="252"/>
      <c r="T1251" s="253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T1251" s="254" t="s">
        <v>138</v>
      </c>
      <c r="AU1251" s="254" t="s">
        <v>83</v>
      </c>
      <c r="AV1251" s="14" t="s">
        <v>81</v>
      </c>
      <c r="AW1251" s="14" t="s">
        <v>29</v>
      </c>
      <c r="AX1251" s="14" t="s">
        <v>73</v>
      </c>
      <c r="AY1251" s="254" t="s">
        <v>130</v>
      </c>
    </row>
    <row r="1252" spans="1:51" s="13" customFormat="1" ht="12">
      <c r="A1252" s="13"/>
      <c r="B1252" s="233"/>
      <c r="C1252" s="234"/>
      <c r="D1252" s="235" t="s">
        <v>138</v>
      </c>
      <c r="E1252" s="236" t="s">
        <v>1</v>
      </c>
      <c r="F1252" s="237" t="s">
        <v>1963</v>
      </c>
      <c r="G1252" s="234"/>
      <c r="H1252" s="238">
        <v>1401</v>
      </c>
      <c r="I1252" s="239"/>
      <c r="J1252" s="234"/>
      <c r="K1252" s="234"/>
      <c r="L1252" s="240"/>
      <c r="M1252" s="241"/>
      <c r="N1252" s="242"/>
      <c r="O1252" s="242"/>
      <c r="P1252" s="242"/>
      <c r="Q1252" s="242"/>
      <c r="R1252" s="242"/>
      <c r="S1252" s="242"/>
      <c r="T1252" s="24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T1252" s="244" t="s">
        <v>138</v>
      </c>
      <c r="AU1252" s="244" t="s">
        <v>83</v>
      </c>
      <c r="AV1252" s="13" t="s">
        <v>83</v>
      </c>
      <c r="AW1252" s="13" t="s">
        <v>29</v>
      </c>
      <c r="AX1252" s="13" t="s">
        <v>73</v>
      </c>
      <c r="AY1252" s="244" t="s">
        <v>130</v>
      </c>
    </row>
    <row r="1253" spans="1:51" s="15" customFormat="1" ht="12">
      <c r="A1253" s="15"/>
      <c r="B1253" s="255"/>
      <c r="C1253" s="256"/>
      <c r="D1253" s="235" t="s">
        <v>138</v>
      </c>
      <c r="E1253" s="257" t="s">
        <v>1</v>
      </c>
      <c r="F1253" s="258" t="s">
        <v>153</v>
      </c>
      <c r="G1253" s="256"/>
      <c r="H1253" s="259">
        <v>10624.9</v>
      </c>
      <c r="I1253" s="260"/>
      <c r="J1253" s="256"/>
      <c r="K1253" s="256"/>
      <c r="L1253" s="261"/>
      <c r="M1253" s="262"/>
      <c r="N1253" s="263"/>
      <c r="O1253" s="263"/>
      <c r="P1253" s="263"/>
      <c r="Q1253" s="263"/>
      <c r="R1253" s="263"/>
      <c r="S1253" s="263"/>
      <c r="T1253" s="264"/>
      <c r="U1253" s="15"/>
      <c r="V1253" s="15"/>
      <c r="W1253" s="15"/>
      <c r="X1253" s="15"/>
      <c r="Y1253" s="15"/>
      <c r="Z1253" s="15"/>
      <c r="AA1253" s="15"/>
      <c r="AB1253" s="15"/>
      <c r="AC1253" s="15"/>
      <c r="AD1253" s="15"/>
      <c r="AE1253" s="15"/>
      <c r="AT1253" s="265" t="s">
        <v>138</v>
      </c>
      <c r="AU1253" s="265" t="s">
        <v>83</v>
      </c>
      <c r="AV1253" s="15" t="s">
        <v>136</v>
      </c>
      <c r="AW1253" s="15" t="s">
        <v>29</v>
      </c>
      <c r="AX1253" s="15" t="s">
        <v>81</v>
      </c>
      <c r="AY1253" s="265" t="s">
        <v>130</v>
      </c>
    </row>
    <row r="1254" spans="1:65" s="2" customFormat="1" ht="37.8" customHeight="1">
      <c r="A1254" s="38"/>
      <c r="B1254" s="39"/>
      <c r="C1254" s="219" t="s">
        <v>1964</v>
      </c>
      <c r="D1254" s="219" t="s">
        <v>132</v>
      </c>
      <c r="E1254" s="220" t="s">
        <v>1965</v>
      </c>
      <c r="F1254" s="221" t="s">
        <v>1966</v>
      </c>
      <c r="G1254" s="222" t="s">
        <v>342</v>
      </c>
      <c r="H1254" s="223">
        <v>10624.9</v>
      </c>
      <c r="I1254" s="224"/>
      <c r="J1254" s="225">
        <f>ROUND(I1254*H1254,2)</f>
        <v>0</v>
      </c>
      <c r="K1254" s="226"/>
      <c r="L1254" s="44"/>
      <c r="M1254" s="277" t="s">
        <v>1</v>
      </c>
      <c r="N1254" s="278" t="s">
        <v>38</v>
      </c>
      <c r="O1254" s="279"/>
      <c r="P1254" s="280">
        <f>O1254*H1254</f>
        <v>0</v>
      </c>
      <c r="Q1254" s="280">
        <v>0</v>
      </c>
      <c r="R1254" s="280">
        <f>Q1254*H1254</f>
        <v>0</v>
      </c>
      <c r="S1254" s="280">
        <v>0</v>
      </c>
      <c r="T1254" s="281">
        <f>S1254*H1254</f>
        <v>0</v>
      </c>
      <c r="U1254" s="38"/>
      <c r="V1254" s="38"/>
      <c r="W1254" s="38"/>
      <c r="X1254" s="38"/>
      <c r="Y1254" s="38"/>
      <c r="Z1254" s="38"/>
      <c r="AA1254" s="38"/>
      <c r="AB1254" s="38"/>
      <c r="AC1254" s="38"/>
      <c r="AD1254" s="38"/>
      <c r="AE1254" s="38"/>
      <c r="AR1254" s="231" t="s">
        <v>244</v>
      </c>
      <c r="AT1254" s="231" t="s">
        <v>132</v>
      </c>
      <c r="AU1254" s="231" t="s">
        <v>83</v>
      </c>
      <c r="AY1254" s="17" t="s">
        <v>130</v>
      </c>
      <c r="BE1254" s="232">
        <f>IF(N1254="základní",J1254,0)</f>
        <v>0</v>
      </c>
      <c r="BF1254" s="232">
        <f>IF(N1254="snížená",J1254,0)</f>
        <v>0</v>
      </c>
      <c r="BG1254" s="232">
        <f>IF(N1254="zákl. přenesená",J1254,0)</f>
        <v>0</v>
      </c>
      <c r="BH1254" s="232">
        <f>IF(N1254="sníž. přenesená",J1254,0)</f>
        <v>0</v>
      </c>
      <c r="BI1254" s="232">
        <f>IF(N1254="nulová",J1254,0)</f>
        <v>0</v>
      </c>
      <c r="BJ1254" s="17" t="s">
        <v>81</v>
      </c>
      <c r="BK1254" s="232">
        <f>ROUND(I1254*H1254,2)</f>
        <v>0</v>
      </c>
      <c r="BL1254" s="17" t="s">
        <v>244</v>
      </c>
      <c r="BM1254" s="231" t="s">
        <v>1967</v>
      </c>
    </row>
    <row r="1255" spans="1:31" s="2" customFormat="1" ht="6.95" customHeight="1">
      <c r="A1255" s="38"/>
      <c r="B1255" s="66"/>
      <c r="C1255" s="67"/>
      <c r="D1255" s="67"/>
      <c r="E1255" s="67"/>
      <c r="F1255" s="67"/>
      <c r="G1255" s="67"/>
      <c r="H1255" s="67"/>
      <c r="I1255" s="67"/>
      <c r="J1255" s="67"/>
      <c r="K1255" s="67"/>
      <c r="L1255" s="44"/>
      <c r="M1255" s="38"/>
      <c r="O1255" s="38"/>
      <c r="P1255" s="38"/>
      <c r="Q1255" s="38"/>
      <c r="R1255" s="38"/>
      <c r="S1255" s="38"/>
      <c r="T1255" s="38"/>
      <c r="U1255" s="38"/>
      <c r="V1255" s="38"/>
      <c r="W1255" s="38"/>
      <c r="X1255" s="38"/>
      <c r="Y1255" s="38"/>
      <c r="Z1255" s="38"/>
      <c r="AA1255" s="38"/>
      <c r="AB1255" s="38"/>
      <c r="AC1255" s="38"/>
      <c r="AD1255" s="38"/>
      <c r="AE1255" s="38"/>
    </row>
  </sheetData>
  <sheetProtection password="A8D3" sheet="1" objects="1" scenarios="1" formatColumns="0" formatRows="0" autoFilter="0"/>
  <autoFilter ref="C132:K1254"/>
  <mergeCells count="9">
    <mergeCell ref="E7:H7"/>
    <mergeCell ref="E9:H9"/>
    <mergeCell ref="E18:H18"/>
    <mergeCell ref="E27:H27"/>
    <mergeCell ref="E85:H85"/>
    <mergeCell ref="E87:H87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</row>
    <row r="4" spans="2:46" s="1" customFormat="1" ht="24.95" customHeight="1">
      <c r="B4" s="20"/>
      <c r="D4" s="138" t="s">
        <v>90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Brno, kolektor Nový Lískovec - rekonstrukce vodovodu, etapa VII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1968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19. 3. 2024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ROUND(J123,2)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37</v>
      </c>
      <c r="E33" s="140" t="s">
        <v>38</v>
      </c>
      <c r="F33" s="154">
        <f>ROUND((SUM(BE123:BE201)),2)</f>
        <v>0</v>
      </c>
      <c r="G33" s="38"/>
      <c r="H33" s="38"/>
      <c r="I33" s="155">
        <v>0.21</v>
      </c>
      <c r="J33" s="154">
        <f>ROUND(((SUM(BE123:BE201))*I33),2)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39</v>
      </c>
      <c r="F34" s="154">
        <f>ROUND((SUM(BF123:BF201)),2)</f>
        <v>0</v>
      </c>
      <c r="G34" s="38"/>
      <c r="H34" s="38"/>
      <c r="I34" s="155">
        <v>0.12</v>
      </c>
      <c r="J34" s="154">
        <f>ROUND(((SUM(BF123:BF201))*I34),2)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ROUND((SUM(BG123:BG201)),2)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ROUND((SUM(BH123:BH201)),2)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ROUND((SUM(BI123:BI201)),2)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Brno, kolektor Nový Lískovec - rekonstrukce vodovodu, etapa VII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341 - Vodovodní přípojky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19. 3. 2024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94</v>
      </c>
      <c r="D94" s="176"/>
      <c r="E94" s="176"/>
      <c r="F94" s="176"/>
      <c r="G94" s="176"/>
      <c r="H94" s="176"/>
      <c r="I94" s="176"/>
      <c r="J94" s="177" t="s">
        <v>95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96</v>
      </c>
      <c r="D96" s="40"/>
      <c r="E96" s="40"/>
      <c r="F96" s="40"/>
      <c r="G96" s="40"/>
      <c r="H96" s="40"/>
      <c r="I96" s="40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97</v>
      </c>
    </row>
    <row r="97" spans="1:31" s="9" customFormat="1" ht="24.95" customHeight="1">
      <c r="A97" s="9"/>
      <c r="B97" s="179"/>
      <c r="C97" s="180"/>
      <c r="D97" s="181" t="s">
        <v>98</v>
      </c>
      <c r="E97" s="182"/>
      <c r="F97" s="182"/>
      <c r="G97" s="182"/>
      <c r="H97" s="182"/>
      <c r="I97" s="182"/>
      <c r="J97" s="183">
        <f>J124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101</v>
      </c>
      <c r="E98" s="188"/>
      <c r="F98" s="188"/>
      <c r="G98" s="188"/>
      <c r="H98" s="188"/>
      <c r="I98" s="188"/>
      <c r="J98" s="189">
        <f>J125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103</v>
      </c>
      <c r="E99" s="188"/>
      <c r="F99" s="188"/>
      <c r="G99" s="188"/>
      <c r="H99" s="188"/>
      <c r="I99" s="188"/>
      <c r="J99" s="189">
        <f>J136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104</v>
      </c>
      <c r="E100" s="188"/>
      <c r="F100" s="188"/>
      <c r="G100" s="188"/>
      <c r="H100" s="188"/>
      <c r="I100" s="188"/>
      <c r="J100" s="189">
        <f>J138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1969</v>
      </c>
      <c r="E101" s="188"/>
      <c r="F101" s="188"/>
      <c r="G101" s="188"/>
      <c r="H101" s="188"/>
      <c r="I101" s="188"/>
      <c r="J101" s="189">
        <f>J172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1970</v>
      </c>
      <c r="E102" s="188"/>
      <c r="F102" s="188"/>
      <c r="G102" s="188"/>
      <c r="H102" s="188"/>
      <c r="I102" s="188"/>
      <c r="J102" s="189">
        <f>J191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110</v>
      </c>
      <c r="E103" s="188"/>
      <c r="F103" s="188"/>
      <c r="G103" s="188"/>
      <c r="H103" s="188"/>
      <c r="I103" s="188"/>
      <c r="J103" s="189">
        <f>J199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115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74" t="str">
        <f>E7</f>
        <v>Brno, kolektor Nový Lískovec - rekonstrukce vodovodu, etapa VII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91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E9</f>
        <v>SO 341 - Vodovodní přípojky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F12</f>
        <v xml:space="preserve"> </v>
      </c>
      <c r="G117" s="40"/>
      <c r="H117" s="40"/>
      <c r="I117" s="32" t="s">
        <v>22</v>
      </c>
      <c r="J117" s="79" t="str">
        <f>IF(J12="","",J12)</f>
        <v>19. 3. 2024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24</v>
      </c>
      <c r="D119" s="40"/>
      <c r="E119" s="40"/>
      <c r="F119" s="27" t="str">
        <f>E15</f>
        <v xml:space="preserve"> </v>
      </c>
      <c r="G119" s="40"/>
      <c r="H119" s="40"/>
      <c r="I119" s="32" t="s">
        <v>30</v>
      </c>
      <c r="J119" s="36" t="str">
        <f>E21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27</v>
      </c>
      <c r="D120" s="40"/>
      <c r="E120" s="40"/>
      <c r="F120" s="27" t="str">
        <f>IF(E18="","",E18)</f>
        <v>Vyplň údaj</v>
      </c>
      <c r="G120" s="40"/>
      <c r="H120" s="40"/>
      <c r="I120" s="32" t="s">
        <v>31</v>
      </c>
      <c r="J120" s="36" t="str">
        <f>E24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91"/>
      <c r="B122" s="192"/>
      <c r="C122" s="193" t="s">
        <v>116</v>
      </c>
      <c r="D122" s="194" t="s">
        <v>58</v>
      </c>
      <c r="E122" s="194" t="s">
        <v>54</v>
      </c>
      <c r="F122" s="194" t="s">
        <v>55</v>
      </c>
      <c r="G122" s="194" t="s">
        <v>117</v>
      </c>
      <c r="H122" s="194" t="s">
        <v>118</v>
      </c>
      <c r="I122" s="194" t="s">
        <v>119</v>
      </c>
      <c r="J122" s="195" t="s">
        <v>95</v>
      </c>
      <c r="K122" s="196" t="s">
        <v>120</v>
      </c>
      <c r="L122" s="197"/>
      <c r="M122" s="100" t="s">
        <v>1</v>
      </c>
      <c r="N122" s="101" t="s">
        <v>37</v>
      </c>
      <c r="O122" s="101" t="s">
        <v>121</v>
      </c>
      <c r="P122" s="101" t="s">
        <v>122</v>
      </c>
      <c r="Q122" s="101" t="s">
        <v>123</v>
      </c>
      <c r="R122" s="101" t="s">
        <v>124</v>
      </c>
      <c r="S122" s="101" t="s">
        <v>125</v>
      </c>
      <c r="T122" s="102" t="s">
        <v>126</v>
      </c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</row>
    <row r="123" spans="1:63" s="2" customFormat="1" ht="22.8" customHeight="1">
      <c r="A123" s="38"/>
      <c r="B123" s="39"/>
      <c r="C123" s="107" t="s">
        <v>127</v>
      </c>
      <c r="D123" s="40"/>
      <c r="E123" s="40"/>
      <c r="F123" s="40"/>
      <c r="G123" s="40"/>
      <c r="H123" s="40"/>
      <c r="I123" s="40"/>
      <c r="J123" s="198">
        <f>BK123</f>
        <v>0</v>
      </c>
      <c r="K123" s="40"/>
      <c r="L123" s="44"/>
      <c r="M123" s="103"/>
      <c r="N123" s="199"/>
      <c r="O123" s="104"/>
      <c r="P123" s="200">
        <f>P124</f>
        <v>0</v>
      </c>
      <c r="Q123" s="104"/>
      <c r="R123" s="200">
        <f>R124</f>
        <v>0.28725528</v>
      </c>
      <c r="S123" s="104"/>
      <c r="T123" s="201">
        <f>T124</f>
        <v>0.05280000000000001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72</v>
      </c>
      <c r="AU123" s="17" t="s">
        <v>97</v>
      </c>
      <c r="BK123" s="202">
        <f>BK124</f>
        <v>0</v>
      </c>
    </row>
    <row r="124" spans="1:63" s="12" customFormat="1" ht="25.9" customHeight="1">
      <c r="A124" s="12"/>
      <c r="B124" s="203"/>
      <c r="C124" s="204"/>
      <c r="D124" s="205" t="s">
        <v>72</v>
      </c>
      <c r="E124" s="206" t="s">
        <v>128</v>
      </c>
      <c r="F124" s="206" t="s">
        <v>129</v>
      </c>
      <c r="G124" s="204"/>
      <c r="H124" s="204"/>
      <c r="I124" s="207"/>
      <c r="J124" s="208">
        <f>BK124</f>
        <v>0</v>
      </c>
      <c r="K124" s="204"/>
      <c r="L124" s="209"/>
      <c r="M124" s="210"/>
      <c r="N124" s="211"/>
      <c r="O124" s="211"/>
      <c r="P124" s="212">
        <f>P125+P136+P138+P172+P191+P199</f>
        <v>0</v>
      </c>
      <c r="Q124" s="211"/>
      <c r="R124" s="212">
        <f>R125+R136+R138+R172+R191+R199</f>
        <v>0.28725528</v>
      </c>
      <c r="S124" s="211"/>
      <c r="T124" s="213">
        <f>T125+T136+T138+T172+T191+T199</f>
        <v>0.05280000000000001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81</v>
      </c>
      <c r="AT124" s="215" t="s">
        <v>72</v>
      </c>
      <c r="AU124" s="215" t="s">
        <v>73</v>
      </c>
      <c r="AY124" s="214" t="s">
        <v>130</v>
      </c>
      <c r="BK124" s="216">
        <f>BK125+BK136+BK138+BK172+BK191+BK199</f>
        <v>0</v>
      </c>
    </row>
    <row r="125" spans="1:63" s="12" customFormat="1" ht="22.8" customHeight="1">
      <c r="A125" s="12"/>
      <c r="B125" s="203"/>
      <c r="C125" s="204"/>
      <c r="D125" s="205" t="s">
        <v>72</v>
      </c>
      <c r="E125" s="217" t="s">
        <v>136</v>
      </c>
      <c r="F125" s="217" t="s">
        <v>368</v>
      </c>
      <c r="G125" s="204"/>
      <c r="H125" s="204"/>
      <c r="I125" s="207"/>
      <c r="J125" s="218">
        <f>BK125</f>
        <v>0</v>
      </c>
      <c r="K125" s="204"/>
      <c r="L125" s="209"/>
      <c r="M125" s="210"/>
      <c r="N125" s="211"/>
      <c r="O125" s="211"/>
      <c r="P125" s="212">
        <f>SUM(P126:P135)</f>
        <v>0</v>
      </c>
      <c r="Q125" s="211"/>
      <c r="R125" s="212">
        <f>SUM(R126:R135)</f>
        <v>0.06641928</v>
      </c>
      <c r="S125" s="211"/>
      <c r="T125" s="213">
        <f>SUM(T126:T135)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81</v>
      </c>
      <c r="AT125" s="215" t="s">
        <v>72</v>
      </c>
      <c r="AU125" s="215" t="s">
        <v>81</v>
      </c>
      <c r="AY125" s="214" t="s">
        <v>130</v>
      </c>
      <c r="BK125" s="216">
        <f>SUM(BK126:BK135)</f>
        <v>0</v>
      </c>
    </row>
    <row r="126" spans="1:65" s="2" customFormat="1" ht="44.25" customHeight="1">
      <c r="A126" s="38"/>
      <c r="B126" s="39"/>
      <c r="C126" s="219" t="s">
        <v>81</v>
      </c>
      <c r="D126" s="219" t="s">
        <v>132</v>
      </c>
      <c r="E126" s="220" t="s">
        <v>375</v>
      </c>
      <c r="F126" s="221" t="s">
        <v>376</v>
      </c>
      <c r="G126" s="222" t="s">
        <v>195</v>
      </c>
      <c r="H126" s="223">
        <v>0.024</v>
      </c>
      <c r="I126" s="224"/>
      <c r="J126" s="225">
        <f>ROUND(I126*H126,2)</f>
        <v>0</v>
      </c>
      <c r="K126" s="226"/>
      <c r="L126" s="44"/>
      <c r="M126" s="227" t="s">
        <v>1</v>
      </c>
      <c r="N126" s="228" t="s">
        <v>38</v>
      </c>
      <c r="O126" s="91"/>
      <c r="P126" s="229">
        <f>O126*H126</f>
        <v>0</v>
      </c>
      <c r="Q126" s="229">
        <v>2.50187</v>
      </c>
      <c r="R126" s="229">
        <f>Q126*H126</f>
        <v>0.060044879999999995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136</v>
      </c>
      <c r="AT126" s="231" t="s">
        <v>132</v>
      </c>
      <c r="AU126" s="231" t="s">
        <v>83</v>
      </c>
      <c r="AY126" s="17" t="s">
        <v>130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81</v>
      </c>
      <c r="BK126" s="232">
        <f>ROUND(I126*H126,2)</f>
        <v>0</v>
      </c>
      <c r="BL126" s="17" t="s">
        <v>136</v>
      </c>
      <c r="BM126" s="231" t="s">
        <v>1971</v>
      </c>
    </row>
    <row r="127" spans="1:51" s="14" customFormat="1" ht="12">
      <c r="A127" s="14"/>
      <c r="B127" s="245"/>
      <c r="C127" s="246"/>
      <c r="D127" s="235" t="s">
        <v>138</v>
      </c>
      <c r="E127" s="247" t="s">
        <v>1</v>
      </c>
      <c r="F127" s="248" t="s">
        <v>1972</v>
      </c>
      <c r="G127" s="246"/>
      <c r="H127" s="247" t="s">
        <v>1</v>
      </c>
      <c r="I127" s="249"/>
      <c r="J127" s="246"/>
      <c r="K127" s="246"/>
      <c r="L127" s="250"/>
      <c r="M127" s="251"/>
      <c r="N127" s="252"/>
      <c r="O127" s="252"/>
      <c r="P127" s="252"/>
      <c r="Q127" s="252"/>
      <c r="R127" s="252"/>
      <c r="S127" s="252"/>
      <c r="T127" s="253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4" t="s">
        <v>138</v>
      </c>
      <c r="AU127" s="254" t="s">
        <v>83</v>
      </c>
      <c r="AV127" s="14" t="s">
        <v>81</v>
      </c>
      <c r="AW127" s="14" t="s">
        <v>29</v>
      </c>
      <c r="AX127" s="14" t="s">
        <v>73</v>
      </c>
      <c r="AY127" s="254" t="s">
        <v>130</v>
      </c>
    </row>
    <row r="128" spans="1:51" s="13" customFormat="1" ht="12">
      <c r="A128" s="13"/>
      <c r="B128" s="233"/>
      <c r="C128" s="234"/>
      <c r="D128" s="235" t="s">
        <v>138</v>
      </c>
      <c r="E128" s="236" t="s">
        <v>1</v>
      </c>
      <c r="F128" s="237" t="s">
        <v>1973</v>
      </c>
      <c r="G128" s="234"/>
      <c r="H128" s="238">
        <v>0.024</v>
      </c>
      <c r="I128" s="239"/>
      <c r="J128" s="234"/>
      <c r="K128" s="234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138</v>
      </c>
      <c r="AU128" s="244" t="s">
        <v>83</v>
      </c>
      <c r="AV128" s="13" t="s">
        <v>83</v>
      </c>
      <c r="AW128" s="13" t="s">
        <v>29</v>
      </c>
      <c r="AX128" s="13" t="s">
        <v>81</v>
      </c>
      <c r="AY128" s="244" t="s">
        <v>130</v>
      </c>
    </row>
    <row r="129" spans="1:65" s="2" customFormat="1" ht="37.8" customHeight="1">
      <c r="A129" s="38"/>
      <c r="B129" s="39"/>
      <c r="C129" s="219" t="s">
        <v>83</v>
      </c>
      <c r="D129" s="219" t="s">
        <v>132</v>
      </c>
      <c r="E129" s="220" t="s">
        <v>1974</v>
      </c>
      <c r="F129" s="221" t="s">
        <v>1975</v>
      </c>
      <c r="G129" s="222" t="s">
        <v>195</v>
      </c>
      <c r="H129" s="223">
        <v>0.024</v>
      </c>
      <c r="I129" s="224"/>
      <c r="J129" s="225">
        <f>ROUND(I129*H129,2)</f>
        <v>0</v>
      </c>
      <c r="K129" s="226"/>
      <c r="L129" s="44"/>
      <c r="M129" s="227" t="s">
        <v>1</v>
      </c>
      <c r="N129" s="228" t="s">
        <v>38</v>
      </c>
      <c r="O129" s="91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1" t="s">
        <v>136</v>
      </c>
      <c r="AT129" s="231" t="s">
        <v>132</v>
      </c>
      <c r="AU129" s="231" t="s">
        <v>83</v>
      </c>
      <c r="AY129" s="17" t="s">
        <v>130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81</v>
      </c>
      <c r="BK129" s="232">
        <f>ROUND(I129*H129,2)</f>
        <v>0</v>
      </c>
      <c r="BL129" s="17" t="s">
        <v>136</v>
      </c>
      <c r="BM129" s="231" t="s">
        <v>1976</v>
      </c>
    </row>
    <row r="130" spans="1:51" s="14" customFormat="1" ht="12">
      <c r="A130" s="14"/>
      <c r="B130" s="245"/>
      <c r="C130" s="246"/>
      <c r="D130" s="235" t="s">
        <v>138</v>
      </c>
      <c r="E130" s="247" t="s">
        <v>1</v>
      </c>
      <c r="F130" s="248" t="s">
        <v>1972</v>
      </c>
      <c r="G130" s="246"/>
      <c r="H130" s="247" t="s">
        <v>1</v>
      </c>
      <c r="I130" s="249"/>
      <c r="J130" s="246"/>
      <c r="K130" s="246"/>
      <c r="L130" s="250"/>
      <c r="M130" s="251"/>
      <c r="N130" s="252"/>
      <c r="O130" s="252"/>
      <c r="P130" s="252"/>
      <c r="Q130" s="252"/>
      <c r="R130" s="252"/>
      <c r="S130" s="252"/>
      <c r="T130" s="25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4" t="s">
        <v>138</v>
      </c>
      <c r="AU130" s="254" t="s">
        <v>83</v>
      </c>
      <c r="AV130" s="14" t="s">
        <v>81</v>
      </c>
      <c r="AW130" s="14" t="s">
        <v>29</v>
      </c>
      <c r="AX130" s="14" t="s">
        <v>73</v>
      </c>
      <c r="AY130" s="254" t="s">
        <v>130</v>
      </c>
    </row>
    <row r="131" spans="1:51" s="13" customFormat="1" ht="12">
      <c r="A131" s="13"/>
      <c r="B131" s="233"/>
      <c r="C131" s="234"/>
      <c r="D131" s="235" t="s">
        <v>138</v>
      </c>
      <c r="E131" s="236" t="s">
        <v>1</v>
      </c>
      <c r="F131" s="237" t="s">
        <v>1973</v>
      </c>
      <c r="G131" s="234"/>
      <c r="H131" s="238">
        <v>0.024</v>
      </c>
      <c r="I131" s="239"/>
      <c r="J131" s="234"/>
      <c r="K131" s="234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138</v>
      </c>
      <c r="AU131" s="244" t="s">
        <v>83</v>
      </c>
      <c r="AV131" s="13" t="s">
        <v>83</v>
      </c>
      <c r="AW131" s="13" t="s">
        <v>29</v>
      </c>
      <c r="AX131" s="13" t="s">
        <v>81</v>
      </c>
      <c r="AY131" s="244" t="s">
        <v>130</v>
      </c>
    </row>
    <row r="132" spans="1:65" s="2" customFormat="1" ht="33" customHeight="1">
      <c r="A132" s="38"/>
      <c r="B132" s="39"/>
      <c r="C132" s="219" t="s">
        <v>145</v>
      </c>
      <c r="D132" s="219" t="s">
        <v>132</v>
      </c>
      <c r="E132" s="220" t="s">
        <v>403</v>
      </c>
      <c r="F132" s="221" t="s">
        <v>404</v>
      </c>
      <c r="G132" s="222" t="s">
        <v>135</v>
      </c>
      <c r="H132" s="223">
        <v>0.48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38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136</v>
      </c>
      <c r="AT132" s="231" t="s">
        <v>132</v>
      </c>
      <c r="AU132" s="231" t="s">
        <v>83</v>
      </c>
      <c r="AY132" s="17" t="s">
        <v>130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81</v>
      </c>
      <c r="BK132" s="232">
        <f>ROUND(I132*H132,2)</f>
        <v>0</v>
      </c>
      <c r="BL132" s="17" t="s">
        <v>136</v>
      </c>
      <c r="BM132" s="231" t="s">
        <v>1977</v>
      </c>
    </row>
    <row r="133" spans="1:65" s="2" customFormat="1" ht="24.15" customHeight="1">
      <c r="A133" s="38"/>
      <c r="B133" s="39"/>
      <c r="C133" s="219" t="s">
        <v>136</v>
      </c>
      <c r="D133" s="219" t="s">
        <v>132</v>
      </c>
      <c r="E133" s="220" t="s">
        <v>407</v>
      </c>
      <c r="F133" s="221" t="s">
        <v>408</v>
      </c>
      <c r="G133" s="222" t="s">
        <v>135</v>
      </c>
      <c r="H133" s="223">
        <v>0.48</v>
      </c>
      <c r="I133" s="224"/>
      <c r="J133" s="225">
        <f>ROUND(I133*H133,2)</f>
        <v>0</v>
      </c>
      <c r="K133" s="226"/>
      <c r="L133" s="44"/>
      <c r="M133" s="227" t="s">
        <v>1</v>
      </c>
      <c r="N133" s="228" t="s">
        <v>38</v>
      </c>
      <c r="O133" s="91"/>
      <c r="P133" s="229">
        <f>O133*H133</f>
        <v>0</v>
      </c>
      <c r="Q133" s="229">
        <v>0.01328</v>
      </c>
      <c r="R133" s="229">
        <f>Q133*H133</f>
        <v>0.0063744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136</v>
      </c>
      <c r="AT133" s="231" t="s">
        <v>132</v>
      </c>
      <c r="AU133" s="231" t="s">
        <v>83</v>
      </c>
      <c r="AY133" s="17" t="s">
        <v>130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81</v>
      </c>
      <c r="BK133" s="232">
        <f>ROUND(I133*H133,2)</f>
        <v>0</v>
      </c>
      <c r="BL133" s="17" t="s">
        <v>136</v>
      </c>
      <c r="BM133" s="231" t="s">
        <v>1978</v>
      </c>
    </row>
    <row r="134" spans="1:51" s="14" customFormat="1" ht="12">
      <c r="A134" s="14"/>
      <c r="B134" s="245"/>
      <c r="C134" s="246"/>
      <c r="D134" s="235" t="s">
        <v>138</v>
      </c>
      <c r="E134" s="247" t="s">
        <v>1</v>
      </c>
      <c r="F134" s="248" t="s">
        <v>1972</v>
      </c>
      <c r="G134" s="246"/>
      <c r="H134" s="247" t="s">
        <v>1</v>
      </c>
      <c r="I134" s="249"/>
      <c r="J134" s="246"/>
      <c r="K134" s="246"/>
      <c r="L134" s="250"/>
      <c r="M134" s="251"/>
      <c r="N134" s="252"/>
      <c r="O134" s="252"/>
      <c r="P134" s="252"/>
      <c r="Q134" s="252"/>
      <c r="R134" s="252"/>
      <c r="S134" s="252"/>
      <c r="T134" s="25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4" t="s">
        <v>138</v>
      </c>
      <c r="AU134" s="254" t="s">
        <v>83</v>
      </c>
      <c r="AV134" s="14" t="s">
        <v>81</v>
      </c>
      <c r="AW134" s="14" t="s">
        <v>29</v>
      </c>
      <c r="AX134" s="14" t="s">
        <v>73</v>
      </c>
      <c r="AY134" s="254" t="s">
        <v>130</v>
      </c>
    </row>
    <row r="135" spans="1:51" s="13" customFormat="1" ht="12">
      <c r="A135" s="13"/>
      <c r="B135" s="233"/>
      <c r="C135" s="234"/>
      <c r="D135" s="235" t="s">
        <v>138</v>
      </c>
      <c r="E135" s="236" t="s">
        <v>1</v>
      </c>
      <c r="F135" s="237" t="s">
        <v>1979</v>
      </c>
      <c r="G135" s="234"/>
      <c r="H135" s="238">
        <v>0.48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138</v>
      </c>
      <c r="AU135" s="244" t="s">
        <v>83</v>
      </c>
      <c r="AV135" s="13" t="s">
        <v>83</v>
      </c>
      <c r="AW135" s="13" t="s">
        <v>29</v>
      </c>
      <c r="AX135" s="13" t="s">
        <v>81</v>
      </c>
      <c r="AY135" s="244" t="s">
        <v>130</v>
      </c>
    </row>
    <row r="136" spans="1:63" s="12" customFormat="1" ht="22.8" customHeight="1">
      <c r="A136" s="12"/>
      <c r="B136" s="203"/>
      <c r="C136" s="204"/>
      <c r="D136" s="205" t="s">
        <v>72</v>
      </c>
      <c r="E136" s="217" t="s">
        <v>164</v>
      </c>
      <c r="F136" s="217" t="s">
        <v>477</v>
      </c>
      <c r="G136" s="204"/>
      <c r="H136" s="204"/>
      <c r="I136" s="207"/>
      <c r="J136" s="218">
        <f>BK136</f>
        <v>0</v>
      </c>
      <c r="K136" s="204"/>
      <c r="L136" s="209"/>
      <c r="M136" s="210"/>
      <c r="N136" s="211"/>
      <c r="O136" s="211"/>
      <c r="P136" s="212">
        <f>P137</f>
        <v>0</v>
      </c>
      <c r="Q136" s="211"/>
      <c r="R136" s="212">
        <f>R137</f>
        <v>0</v>
      </c>
      <c r="S136" s="211"/>
      <c r="T136" s="213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4" t="s">
        <v>81</v>
      </c>
      <c r="AT136" s="215" t="s">
        <v>72</v>
      </c>
      <c r="AU136" s="215" t="s">
        <v>81</v>
      </c>
      <c r="AY136" s="214" t="s">
        <v>130</v>
      </c>
      <c r="BK136" s="216">
        <f>BK137</f>
        <v>0</v>
      </c>
    </row>
    <row r="137" spans="1:65" s="2" customFormat="1" ht="24.15" customHeight="1">
      <c r="A137" s="38"/>
      <c r="B137" s="39"/>
      <c r="C137" s="219" t="s">
        <v>159</v>
      </c>
      <c r="D137" s="219" t="s">
        <v>132</v>
      </c>
      <c r="E137" s="220" t="s">
        <v>1980</v>
      </c>
      <c r="F137" s="221" t="s">
        <v>1981</v>
      </c>
      <c r="G137" s="222" t="s">
        <v>360</v>
      </c>
      <c r="H137" s="223">
        <v>1</v>
      </c>
      <c r="I137" s="224"/>
      <c r="J137" s="225">
        <f>ROUND(I137*H137,2)</f>
        <v>0</v>
      </c>
      <c r="K137" s="226"/>
      <c r="L137" s="44"/>
      <c r="M137" s="227" t="s">
        <v>1</v>
      </c>
      <c r="N137" s="228" t="s">
        <v>38</v>
      </c>
      <c r="O137" s="91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136</v>
      </c>
      <c r="AT137" s="231" t="s">
        <v>132</v>
      </c>
      <c r="AU137" s="231" t="s">
        <v>83</v>
      </c>
      <c r="AY137" s="17" t="s">
        <v>130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81</v>
      </c>
      <c r="BK137" s="232">
        <f>ROUND(I137*H137,2)</f>
        <v>0</v>
      </c>
      <c r="BL137" s="17" t="s">
        <v>136</v>
      </c>
      <c r="BM137" s="231" t="s">
        <v>1982</v>
      </c>
    </row>
    <row r="138" spans="1:63" s="12" customFormat="1" ht="22.8" customHeight="1">
      <c r="A138" s="12"/>
      <c r="B138" s="203"/>
      <c r="C138" s="204"/>
      <c r="D138" s="205" t="s">
        <v>72</v>
      </c>
      <c r="E138" s="217" t="s">
        <v>176</v>
      </c>
      <c r="F138" s="217" t="s">
        <v>497</v>
      </c>
      <c r="G138" s="204"/>
      <c r="H138" s="204"/>
      <c r="I138" s="207"/>
      <c r="J138" s="218">
        <f>BK138</f>
        <v>0</v>
      </c>
      <c r="K138" s="204"/>
      <c r="L138" s="209"/>
      <c r="M138" s="210"/>
      <c r="N138" s="211"/>
      <c r="O138" s="211"/>
      <c r="P138" s="212">
        <f>SUM(P139:P171)</f>
        <v>0</v>
      </c>
      <c r="Q138" s="211"/>
      <c r="R138" s="212">
        <f>SUM(R139:R171)</f>
        <v>0.134776</v>
      </c>
      <c r="S138" s="211"/>
      <c r="T138" s="213">
        <f>SUM(T139:T171)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4" t="s">
        <v>81</v>
      </c>
      <c r="AT138" s="215" t="s">
        <v>72</v>
      </c>
      <c r="AU138" s="215" t="s">
        <v>81</v>
      </c>
      <c r="AY138" s="214" t="s">
        <v>130</v>
      </c>
      <c r="BK138" s="216">
        <f>SUM(BK139:BK171)</f>
        <v>0</v>
      </c>
    </row>
    <row r="139" spans="1:65" s="2" customFormat="1" ht="16.5" customHeight="1">
      <c r="A139" s="38"/>
      <c r="B139" s="39"/>
      <c r="C139" s="219" t="s">
        <v>164</v>
      </c>
      <c r="D139" s="219" t="s">
        <v>132</v>
      </c>
      <c r="E139" s="220" t="s">
        <v>538</v>
      </c>
      <c r="F139" s="221" t="s">
        <v>539</v>
      </c>
      <c r="G139" s="222" t="s">
        <v>1</v>
      </c>
      <c r="H139" s="223">
        <v>0</v>
      </c>
      <c r="I139" s="224"/>
      <c r="J139" s="225">
        <f>ROUND(I139*H139,2)</f>
        <v>0</v>
      </c>
      <c r="K139" s="226"/>
      <c r="L139" s="44"/>
      <c r="M139" s="227" t="s">
        <v>1</v>
      </c>
      <c r="N139" s="228" t="s">
        <v>38</v>
      </c>
      <c r="O139" s="91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136</v>
      </c>
      <c r="AT139" s="231" t="s">
        <v>132</v>
      </c>
      <c r="AU139" s="231" t="s">
        <v>83</v>
      </c>
      <c r="AY139" s="17" t="s">
        <v>130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7" t="s">
        <v>81</v>
      </c>
      <c r="BK139" s="232">
        <f>ROUND(I139*H139,2)</f>
        <v>0</v>
      </c>
      <c r="BL139" s="17" t="s">
        <v>136</v>
      </c>
      <c r="BM139" s="231" t="s">
        <v>1983</v>
      </c>
    </row>
    <row r="140" spans="1:65" s="2" customFormat="1" ht="44.25" customHeight="1">
      <c r="A140" s="38"/>
      <c r="B140" s="39"/>
      <c r="C140" s="219" t="s">
        <v>169</v>
      </c>
      <c r="D140" s="219" t="s">
        <v>132</v>
      </c>
      <c r="E140" s="220" t="s">
        <v>648</v>
      </c>
      <c r="F140" s="221" t="s">
        <v>649</v>
      </c>
      <c r="G140" s="222" t="s">
        <v>360</v>
      </c>
      <c r="H140" s="223">
        <v>1</v>
      </c>
      <c r="I140" s="224"/>
      <c r="J140" s="225">
        <f>ROUND(I140*H140,2)</f>
        <v>0</v>
      </c>
      <c r="K140" s="226"/>
      <c r="L140" s="44"/>
      <c r="M140" s="227" t="s">
        <v>1</v>
      </c>
      <c r="N140" s="228" t="s">
        <v>38</v>
      </c>
      <c r="O140" s="91"/>
      <c r="P140" s="229">
        <f>O140*H140</f>
        <v>0</v>
      </c>
      <c r="Q140" s="229">
        <v>0.00167</v>
      </c>
      <c r="R140" s="229">
        <f>Q140*H140</f>
        <v>0.00167</v>
      </c>
      <c r="S140" s="229">
        <v>0</v>
      </c>
      <c r="T140" s="23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136</v>
      </c>
      <c r="AT140" s="231" t="s">
        <v>132</v>
      </c>
      <c r="AU140" s="231" t="s">
        <v>83</v>
      </c>
      <c r="AY140" s="17" t="s">
        <v>130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81</v>
      </c>
      <c r="BK140" s="232">
        <f>ROUND(I140*H140,2)</f>
        <v>0</v>
      </c>
      <c r="BL140" s="17" t="s">
        <v>136</v>
      </c>
      <c r="BM140" s="231" t="s">
        <v>1984</v>
      </c>
    </row>
    <row r="141" spans="1:51" s="14" customFormat="1" ht="12">
      <c r="A141" s="14"/>
      <c r="B141" s="245"/>
      <c r="C141" s="246"/>
      <c r="D141" s="235" t="s">
        <v>138</v>
      </c>
      <c r="E141" s="247" t="s">
        <v>1</v>
      </c>
      <c r="F141" s="248" t="s">
        <v>1985</v>
      </c>
      <c r="G141" s="246"/>
      <c r="H141" s="247" t="s">
        <v>1</v>
      </c>
      <c r="I141" s="249"/>
      <c r="J141" s="246"/>
      <c r="K141" s="246"/>
      <c r="L141" s="250"/>
      <c r="M141" s="251"/>
      <c r="N141" s="252"/>
      <c r="O141" s="252"/>
      <c r="P141" s="252"/>
      <c r="Q141" s="252"/>
      <c r="R141" s="252"/>
      <c r="S141" s="252"/>
      <c r="T141" s="25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4" t="s">
        <v>138</v>
      </c>
      <c r="AU141" s="254" t="s">
        <v>83</v>
      </c>
      <c r="AV141" s="14" t="s">
        <v>81</v>
      </c>
      <c r="AW141" s="14" t="s">
        <v>29</v>
      </c>
      <c r="AX141" s="14" t="s">
        <v>73</v>
      </c>
      <c r="AY141" s="254" t="s">
        <v>130</v>
      </c>
    </row>
    <row r="142" spans="1:51" s="13" customFormat="1" ht="12">
      <c r="A142" s="13"/>
      <c r="B142" s="233"/>
      <c r="C142" s="234"/>
      <c r="D142" s="235" t="s">
        <v>138</v>
      </c>
      <c r="E142" s="236" t="s">
        <v>1</v>
      </c>
      <c r="F142" s="237" t="s">
        <v>81</v>
      </c>
      <c r="G142" s="234"/>
      <c r="H142" s="238">
        <v>1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138</v>
      </c>
      <c r="AU142" s="244" t="s">
        <v>83</v>
      </c>
      <c r="AV142" s="13" t="s">
        <v>83</v>
      </c>
      <c r="AW142" s="13" t="s">
        <v>29</v>
      </c>
      <c r="AX142" s="13" t="s">
        <v>81</v>
      </c>
      <c r="AY142" s="244" t="s">
        <v>130</v>
      </c>
    </row>
    <row r="143" spans="1:65" s="2" customFormat="1" ht="24.15" customHeight="1">
      <c r="A143" s="38"/>
      <c r="B143" s="39"/>
      <c r="C143" s="266" t="s">
        <v>176</v>
      </c>
      <c r="D143" s="266" t="s">
        <v>313</v>
      </c>
      <c r="E143" s="267" t="s">
        <v>1986</v>
      </c>
      <c r="F143" s="268" t="s">
        <v>1987</v>
      </c>
      <c r="G143" s="269" t="s">
        <v>360</v>
      </c>
      <c r="H143" s="270">
        <v>1.01</v>
      </c>
      <c r="I143" s="271"/>
      <c r="J143" s="272">
        <f>ROUND(I143*H143,2)</f>
        <v>0</v>
      </c>
      <c r="K143" s="273"/>
      <c r="L143" s="274"/>
      <c r="M143" s="275" t="s">
        <v>1</v>
      </c>
      <c r="N143" s="276" t="s">
        <v>38</v>
      </c>
      <c r="O143" s="91"/>
      <c r="P143" s="229">
        <f>O143*H143</f>
        <v>0</v>
      </c>
      <c r="Q143" s="229">
        <v>0.0085</v>
      </c>
      <c r="R143" s="229">
        <f>Q143*H143</f>
        <v>0.008585</v>
      </c>
      <c r="S143" s="229">
        <v>0</v>
      </c>
      <c r="T143" s="23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1" t="s">
        <v>176</v>
      </c>
      <c r="AT143" s="231" t="s">
        <v>313</v>
      </c>
      <c r="AU143" s="231" t="s">
        <v>83</v>
      </c>
      <c r="AY143" s="17" t="s">
        <v>130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7" t="s">
        <v>81</v>
      </c>
      <c r="BK143" s="232">
        <f>ROUND(I143*H143,2)</f>
        <v>0</v>
      </c>
      <c r="BL143" s="17" t="s">
        <v>136</v>
      </c>
      <c r="BM143" s="231" t="s">
        <v>1988</v>
      </c>
    </row>
    <row r="144" spans="1:51" s="13" customFormat="1" ht="12">
      <c r="A144" s="13"/>
      <c r="B144" s="233"/>
      <c r="C144" s="234"/>
      <c r="D144" s="235" t="s">
        <v>138</v>
      </c>
      <c r="E144" s="236" t="s">
        <v>1</v>
      </c>
      <c r="F144" s="237" t="s">
        <v>1482</v>
      </c>
      <c r="G144" s="234"/>
      <c r="H144" s="238">
        <v>1.01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138</v>
      </c>
      <c r="AU144" s="244" t="s">
        <v>83</v>
      </c>
      <c r="AV144" s="13" t="s">
        <v>83</v>
      </c>
      <c r="AW144" s="13" t="s">
        <v>29</v>
      </c>
      <c r="AX144" s="13" t="s">
        <v>81</v>
      </c>
      <c r="AY144" s="244" t="s">
        <v>130</v>
      </c>
    </row>
    <row r="145" spans="1:65" s="2" customFormat="1" ht="55.5" customHeight="1">
      <c r="A145" s="38"/>
      <c r="B145" s="39"/>
      <c r="C145" s="219" t="s">
        <v>184</v>
      </c>
      <c r="D145" s="219" t="s">
        <v>132</v>
      </c>
      <c r="E145" s="220" t="s">
        <v>806</v>
      </c>
      <c r="F145" s="221" t="s">
        <v>807</v>
      </c>
      <c r="G145" s="222" t="s">
        <v>360</v>
      </c>
      <c r="H145" s="223">
        <v>1</v>
      </c>
      <c r="I145" s="224"/>
      <c r="J145" s="225">
        <f>ROUND(I145*H145,2)</f>
        <v>0</v>
      </c>
      <c r="K145" s="226"/>
      <c r="L145" s="44"/>
      <c r="M145" s="227" t="s">
        <v>1</v>
      </c>
      <c r="N145" s="228" t="s">
        <v>38</v>
      </c>
      <c r="O145" s="91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136</v>
      </c>
      <c r="AT145" s="231" t="s">
        <v>132</v>
      </c>
      <c r="AU145" s="231" t="s">
        <v>83</v>
      </c>
      <c r="AY145" s="17" t="s">
        <v>130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81</v>
      </c>
      <c r="BK145" s="232">
        <f>ROUND(I145*H145,2)</f>
        <v>0</v>
      </c>
      <c r="BL145" s="17" t="s">
        <v>136</v>
      </c>
      <c r="BM145" s="231" t="s">
        <v>1989</v>
      </c>
    </row>
    <row r="146" spans="1:65" s="2" customFormat="1" ht="37.8" customHeight="1">
      <c r="A146" s="38"/>
      <c r="B146" s="39"/>
      <c r="C146" s="219" t="s">
        <v>192</v>
      </c>
      <c r="D146" s="219" t="s">
        <v>132</v>
      </c>
      <c r="E146" s="220" t="s">
        <v>703</v>
      </c>
      <c r="F146" s="221" t="s">
        <v>704</v>
      </c>
      <c r="G146" s="222" t="s">
        <v>360</v>
      </c>
      <c r="H146" s="223">
        <v>1</v>
      </c>
      <c r="I146" s="224"/>
      <c r="J146" s="225">
        <f>ROUND(I146*H146,2)</f>
        <v>0</v>
      </c>
      <c r="K146" s="226"/>
      <c r="L146" s="44"/>
      <c r="M146" s="227" t="s">
        <v>1</v>
      </c>
      <c r="N146" s="228" t="s">
        <v>38</v>
      </c>
      <c r="O146" s="91"/>
      <c r="P146" s="229">
        <f>O146*H146</f>
        <v>0</v>
      </c>
      <c r="Q146" s="229">
        <v>0.00167</v>
      </c>
      <c r="R146" s="229">
        <f>Q146*H146</f>
        <v>0.00167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136</v>
      </c>
      <c r="AT146" s="231" t="s">
        <v>132</v>
      </c>
      <c r="AU146" s="231" t="s">
        <v>83</v>
      </c>
      <c r="AY146" s="17" t="s">
        <v>130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81</v>
      </c>
      <c r="BK146" s="232">
        <f>ROUND(I146*H146,2)</f>
        <v>0</v>
      </c>
      <c r="BL146" s="17" t="s">
        <v>136</v>
      </c>
      <c r="BM146" s="231" t="s">
        <v>1990</v>
      </c>
    </row>
    <row r="147" spans="1:65" s="2" customFormat="1" ht="21.75" customHeight="1">
      <c r="A147" s="38"/>
      <c r="B147" s="39"/>
      <c r="C147" s="266" t="s">
        <v>201</v>
      </c>
      <c r="D147" s="266" t="s">
        <v>313</v>
      </c>
      <c r="E147" s="267" t="s">
        <v>727</v>
      </c>
      <c r="F147" s="268" t="s">
        <v>728</v>
      </c>
      <c r="G147" s="269" t="s">
        <v>360</v>
      </c>
      <c r="H147" s="270">
        <v>1.01</v>
      </c>
      <c r="I147" s="271"/>
      <c r="J147" s="272">
        <f>ROUND(I147*H147,2)</f>
        <v>0</v>
      </c>
      <c r="K147" s="273"/>
      <c r="L147" s="274"/>
      <c r="M147" s="275" t="s">
        <v>1</v>
      </c>
      <c r="N147" s="276" t="s">
        <v>38</v>
      </c>
      <c r="O147" s="91"/>
      <c r="P147" s="229">
        <f>O147*H147</f>
        <v>0</v>
      </c>
      <c r="Q147" s="229">
        <v>0.0295</v>
      </c>
      <c r="R147" s="229">
        <f>Q147*H147</f>
        <v>0.029795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176</v>
      </c>
      <c r="AT147" s="231" t="s">
        <v>313</v>
      </c>
      <c r="AU147" s="231" t="s">
        <v>83</v>
      </c>
      <c r="AY147" s="17" t="s">
        <v>130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81</v>
      </c>
      <c r="BK147" s="232">
        <f>ROUND(I147*H147,2)</f>
        <v>0</v>
      </c>
      <c r="BL147" s="17" t="s">
        <v>136</v>
      </c>
      <c r="BM147" s="231" t="s">
        <v>1991</v>
      </c>
    </row>
    <row r="148" spans="1:51" s="13" customFormat="1" ht="12">
      <c r="A148" s="13"/>
      <c r="B148" s="233"/>
      <c r="C148" s="234"/>
      <c r="D148" s="235" t="s">
        <v>138</v>
      </c>
      <c r="E148" s="234"/>
      <c r="F148" s="237" t="s">
        <v>665</v>
      </c>
      <c r="G148" s="234"/>
      <c r="H148" s="238">
        <v>1.01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138</v>
      </c>
      <c r="AU148" s="244" t="s">
        <v>83</v>
      </c>
      <c r="AV148" s="13" t="s">
        <v>83</v>
      </c>
      <c r="AW148" s="13" t="s">
        <v>4</v>
      </c>
      <c r="AX148" s="13" t="s">
        <v>81</v>
      </c>
      <c r="AY148" s="244" t="s">
        <v>130</v>
      </c>
    </row>
    <row r="149" spans="1:65" s="2" customFormat="1" ht="55.5" customHeight="1">
      <c r="A149" s="38"/>
      <c r="B149" s="39"/>
      <c r="C149" s="219" t="s">
        <v>8</v>
      </c>
      <c r="D149" s="219" t="s">
        <v>132</v>
      </c>
      <c r="E149" s="220" t="s">
        <v>773</v>
      </c>
      <c r="F149" s="221" t="s">
        <v>774</v>
      </c>
      <c r="G149" s="222" t="s">
        <v>360</v>
      </c>
      <c r="H149" s="223">
        <v>1</v>
      </c>
      <c r="I149" s="224"/>
      <c r="J149" s="225">
        <f>ROUND(I149*H149,2)</f>
        <v>0</v>
      </c>
      <c r="K149" s="226"/>
      <c r="L149" s="44"/>
      <c r="M149" s="227" t="s">
        <v>1</v>
      </c>
      <c r="N149" s="228" t="s">
        <v>38</v>
      </c>
      <c r="O149" s="91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136</v>
      </c>
      <c r="AT149" s="231" t="s">
        <v>132</v>
      </c>
      <c r="AU149" s="231" t="s">
        <v>83</v>
      </c>
      <c r="AY149" s="17" t="s">
        <v>130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81</v>
      </c>
      <c r="BK149" s="232">
        <f>ROUND(I149*H149,2)</f>
        <v>0</v>
      </c>
      <c r="BL149" s="17" t="s">
        <v>136</v>
      </c>
      <c r="BM149" s="231" t="s">
        <v>1992</v>
      </c>
    </row>
    <row r="150" spans="1:65" s="2" customFormat="1" ht="44.25" customHeight="1">
      <c r="A150" s="38"/>
      <c r="B150" s="39"/>
      <c r="C150" s="219" t="s">
        <v>209</v>
      </c>
      <c r="D150" s="219" t="s">
        <v>132</v>
      </c>
      <c r="E150" s="220" t="s">
        <v>963</v>
      </c>
      <c r="F150" s="221" t="s">
        <v>964</v>
      </c>
      <c r="G150" s="222" t="s">
        <v>360</v>
      </c>
      <c r="H150" s="223">
        <v>6</v>
      </c>
      <c r="I150" s="224"/>
      <c r="J150" s="225">
        <f>ROUND(I150*H150,2)</f>
        <v>0</v>
      </c>
      <c r="K150" s="226"/>
      <c r="L150" s="44"/>
      <c r="M150" s="227" t="s">
        <v>1</v>
      </c>
      <c r="N150" s="228" t="s">
        <v>38</v>
      </c>
      <c r="O150" s="91"/>
      <c r="P150" s="229">
        <f>O150*H150</f>
        <v>0</v>
      </c>
      <c r="Q150" s="229">
        <v>0.00167</v>
      </c>
      <c r="R150" s="229">
        <f>Q150*H150</f>
        <v>0.010020000000000001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136</v>
      </c>
      <c r="AT150" s="231" t="s">
        <v>132</v>
      </c>
      <c r="AU150" s="231" t="s">
        <v>83</v>
      </c>
      <c r="AY150" s="17" t="s">
        <v>130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81</v>
      </c>
      <c r="BK150" s="232">
        <f>ROUND(I150*H150,2)</f>
        <v>0</v>
      </c>
      <c r="BL150" s="17" t="s">
        <v>136</v>
      </c>
      <c r="BM150" s="231" t="s">
        <v>1993</v>
      </c>
    </row>
    <row r="151" spans="1:51" s="13" customFormat="1" ht="12">
      <c r="A151" s="13"/>
      <c r="B151" s="233"/>
      <c r="C151" s="234"/>
      <c r="D151" s="235" t="s">
        <v>138</v>
      </c>
      <c r="E151" s="236" t="s">
        <v>1</v>
      </c>
      <c r="F151" s="237" t="s">
        <v>1994</v>
      </c>
      <c r="G151" s="234"/>
      <c r="H151" s="238">
        <v>6</v>
      </c>
      <c r="I151" s="239"/>
      <c r="J151" s="234"/>
      <c r="K151" s="234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138</v>
      </c>
      <c r="AU151" s="244" t="s">
        <v>83</v>
      </c>
      <c r="AV151" s="13" t="s">
        <v>83</v>
      </c>
      <c r="AW151" s="13" t="s">
        <v>29</v>
      </c>
      <c r="AX151" s="13" t="s">
        <v>81</v>
      </c>
      <c r="AY151" s="244" t="s">
        <v>130</v>
      </c>
    </row>
    <row r="152" spans="1:65" s="2" customFormat="1" ht="24.15" customHeight="1">
      <c r="A152" s="38"/>
      <c r="B152" s="39"/>
      <c r="C152" s="266" t="s">
        <v>236</v>
      </c>
      <c r="D152" s="266" t="s">
        <v>313</v>
      </c>
      <c r="E152" s="267" t="s">
        <v>969</v>
      </c>
      <c r="F152" s="268" t="s">
        <v>970</v>
      </c>
      <c r="G152" s="269" t="s">
        <v>360</v>
      </c>
      <c r="H152" s="270">
        <v>2.02</v>
      </c>
      <c r="I152" s="271"/>
      <c r="J152" s="272">
        <f>ROUND(I152*H152,2)</f>
        <v>0</v>
      </c>
      <c r="K152" s="273"/>
      <c r="L152" s="274"/>
      <c r="M152" s="275" t="s">
        <v>1</v>
      </c>
      <c r="N152" s="276" t="s">
        <v>38</v>
      </c>
      <c r="O152" s="91"/>
      <c r="P152" s="229">
        <f>O152*H152</f>
        <v>0</v>
      </c>
      <c r="Q152" s="229">
        <v>0.009</v>
      </c>
      <c r="R152" s="229">
        <f>Q152*H152</f>
        <v>0.018179999999999998</v>
      </c>
      <c r="S152" s="229">
        <v>0</v>
      </c>
      <c r="T152" s="23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1" t="s">
        <v>176</v>
      </c>
      <c r="AT152" s="231" t="s">
        <v>313</v>
      </c>
      <c r="AU152" s="231" t="s">
        <v>83</v>
      </c>
      <c r="AY152" s="17" t="s">
        <v>130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7" t="s">
        <v>81</v>
      </c>
      <c r="BK152" s="232">
        <f>ROUND(I152*H152,2)</f>
        <v>0</v>
      </c>
      <c r="BL152" s="17" t="s">
        <v>136</v>
      </c>
      <c r="BM152" s="231" t="s">
        <v>1995</v>
      </c>
    </row>
    <row r="153" spans="1:51" s="13" customFormat="1" ht="12">
      <c r="A153" s="13"/>
      <c r="B153" s="233"/>
      <c r="C153" s="234"/>
      <c r="D153" s="235" t="s">
        <v>138</v>
      </c>
      <c r="E153" s="236" t="s">
        <v>1</v>
      </c>
      <c r="F153" s="237" t="s">
        <v>1996</v>
      </c>
      <c r="G153" s="234"/>
      <c r="H153" s="238">
        <v>2.02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138</v>
      </c>
      <c r="AU153" s="244" t="s">
        <v>83</v>
      </c>
      <c r="AV153" s="13" t="s">
        <v>83</v>
      </c>
      <c r="AW153" s="13" t="s">
        <v>29</v>
      </c>
      <c r="AX153" s="13" t="s">
        <v>81</v>
      </c>
      <c r="AY153" s="244" t="s">
        <v>130</v>
      </c>
    </row>
    <row r="154" spans="1:65" s="2" customFormat="1" ht="24.15" customHeight="1">
      <c r="A154" s="38"/>
      <c r="B154" s="39"/>
      <c r="C154" s="266" t="s">
        <v>240</v>
      </c>
      <c r="D154" s="266" t="s">
        <v>313</v>
      </c>
      <c r="E154" s="267" t="s">
        <v>1997</v>
      </c>
      <c r="F154" s="268" t="s">
        <v>1998</v>
      </c>
      <c r="G154" s="269" t="s">
        <v>360</v>
      </c>
      <c r="H154" s="270">
        <v>1.01</v>
      </c>
      <c r="I154" s="271"/>
      <c r="J154" s="272">
        <f>ROUND(I154*H154,2)</f>
        <v>0</v>
      </c>
      <c r="K154" s="273"/>
      <c r="L154" s="274"/>
      <c r="M154" s="275" t="s">
        <v>1</v>
      </c>
      <c r="N154" s="276" t="s">
        <v>38</v>
      </c>
      <c r="O154" s="91"/>
      <c r="P154" s="229">
        <f>O154*H154</f>
        <v>0</v>
      </c>
      <c r="Q154" s="229">
        <v>0.0137</v>
      </c>
      <c r="R154" s="229">
        <f>Q154*H154</f>
        <v>0.013837</v>
      </c>
      <c r="S154" s="229">
        <v>0</v>
      </c>
      <c r="T154" s="23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176</v>
      </c>
      <c r="AT154" s="231" t="s">
        <v>313</v>
      </c>
      <c r="AU154" s="231" t="s">
        <v>83</v>
      </c>
      <c r="AY154" s="17" t="s">
        <v>130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81</v>
      </c>
      <c r="BK154" s="232">
        <f>ROUND(I154*H154,2)</f>
        <v>0</v>
      </c>
      <c r="BL154" s="17" t="s">
        <v>136</v>
      </c>
      <c r="BM154" s="231" t="s">
        <v>1999</v>
      </c>
    </row>
    <row r="155" spans="1:51" s="13" customFormat="1" ht="12">
      <c r="A155" s="13"/>
      <c r="B155" s="233"/>
      <c r="C155" s="234"/>
      <c r="D155" s="235" t="s">
        <v>138</v>
      </c>
      <c r="E155" s="236" t="s">
        <v>1</v>
      </c>
      <c r="F155" s="237" t="s">
        <v>1037</v>
      </c>
      <c r="G155" s="234"/>
      <c r="H155" s="238">
        <v>1.01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138</v>
      </c>
      <c r="AU155" s="244" t="s">
        <v>83</v>
      </c>
      <c r="AV155" s="13" t="s">
        <v>83</v>
      </c>
      <c r="AW155" s="13" t="s">
        <v>29</v>
      </c>
      <c r="AX155" s="13" t="s">
        <v>73</v>
      </c>
      <c r="AY155" s="244" t="s">
        <v>130</v>
      </c>
    </row>
    <row r="156" spans="1:65" s="2" customFormat="1" ht="16.5" customHeight="1">
      <c r="A156" s="38"/>
      <c r="B156" s="39"/>
      <c r="C156" s="266" t="s">
        <v>244</v>
      </c>
      <c r="D156" s="266" t="s">
        <v>313</v>
      </c>
      <c r="E156" s="267" t="s">
        <v>2000</v>
      </c>
      <c r="F156" s="268" t="s">
        <v>2001</v>
      </c>
      <c r="G156" s="269" t="s">
        <v>360</v>
      </c>
      <c r="H156" s="270">
        <v>1.01</v>
      </c>
      <c r="I156" s="271"/>
      <c r="J156" s="272">
        <f>ROUND(I156*H156,2)</f>
        <v>0</v>
      </c>
      <c r="K156" s="273"/>
      <c r="L156" s="274"/>
      <c r="M156" s="275" t="s">
        <v>1</v>
      </c>
      <c r="N156" s="276" t="s">
        <v>38</v>
      </c>
      <c r="O156" s="91"/>
      <c r="P156" s="229">
        <f>O156*H156</f>
        <v>0</v>
      </c>
      <c r="Q156" s="229">
        <v>0.0024</v>
      </c>
      <c r="R156" s="229">
        <f>Q156*H156</f>
        <v>0.002424</v>
      </c>
      <c r="S156" s="229">
        <v>0</v>
      </c>
      <c r="T156" s="23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176</v>
      </c>
      <c r="AT156" s="231" t="s">
        <v>313</v>
      </c>
      <c r="AU156" s="231" t="s">
        <v>83</v>
      </c>
      <c r="AY156" s="17" t="s">
        <v>130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81</v>
      </c>
      <c r="BK156" s="232">
        <f>ROUND(I156*H156,2)</f>
        <v>0</v>
      </c>
      <c r="BL156" s="17" t="s">
        <v>136</v>
      </c>
      <c r="BM156" s="231" t="s">
        <v>2002</v>
      </c>
    </row>
    <row r="157" spans="1:51" s="13" customFormat="1" ht="12">
      <c r="A157" s="13"/>
      <c r="B157" s="233"/>
      <c r="C157" s="234"/>
      <c r="D157" s="235" t="s">
        <v>138</v>
      </c>
      <c r="E157" s="236" t="s">
        <v>1</v>
      </c>
      <c r="F157" s="237" t="s">
        <v>1482</v>
      </c>
      <c r="G157" s="234"/>
      <c r="H157" s="238">
        <v>1.01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138</v>
      </c>
      <c r="AU157" s="244" t="s">
        <v>83</v>
      </c>
      <c r="AV157" s="13" t="s">
        <v>83</v>
      </c>
      <c r="AW157" s="13" t="s">
        <v>29</v>
      </c>
      <c r="AX157" s="13" t="s">
        <v>81</v>
      </c>
      <c r="AY157" s="244" t="s">
        <v>130</v>
      </c>
    </row>
    <row r="158" spans="1:65" s="2" customFormat="1" ht="16.5" customHeight="1">
      <c r="A158" s="38"/>
      <c r="B158" s="39"/>
      <c r="C158" s="266" t="s">
        <v>248</v>
      </c>
      <c r="D158" s="266" t="s">
        <v>313</v>
      </c>
      <c r="E158" s="267" t="s">
        <v>2003</v>
      </c>
      <c r="F158" s="268" t="s">
        <v>2004</v>
      </c>
      <c r="G158" s="269" t="s">
        <v>360</v>
      </c>
      <c r="H158" s="270">
        <v>2.02</v>
      </c>
      <c r="I158" s="271"/>
      <c r="J158" s="272">
        <f>ROUND(I158*H158,2)</f>
        <v>0</v>
      </c>
      <c r="K158" s="273"/>
      <c r="L158" s="274"/>
      <c r="M158" s="275" t="s">
        <v>1</v>
      </c>
      <c r="N158" s="276" t="s">
        <v>38</v>
      </c>
      <c r="O158" s="91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1" t="s">
        <v>176</v>
      </c>
      <c r="AT158" s="231" t="s">
        <v>313</v>
      </c>
      <c r="AU158" s="231" t="s">
        <v>83</v>
      </c>
      <c r="AY158" s="17" t="s">
        <v>130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7" t="s">
        <v>81</v>
      </c>
      <c r="BK158" s="232">
        <f>ROUND(I158*H158,2)</f>
        <v>0</v>
      </c>
      <c r="BL158" s="17" t="s">
        <v>136</v>
      </c>
      <c r="BM158" s="231" t="s">
        <v>2005</v>
      </c>
    </row>
    <row r="159" spans="1:51" s="13" customFormat="1" ht="12">
      <c r="A159" s="13"/>
      <c r="B159" s="233"/>
      <c r="C159" s="234"/>
      <c r="D159" s="235" t="s">
        <v>138</v>
      </c>
      <c r="E159" s="236" t="s">
        <v>1</v>
      </c>
      <c r="F159" s="237" t="s">
        <v>1551</v>
      </c>
      <c r="G159" s="234"/>
      <c r="H159" s="238">
        <v>2.02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138</v>
      </c>
      <c r="AU159" s="244" t="s">
        <v>83</v>
      </c>
      <c r="AV159" s="13" t="s">
        <v>83</v>
      </c>
      <c r="AW159" s="13" t="s">
        <v>29</v>
      </c>
      <c r="AX159" s="13" t="s">
        <v>81</v>
      </c>
      <c r="AY159" s="244" t="s">
        <v>130</v>
      </c>
    </row>
    <row r="160" spans="1:65" s="2" customFormat="1" ht="44.25" customHeight="1">
      <c r="A160" s="38"/>
      <c r="B160" s="39"/>
      <c r="C160" s="219" t="s">
        <v>253</v>
      </c>
      <c r="D160" s="219" t="s">
        <v>132</v>
      </c>
      <c r="E160" s="220" t="s">
        <v>995</v>
      </c>
      <c r="F160" s="221" t="s">
        <v>996</v>
      </c>
      <c r="G160" s="222" t="s">
        <v>360</v>
      </c>
      <c r="H160" s="223">
        <v>4</v>
      </c>
      <c r="I160" s="224"/>
      <c r="J160" s="225">
        <f>ROUND(I160*H160,2)</f>
        <v>0</v>
      </c>
      <c r="K160" s="226"/>
      <c r="L160" s="44"/>
      <c r="M160" s="227" t="s">
        <v>1</v>
      </c>
      <c r="N160" s="228" t="s">
        <v>38</v>
      </c>
      <c r="O160" s="91"/>
      <c r="P160" s="229">
        <f>O160*H160</f>
        <v>0</v>
      </c>
      <c r="Q160" s="229">
        <v>0.00167</v>
      </c>
      <c r="R160" s="229">
        <f>Q160*H160</f>
        <v>0.00668</v>
      </c>
      <c r="S160" s="229">
        <v>0</v>
      </c>
      <c r="T160" s="23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1" t="s">
        <v>136</v>
      </c>
      <c r="AT160" s="231" t="s">
        <v>132</v>
      </c>
      <c r="AU160" s="231" t="s">
        <v>83</v>
      </c>
      <c r="AY160" s="17" t="s">
        <v>130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7" t="s">
        <v>81</v>
      </c>
      <c r="BK160" s="232">
        <f>ROUND(I160*H160,2)</f>
        <v>0</v>
      </c>
      <c r="BL160" s="17" t="s">
        <v>136</v>
      </c>
      <c r="BM160" s="231" t="s">
        <v>2006</v>
      </c>
    </row>
    <row r="161" spans="1:51" s="13" customFormat="1" ht="12">
      <c r="A161" s="13"/>
      <c r="B161" s="233"/>
      <c r="C161" s="234"/>
      <c r="D161" s="235" t="s">
        <v>138</v>
      </c>
      <c r="E161" s="236" t="s">
        <v>1</v>
      </c>
      <c r="F161" s="237" t="s">
        <v>2007</v>
      </c>
      <c r="G161" s="234"/>
      <c r="H161" s="238">
        <v>4</v>
      </c>
      <c r="I161" s="239"/>
      <c r="J161" s="234"/>
      <c r="K161" s="234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138</v>
      </c>
      <c r="AU161" s="244" t="s">
        <v>83</v>
      </c>
      <c r="AV161" s="13" t="s">
        <v>83</v>
      </c>
      <c r="AW161" s="13" t="s">
        <v>29</v>
      </c>
      <c r="AX161" s="13" t="s">
        <v>81</v>
      </c>
      <c r="AY161" s="244" t="s">
        <v>130</v>
      </c>
    </row>
    <row r="162" spans="1:65" s="2" customFormat="1" ht="16.5" customHeight="1">
      <c r="A162" s="38"/>
      <c r="B162" s="39"/>
      <c r="C162" s="266" t="s">
        <v>257</v>
      </c>
      <c r="D162" s="266" t="s">
        <v>313</v>
      </c>
      <c r="E162" s="267" t="s">
        <v>2008</v>
      </c>
      <c r="F162" s="268" t="s">
        <v>2009</v>
      </c>
      <c r="G162" s="269" t="s">
        <v>360</v>
      </c>
      <c r="H162" s="270">
        <v>1.01</v>
      </c>
      <c r="I162" s="271"/>
      <c r="J162" s="272">
        <f>ROUND(I162*H162,2)</f>
        <v>0</v>
      </c>
      <c r="K162" s="273"/>
      <c r="L162" s="274"/>
      <c r="M162" s="275" t="s">
        <v>1</v>
      </c>
      <c r="N162" s="276" t="s">
        <v>38</v>
      </c>
      <c r="O162" s="91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1" t="s">
        <v>176</v>
      </c>
      <c r="AT162" s="231" t="s">
        <v>313</v>
      </c>
      <c r="AU162" s="231" t="s">
        <v>83</v>
      </c>
      <c r="AY162" s="17" t="s">
        <v>130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7" t="s">
        <v>81</v>
      </c>
      <c r="BK162" s="232">
        <f>ROUND(I162*H162,2)</f>
        <v>0</v>
      </c>
      <c r="BL162" s="17" t="s">
        <v>136</v>
      </c>
      <c r="BM162" s="231" t="s">
        <v>2010</v>
      </c>
    </row>
    <row r="163" spans="1:51" s="13" customFormat="1" ht="12">
      <c r="A163" s="13"/>
      <c r="B163" s="233"/>
      <c r="C163" s="234"/>
      <c r="D163" s="235" t="s">
        <v>138</v>
      </c>
      <c r="E163" s="236" t="s">
        <v>1</v>
      </c>
      <c r="F163" s="237" t="s">
        <v>1482</v>
      </c>
      <c r="G163" s="234"/>
      <c r="H163" s="238">
        <v>1.01</v>
      </c>
      <c r="I163" s="239"/>
      <c r="J163" s="234"/>
      <c r="K163" s="234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138</v>
      </c>
      <c r="AU163" s="244" t="s">
        <v>83</v>
      </c>
      <c r="AV163" s="13" t="s">
        <v>83</v>
      </c>
      <c r="AW163" s="13" t="s">
        <v>29</v>
      </c>
      <c r="AX163" s="13" t="s">
        <v>81</v>
      </c>
      <c r="AY163" s="244" t="s">
        <v>130</v>
      </c>
    </row>
    <row r="164" spans="1:65" s="2" customFormat="1" ht="24.15" customHeight="1">
      <c r="A164" s="38"/>
      <c r="B164" s="39"/>
      <c r="C164" s="266" t="s">
        <v>175</v>
      </c>
      <c r="D164" s="266" t="s">
        <v>313</v>
      </c>
      <c r="E164" s="267" t="s">
        <v>1015</v>
      </c>
      <c r="F164" s="268" t="s">
        <v>1016</v>
      </c>
      <c r="G164" s="269" t="s">
        <v>360</v>
      </c>
      <c r="H164" s="270">
        <v>1.01</v>
      </c>
      <c r="I164" s="271"/>
      <c r="J164" s="272">
        <f>ROUND(I164*H164,2)</f>
        <v>0</v>
      </c>
      <c r="K164" s="273"/>
      <c r="L164" s="274"/>
      <c r="M164" s="275" t="s">
        <v>1</v>
      </c>
      <c r="N164" s="276" t="s">
        <v>38</v>
      </c>
      <c r="O164" s="91"/>
      <c r="P164" s="229">
        <f>O164*H164</f>
        <v>0</v>
      </c>
      <c r="Q164" s="229">
        <v>0.0137</v>
      </c>
      <c r="R164" s="229">
        <f>Q164*H164</f>
        <v>0.013837</v>
      </c>
      <c r="S164" s="229">
        <v>0</v>
      </c>
      <c r="T164" s="23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1" t="s">
        <v>176</v>
      </c>
      <c r="AT164" s="231" t="s">
        <v>313</v>
      </c>
      <c r="AU164" s="231" t="s">
        <v>83</v>
      </c>
      <c r="AY164" s="17" t="s">
        <v>130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7" t="s">
        <v>81</v>
      </c>
      <c r="BK164" s="232">
        <f>ROUND(I164*H164,2)</f>
        <v>0</v>
      </c>
      <c r="BL164" s="17" t="s">
        <v>136</v>
      </c>
      <c r="BM164" s="231" t="s">
        <v>2011</v>
      </c>
    </row>
    <row r="165" spans="1:51" s="13" customFormat="1" ht="12">
      <c r="A165" s="13"/>
      <c r="B165" s="233"/>
      <c r="C165" s="234"/>
      <c r="D165" s="235" t="s">
        <v>138</v>
      </c>
      <c r="E165" s="236" t="s">
        <v>1</v>
      </c>
      <c r="F165" s="237" t="s">
        <v>1037</v>
      </c>
      <c r="G165" s="234"/>
      <c r="H165" s="238">
        <v>1.01</v>
      </c>
      <c r="I165" s="239"/>
      <c r="J165" s="234"/>
      <c r="K165" s="234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138</v>
      </c>
      <c r="AU165" s="244" t="s">
        <v>83</v>
      </c>
      <c r="AV165" s="13" t="s">
        <v>83</v>
      </c>
      <c r="AW165" s="13" t="s">
        <v>29</v>
      </c>
      <c r="AX165" s="13" t="s">
        <v>73</v>
      </c>
      <c r="AY165" s="244" t="s">
        <v>130</v>
      </c>
    </row>
    <row r="166" spans="1:65" s="2" customFormat="1" ht="24.15" customHeight="1">
      <c r="A166" s="38"/>
      <c r="B166" s="39"/>
      <c r="C166" s="266" t="s">
        <v>7</v>
      </c>
      <c r="D166" s="266" t="s">
        <v>313</v>
      </c>
      <c r="E166" s="267" t="s">
        <v>1001</v>
      </c>
      <c r="F166" s="268" t="s">
        <v>1002</v>
      </c>
      <c r="G166" s="269" t="s">
        <v>360</v>
      </c>
      <c r="H166" s="270">
        <v>1.01</v>
      </c>
      <c r="I166" s="271"/>
      <c r="J166" s="272">
        <f>ROUND(I166*H166,2)</f>
        <v>0</v>
      </c>
      <c r="K166" s="273"/>
      <c r="L166" s="274"/>
      <c r="M166" s="275" t="s">
        <v>1</v>
      </c>
      <c r="N166" s="276" t="s">
        <v>38</v>
      </c>
      <c r="O166" s="91"/>
      <c r="P166" s="229">
        <f>O166*H166</f>
        <v>0</v>
      </c>
      <c r="Q166" s="229">
        <v>0.0121</v>
      </c>
      <c r="R166" s="229">
        <f>Q166*H166</f>
        <v>0.012221</v>
      </c>
      <c r="S166" s="229">
        <v>0</v>
      </c>
      <c r="T166" s="23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1" t="s">
        <v>176</v>
      </c>
      <c r="AT166" s="231" t="s">
        <v>313</v>
      </c>
      <c r="AU166" s="231" t="s">
        <v>83</v>
      </c>
      <c r="AY166" s="17" t="s">
        <v>130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7" t="s">
        <v>81</v>
      </c>
      <c r="BK166" s="232">
        <f>ROUND(I166*H166,2)</f>
        <v>0</v>
      </c>
      <c r="BL166" s="17" t="s">
        <v>136</v>
      </c>
      <c r="BM166" s="231" t="s">
        <v>2012</v>
      </c>
    </row>
    <row r="167" spans="1:51" s="13" customFormat="1" ht="12">
      <c r="A167" s="13"/>
      <c r="B167" s="233"/>
      <c r="C167" s="234"/>
      <c r="D167" s="235" t="s">
        <v>138</v>
      </c>
      <c r="E167" s="236" t="s">
        <v>1</v>
      </c>
      <c r="F167" s="237" t="s">
        <v>2013</v>
      </c>
      <c r="G167" s="234"/>
      <c r="H167" s="238">
        <v>1.01</v>
      </c>
      <c r="I167" s="239"/>
      <c r="J167" s="234"/>
      <c r="K167" s="234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138</v>
      </c>
      <c r="AU167" s="244" t="s">
        <v>83</v>
      </c>
      <c r="AV167" s="13" t="s">
        <v>83</v>
      </c>
      <c r="AW167" s="13" t="s">
        <v>29</v>
      </c>
      <c r="AX167" s="13" t="s">
        <v>81</v>
      </c>
      <c r="AY167" s="244" t="s">
        <v>130</v>
      </c>
    </row>
    <row r="168" spans="1:65" s="2" customFormat="1" ht="21.75" customHeight="1">
      <c r="A168" s="38"/>
      <c r="B168" s="39"/>
      <c r="C168" s="266" t="s">
        <v>269</v>
      </c>
      <c r="D168" s="266" t="s">
        <v>313</v>
      </c>
      <c r="E168" s="267" t="s">
        <v>1011</v>
      </c>
      <c r="F168" s="268" t="s">
        <v>1012</v>
      </c>
      <c r="G168" s="269" t="s">
        <v>360</v>
      </c>
      <c r="H168" s="270">
        <v>1.01</v>
      </c>
      <c r="I168" s="271"/>
      <c r="J168" s="272">
        <f>ROUND(I168*H168,2)</f>
        <v>0</v>
      </c>
      <c r="K168" s="273"/>
      <c r="L168" s="274"/>
      <c r="M168" s="275" t="s">
        <v>1</v>
      </c>
      <c r="N168" s="276" t="s">
        <v>38</v>
      </c>
      <c r="O168" s="91"/>
      <c r="P168" s="229">
        <f>O168*H168</f>
        <v>0</v>
      </c>
      <c r="Q168" s="229">
        <v>0.0157</v>
      </c>
      <c r="R168" s="229">
        <f>Q168*H168</f>
        <v>0.015857</v>
      </c>
      <c r="S168" s="229">
        <v>0</v>
      </c>
      <c r="T168" s="23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1" t="s">
        <v>176</v>
      </c>
      <c r="AT168" s="231" t="s">
        <v>313</v>
      </c>
      <c r="AU168" s="231" t="s">
        <v>83</v>
      </c>
      <c r="AY168" s="17" t="s">
        <v>130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7" t="s">
        <v>81</v>
      </c>
      <c r="BK168" s="232">
        <f>ROUND(I168*H168,2)</f>
        <v>0</v>
      </c>
      <c r="BL168" s="17" t="s">
        <v>136</v>
      </c>
      <c r="BM168" s="231" t="s">
        <v>2014</v>
      </c>
    </row>
    <row r="169" spans="1:51" s="13" customFormat="1" ht="12">
      <c r="A169" s="13"/>
      <c r="B169" s="233"/>
      <c r="C169" s="234"/>
      <c r="D169" s="235" t="s">
        <v>138</v>
      </c>
      <c r="E169" s="236" t="s">
        <v>1</v>
      </c>
      <c r="F169" s="237" t="s">
        <v>929</v>
      </c>
      <c r="G169" s="234"/>
      <c r="H169" s="238">
        <v>1.01</v>
      </c>
      <c r="I169" s="239"/>
      <c r="J169" s="234"/>
      <c r="K169" s="234"/>
      <c r="L169" s="240"/>
      <c r="M169" s="241"/>
      <c r="N169" s="242"/>
      <c r="O169" s="242"/>
      <c r="P169" s="242"/>
      <c r="Q169" s="242"/>
      <c r="R169" s="242"/>
      <c r="S169" s="242"/>
      <c r="T169" s="24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4" t="s">
        <v>138</v>
      </c>
      <c r="AU169" s="244" t="s">
        <v>83</v>
      </c>
      <c r="AV169" s="13" t="s">
        <v>83</v>
      </c>
      <c r="AW169" s="13" t="s">
        <v>29</v>
      </c>
      <c r="AX169" s="13" t="s">
        <v>73</v>
      </c>
      <c r="AY169" s="244" t="s">
        <v>130</v>
      </c>
    </row>
    <row r="170" spans="1:65" s="2" customFormat="1" ht="55.5" customHeight="1">
      <c r="A170" s="38"/>
      <c r="B170" s="39"/>
      <c r="C170" s="219" t="s">
        <v>274</v>
      </c>
      <c r="D170" s="219" t="s">
        <v>132</v>
      </c>
      <c r="E170" s="220" t="s">
        <v>1165</v>
      </c>
      <c r="F170" s="221" t="s">
        <v>1166</v>
      </c>
      <c r="G170" s="222" t="s">
        <v>360</v>
      </c>
      <c r="H170" s="223">
        <v>10</v>
      </c>
      <c r="I170" s="224"/>
      <c r="J170" s="225">
        <f>ROUND(I170*H170,2)</f>
        <v>0</v>
      </c>
      <c r="K170" s="226"/>
      <c r="L170" s="44"/>
      <c r="M170" s="227" t="s">
        <v>1</v>
      </c>
      <c r="N170" s="228" t="s">
        <v>38</v>
      </c>
      <c r="O170" s="91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1" t="s">
        <v>136</v>
      </c>
      <c r="AT170" s="231" t="s">
        <v>132</v>
      </c>
      <c r="AU170" s="231" t="s">
        <v>83</v>
      </c>
      <c r="AY170" s="17" t="s">
        <v>130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7" t="s">
        <v>81</v>
      </c>
      <c r="BK170" s="232">
        <f>ROUND(I170*H170,2)</f>
        <v>0</v>
      </c>
      <c r="BL170" s="17" t="s">
        <v>136</v>
      </c>
      <c r="BM170" s="231" t="s">
        <v>2015</v>
      </c>
    </row>
    <row r="171" spans="1:51" s="13" customFormat="1" ht="12">
      <c r="A171" s="13"/>
      <c r="B171" s="233"/>
      <c r="C171" s="234"/>
      <c r="D171" s="235" t="s">
        <v>138</v>
      </c>
      <c r="E171" s="236" t="s">
        <v>1</v>
      </c>
      <c r="F171" s="237" t="s">
        <v>2016</v>
      </c>
      <c r="G171" s="234"/>
      <c r="H171" s="238">
        <v>10</v>
      </c>
      <c r="I171" s="239"/>
      <c r="J171" s="234"/>
      <c r="K171" s="234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138</v>
      </c>
      <c r="AU171" s="244" t="s">
        <v>83</v>
      </c>
      <c r="AV171" s="13" t="s">
        <v>83</v>
      </c>
      <c r="AW171" s="13" t="s">
        <v>29</v>
      </c>
      <c r="AX171" s="13" t="s">
        <v>81</v>
      </c>
      <c r="AY171" s="244" t="s">
        <v>130</v>
      </c>
    </row>
    <row r="172" spans="1:63" s="12" customFormat="1" ht="22.8" customHeight="1">
      <c r="A172" s="12"/>
      <c r="B172" s="203"/>
      <c r="C172" s="204"/>
      <c r="D172" s="205" t="s">
        <v>72</v>
      </c>
      <c r="E172" s="217" t="s">
        <v>702</v>
      </c>
      <c r="F172" s="217" t="s">
        <v>1416</v>
      </c>
      <c r="G172" s="204"/>
      <c r="H172" s="204"/>
      <c r="I172" s="207"/>
      <c r="J172" s="218">
        <f>BK172</f>
        <v>0</v>
      </c>
      <c r="K172" s="204"/>
      <c r="L172" s="209"/>
      <c r="M172" s="210"/>
      <c r="N172" s="211"/>
      <c r="O172" s="211"/>
      <c r="P172" s="212">
        <f>SUM(P173:P190)</f>
        <v>0</v>
      </c>
      <c r="Q172" s="211"/>
      <c r="R172" s="212">
        <f>SUM(R173:R190)</f>
        <v>0.08606</v>
      </c>
      <c r="S172" s="211"/>
      <c r="T172" s="213">
        <f>SUM(T173:T190)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4" t="s">
        <v>81</v>
      </c>
      <c r="AT172" s="215" t="s">
        <v>72</v>
      </c>
      <c r="AU172" s="215" t="s">
        <v>81</v>
      </c>
      <c r="AY172" s="214" t="s">
        <v>130</v>
      </c>
      <c r="BK172" s="216">
        <f>SUM(BK173:BK190)</f>
        <v>0</v>
      </c>
    </row>
    <row r="173" spans="1:65" s="2" customFormat="1" ht="24.15" customHeight="1">
      <c r="A173" s="38"/>
      <c r="B173" s="39"/>
      <c r="C173" s="219" t="s">
        <v>280</v>
      </c>
      <c r="D173" s="219" t="s">
        <v>132</v>
      </c>
      <c r="E173" s="220" t="s">
        <v>2017</v>
      </c>
      <c r="F173" s="221" t="s">
        <v>2018</v>
      </c>
      <c r="G173" s="222" t="s">
        <v>503</v>
      </c>
      <c r="H173" s="223">
        <v>4</v>
      </c>
      <c r="I173" s="224"/>
      <c r="J173" s="225">
        <f>ROUND(I173*H173,2)</f>
        <v>0</v>
      </c>
      <c r="K173" s="226"/>
      <c r="L173" s="44"/>
      <c r="M173" s="227" t="s">
        <v>1</v>
      </c>
      <c r="N173" s="228" t="s">
        <v>38</v>
      </c>
      <c r="O173" s="91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1" t="s">
        <v>136</v>
      </c>
      <c r="AT173" s="231" t="s">
        <v>132</v>
      </c>
      <c r="AU173" s="231" t="s">
        <v>83</v>
      </c>
      <c r="AY173" s="17" t="s">
        <v>130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7" t="s">
        <v>81</v>
      </c>
      <c r="BK173" s="232">
        <f>ROUND(I173*H173,2)</f>
        <v>0</v>
      </c>
      <c r="BL173" s="17" t="s">
        <v>136</v>
      </c>
      <c r="BM173" s="231" t="s">
        <v>2019</v>
      </c>
    </row>
    <row r="174" spans="1:51" s="14" customFormat="1" ht="12">
      <c r="A174" s="14"/>
      <c r="B174" s="245"/>
      <c r="C174" s="246"/>
      <c r="D174" s="235" t="s">
        <v>138</v>
      </c>
      <c r="E174" s="247" t="s">
        <v>1</v>
      </c>
      <c r="F174" s="248" t="s">
        <v>2020</v>
      </c>
      <c r="G174" s="246"/>
      <c r="H174" s="247" t="s">
        <v>1</v>
      </c>
      <c r="I174" s="249"/>
      <c r="J174" s="246"/>
      <c r="K174" s="246"/>
      <c r="L174" s="250"/>
      <c r="M174" s="251"/>
      <c r="N174" s="252"/>
      <c r="O174" s="252"/>
      <c r="P174" s="252"/>
      <c r="Q174" s="252"/>
      <c r="R174" s="252"/>
      <c r="S174" s="252"/>
      <c r="T174" s="25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4" t="s">
        <v>138</v>
      </c>
      <c r="AU174" s="254" t="s">
        <v>83</v>
      </c>
      <c r="AV174" s="14" t="s">
        <v>81</v>
      </c>
      <c r="AW174" s="14" t="s">
        <v>29</v>
      </c>
      <c r="AX174" s="14" t="s">
        <v>73</v>
      </c>
      <c r="AY174" s="254" t="s">
        <v>130</v>
      </c>
    </row>
    <row r="175" spans="1:51" s="13" customFormat="1" ht="12">
      <c r="A175" s="13"/>
      <c r="B175" s="233"/>
      <c r="C175" s="234"/>
      <c r="D175" s="235" t="s">
        <v>138</v>
      </c>
      <c r="E175" s="236" t="s">
        <v>1</v>
      </c>
      <c r="F175" s="237" t="s">
        <v>136</v>
      </c>
      <c r="G175" s="234"/>
      <c r="H175" s="238">
        <v>4</v>
      </c>
      <c r="I175" s="239"/>
      <c r="J175" s="234"/>
      <c r="K175" s="234"/>
      <c r="L175" s="240"/>
      <c r="M175" s="241"/>
      <c r="N175" s="242"/>
      <c r="O175" s="242"/>
      <c r="P175" s="242"/>
      <c r="Q175" s="242"/>
      <c r="R175" s="242"/>
      <c r="S175" s="242"/>
      <c r="T175" s="24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4" t="s">
        <v>138</v>
      </c>
      <c r="AU175" s="244" t="s">
        <v>83</v>
      </c>
      <c r="AV175" s="13" t="s">
        <v>83</v>
      </c>
      <c r="AW175" s="13" t="s">
        <v>29</v>
      </c>
      <c r="AX175" s="13" t="s">
        <v>81</v>
      </c>
      <c r="AY175" s="244" t="s">
        <v>130</v>
      </c>
    </row>
    <row r="176" spans="1:65" s="2" customFormat="1" ht="24.15" customHeight="1">
      <c r="A176" s="38"/>
      <c r="B176" s="39"/>
      <c r="C176" s="219" t="s">
        <v>285</v>
      </c>
      <c r="D176" s="219" t="s">
        <v>132</v>
      </c>
      <c r="E176" s="220" t="s">
        <v>2021</v>
      </c>
      <c r="F176" s="221" t="s">
        <v>2022</v>
      </c>
      <c r="G176" s="222" t="s">
        <v>360</v>
      </c>
      <c r="H176" s="223">
        <v>8</v>
      </c>
      <c r="I176" s="224"/>
      <c r="J176" s="225">
        <f>ROUND(I176*H176,2)</f>
        <v>0</v>
      </c>
      <c r="K176" s="226"/>
      <c r="L176" s="44"/>
      <c r="M176" s="227" t="s">
        <v>1</v>
      </c>
      <c r="N176" s="228" t="s">
        <v>38</v>
      </c>
      <c r="O176" s="91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1" t="s">
        <v>136</v>
      </c>
      <c r="AT176" s="231" t="s">
        <v>132</v>
      </c>
      <c r="AU176" s="231" t="s">
        <v>83</v>
      </c>
      <c r="AY176" s="17" t="s">
        <v>130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7" t="s">
        <v>81</v>
      </c>
      <c r="BK176" s="232">
        <f>ROUND(I176*H176,2)</f>
        <v>0</v>
      </c>
      <c r="BL176" s="17" t="s">
        <v>136</v>
      </c>
      <c r="BM176" s="231" t="s">
        <v>2023</v>
      </c>
    </row>
    <row r="177" spans="1:65" s="2" customFormat="1" ht="33" customHeight="1">
      <c r="A177" s="38"/>
      <c r="B177" s="39"/>
      <c r="C177" s="219" t="s">
        <v>290</v>
      </c>
      <c r="D177" s="219" t="s">
        <v>132</v>
      </c>
      <c r="E177" s="220" t="s">
        <v>2024</v>
      </c>
      <c r="F177" s="221" t="s">
        <v>2025</v>
      </c>
      <c r="G177" s="222" t="s">
        <v>360</v>
      </c>
      <c r="H177" s="223">
        <v>4</v>
      </c>
      <c r="I177" s="224"/>
      <c r="J177" s="225">
        <f>ROUND(I177*H177,2)</f>
        <v>0</v>
      </c>
      <c r="K177" s="226"/>
      <c r="L177" s="44"/>
      <c r="M177" s="227" t="s">
        <v>1</v>
      </c>
      <c r="N177" s="228" t="s">
        <v>38</v>
      </c>
      <c r="O177" s="91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1" t="s">
        <v>136</v>
      </c>
      <c r="AT177" s="231" t="s">
        <v>132</v>
      </c>
      <c r="AU177" s="231" t="s">
        <v>83</v>
      </c>
      <c r="AY177" s="17" t="s">
        <v>130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7" t="s">
        <v>81</v>
      </c>
      <c r="BK177" s="232">
        <f>ROUND(I177*H177,2)</f>
        <v>0</v>
      </c>
      <c r="BL177" s="17" t="s">
        <v>136</v>
      </c>
      <c r="BM177" s="231" t="s">
        <v>2026</v>
      </c>
    </row>
    <row r="178" spans="1:65" s="2" customFormat="1" ht="16.5" customHeight="1">
      <c r="A178" s="38"/>
      <c r="B178" s="39"/>
      <c r="C178" s="266" t="s">
        <v>312</v>
      </c>
      <c r="D178" s="266" t="s">
        <v>313</v>
      </c>
      <c r="E178" s="267" t="s">
        <v>2027</v>
      </c>
      <c r="F178" s="268" t="s">
        <v>2028</v>
      </c>
      <c r="G178" s="269" t="s">
        <v>503</v>
      </c>
      <c r="H178" s="270">
        <v>1</v>
      </c>
      <c r="I178" s="271"/>
      <c r="J178" s="272">
        <f>ROUND(I178*H178,2)</f>
        <v>0</v>
      </c>
      <c r="K178" s="273"/>
      <c r="L178" s="274"/>
      <c r="M178" s="275" t="s">
        <v>1</v>
      </c>
      <c r="N178" s="276" t="s">
        <v>38</v>
      </c>
      <c r="O178" s="91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1" t="s">
        <v>176</v>
      </c>
      <c r="AT178" s="231" t="s">
        <v>313</v>
      </c>
      <c r="AU178" s="231" t="s">
        <v>83</v>
      </c>
      <c r="AY178" s="17" t="s">
        <v>130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7" t="s">
        <v>81</v>
      </c>
      <c r="BK178" s="232">
        <f>ROUND(I178*H178,2)</f>
        <v>0</v>
      </c>
      <c r="BL178" s="17" t="s">
        <v>136</v>
      </c>
      <c r="BM178" s="231" t="s">
        <v>2029</v>
      </c>
    </row>
    <row r="179" spans="1:65" s="2" customFormat="1" ht="37.8" customHeight="1">
      <c r="A179" s="38"/>
      <c r="B179" s="39"/>
      <c r="C179" s="219" t="s">
        <v>318</v>
      </c>
      <c r="D179" s="219" t="s">
        <v>132</v>
      </c>
      <c r="E179" s="220" t="s">
        <v>1462</v>
      </c>
      <c r="F179" s="221" t="s">
        <v>1463</v>
      </c>
      <c r="G179" s="222" t="s">
        <v>360</v>
      </c>
      <c r="H179" s="223">
        <v>2</v>
      </c>
      <c r="I179" s="224"/>
      <c r="J179" s="225">
        <f>ROUND(I179*H179,2)</f>
        <v>0</v>
      </c>
      <c r="K179" s="226"/>
      <c r="L179" s="44"/>
      <c r="M179" s="227" t="s">
        <v>1</v>
      </c>
      <c r="N179" s="228" t="s">
        <v>38</v>
      </c>
      <c r="O179" s="91"/>
      <c r="P179" s="229">
        <f>O179*H179</f>
        <v>0</v>
      </c>
      <c r="Q179" s="229">
        <v>0.00162</v>
      </c>
      <c r="R179" s="229">
        <f>Q179*H179</f>
        <v>0.00324</v>
      </c>
      <c r="S179" s="229">
        <v>0</v>
      </c>
      <c r="T179" s="23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1" t="s">
        <v>136</v>
      </c>
      <c r="AT179" s="231" t="s">
        <v>132</v>
      </c>
      <c r="AU179" s="231" t="s">
        <v>83</v>
      </c>
      <c r="AY179" s="17" t="s">
        <v>130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7" t="s">
        <v>81</v>
      </c>
      <c r="BK179" s="232">
        <f>ROUND(I179*H179,2)</f>
        <v>0</v>
      </c>
      <c r="BL179" s="17" t="s">
        <v>136</v>
      </c>
      <c r="BM179" s="231" t="s">
        <v>2030</v>
      </c>
    </row>
    <row r="180" spans="1:51" s="13" customFormat="1" ht="12">
      <c r="A180" s="13"/>
      <c r="B180" s="233"/>
      <c r="C180" s="234"/>
      <c r="D180" s="235" t="s">
        <v>138</v>
      </c>
      <c r="E180" s="236" t="s">
        <v>1</v>
      </c>
      <c r="F180" s="237" t="s">
        <v>1542</v>
      </c>
      <c r="G180" s="234"/>
      <c r="H180" s="238">
        <v>2</v>
      </c>
      <c r="I180" s="239"/>
      <c r="J180" s="234"/>
      <c r="K180" s="234"/>
      <c r="L180" s="240"/>
      <c r="M180" s="241"/>
      <c r="N180" s="242"/>
      <c r="O180" s="242"/>
      <c r="P180" s="242"/>
      <c r="Q180" s="242"/>
      <c r="R180" s="242"/>
      <c r="S180" s="242"/>
      <c r="T180" s="24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4" t="s">
        <v>138</v>
      </c>
      <c r="AU180" s="244" t="s">
        <v>83</v>
      </c>
      <c r="AV180" s="13" t="s">
        <v>83</v>
      </c>
      <c r="AW180" s="13" t="s">
        <v>29</v>
      </c>
      <c r="AX180" s="13" t="s">
        <v>73</v>
      </c>
      <c r="AY180" s="244" t="s">
        <v>130</v>
      </c>
    </row>
    <row r="181" spans="1:65" s="2" customFormat="1" ht="16.5" customHeight="1">
      <c r="A181" s="38"/>
      <c r="B181" s="39"/>
      <c r="C181" s="266" t="s">
        <v>326</v>
      </c>
      <c r="D181" s="266" t="s">
        <v>313</v>
      </c>
      <c r="E181" s="267" t="s">
        <v>1467</v>
      </c>
      <c r="F181" s="268" t="s">
        <v>1468</v>
      </c>
      <c r="G181" s="269" t="s">
        <v>360</v>
      </c>
      <c r="H181" s="270">
        <v>2.02</v>
      </c>
      <c r="I181" s="271"/>
      <c r="J181" s="272">
        <f>ROUND(I181*H181,2)</f>
        <v>0</v>
      </c>
      <c r="K181" s="273"/>
      <c r="L181" s="274"/>
      <c r="M181" s="275" t="s">
        <v>1</v>
      </c>
      <c r="N181" s="276" t="s">
        <v>38</v>
      </c>
      <c r="O181" s="91"/>
      <c r="P181" s="229">
        <f>O181*H181</f>
        <v>0</v>
      </c>
      <c r="Q181" s="229">
        <v>0.018</v>
      </c>
      <c r="R181" s="229">
        <f>Q181*H181</f>
        <v>0.036359999999999996</v>
      </c>
      <c r="S181" s="229">
        <v>0</v>
      </c>
      <c r="T181" s="23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1" t="s">
        <v>176</v>
      </c>
      <c r="AT181" s="231" t="s">
        <v>313</v>
      </c>
      <c r="AU181" s="231" t="s">
        <v>83</v>
      </c>
      <c r="AY181" s="17" t="s">
        <v>130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7" t="s">
        <v>81</v>
      </c>
      <c r="BK181" s="232">
        <f>ROUND(I181*H181,2)</f>
        <v>0</v>
      </c>
      <c r="BL181" s="17" t="s">
        <v>136</v>
      </c>
      <c r="BM181" s="231" t="s">
        <v>2031</v>
      </c>
    </row>
    <row r="182" spans="1:51" s="13" customFormat="1" ht="12">
      <c r="A182" s="13"/>
      <c r="B182" s="233"/>
      <c r="C182" s="234"/>
      <c r="D182" s="235" t="s">
        <v>138</v>
      </c>
      <c r="E182" s="236" t="s">
        <v>1</v>
      </c>
      <c r="F182" s="237" t="s">
        <v>1551</v>
      </c>
      <c r="G182" s="234"/>
      <c r="H182" s="238">
        <v>2.02</v>
      </c>
      <c r="I182" s="239"/>
      <c r="J182" s="234"/>
      <c r="K182" s="234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138</v>
      </c>
      <c r="AU182" s="244" t="s">
        <v>83</v>
      </c>
      <c r="AV182" s="13" t="s">
        <v>83</v>
      </c>
      <c r="AW182" s="13" t="s">
        <v>29</v>
      </c>
      <c r="AX182" s="13" t="s">
        <v>81</v>
      </c>
      <c r="AY182" s="244" t="s">
        <v>130</v>
      </c>
    </row>
    <row r="183" spans="1:65" s="2" customFormat="1" ht="16.5" customHeight="1">
      <c r="A183" s="38"/>
      <c r="B183" s="39"/>
      <c r="C183" s="266" t="s">
        <v>331</v>
      </c>
      <c r="D183" s="266" t="s">
        <v>313</v>
      </c>
      <c r="E183" s="267" t="s">
        <v>1472</v>
      </c>
      <c r="F183" s="268" t="s">
        <v>1473</v>
      </c>
      <c r="G183" s="269" t="s">
        <v>360</v>
      </c>
      <c r="H183" s="270">
        <v>2.02</v>
      </c>
      <c r="I183" s="271"/>
      <c r="J183" s="272">
        <f>ROUND(I183*H183,2)</f>
        <v>0</v>
      </c>
      <c r="K183" s="273"/>
      <c r="L183" s="274"/>
      <c r="M183" s="275" t="s">
        <v>1</v>
      </c>
      <c r="N183" s="276" t="s">
        <v>38</v>
      </c>
      <c r="O183" s="91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1" t="s">
        <v>176</v>
      </c>
      <c r="AT183" s="231" t="s">
        <v>313</v>
      </c>
      <c r="AU183" s="231" t="s">
        <v>83</v>
      </c>
      <c r="AY183" s="17" t="s">
        <v>130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7" t="s">
        <v>81</v>
      </c>
      <c r="BK183" s="232">
        <f>ROUND(I183*H183,2)</f>
        <v>0</v>
      </c>
      <c r="BL183" s="17" t="s">
        <v>136</v>
      </c>
      <c r="BM183" s="231" t="s">
        <v>2032</v>
      </c>
    </row>
    <row r="184" spans="1:51" s="13" customFormat="1" ht="12">
      <c r="A184" s="13"/>
      <c r="B184" s="233"/>
      <c r="C184" s="234"/>
      <c r="D184" s="235" t="s">
        <v>138</v>
      </c>
      <c r="E184" s="236" t="s">
        <v>1</v>
      </c>
      <c r="F184" s="237" t="s">
        <v>1551</v>
      </c>
      <c r="G184" s="234"/>
      <c r="H184" s="238">
        <v>2.02</v>
      </c>
      <c r="I184" s="239"/>
      <c r="J184" s="234"/>
      <c r="K184" s="234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138</v>
      </c>
      <c r="AU184" s="244" t="s">
        <v>83</v>
      </c>
      <c r="AV184" s="13" t="s">
        <v>83</v>
      </c>
      <c r="AW184" s="13" t="s">
        <v>29</v>
      </c>
      <c r="AX184" s="13" t="s">
        <v>81</v>
      </c>
      <c r="AY184" s="244" t="s">
        <v>130</v>
      </c>
    </row>
    <row r="185" spans="1:65" s="2" customFormat="1" ht="37.8" customHeight="1">
      <c r="A185" s="38"/>
      <c r="B185" s="39"/>
      <c r="C185" s="219" t="s">
        <v>335</v>
      </c>
      <c r="D185" s="219" t="s">
        <v>132</v>
      </c>
      <c r="E185" s="220" t="s">
        <v>1492</v>
      </c>
      <c r="F185" s="221" t="s">
        <v>1493</v>
      </c>
      <c r="G185" s="222" t="s">
        <v>360</v>
      </c>
      <c r="H185" s="223">
        <v>0</v>
      </c>
      <c r="I185" s="224"/>
      <c r="J185" s="225">
        <f>ROUND(I185*H185,2)</f>
        <v>0</v>
      </c>
      <c r="K185" s="226"/>
      <c r="L185" s="44"/>
      <c r="M185" s="227" t="s">
        <v>1</v>
      </c>
      <c r="N185" s="228" t="s">
        <v>38</v>
      </c>
      <c r="O185" s="91"/>
      <c r="P185" s="229">
        <f>O185*H185</f>
        <v>0</v>
      </c>
      <c r="Q185" s="229">
        <v>0.00165</v>
      </c>
      <c r="R185" s="229">
        <f>Q185*H185</f>
        <v>0</v>
      </c>
      <c r="S185" s="229">
        <v>0</v>
      </c>
      <c r="T185" s="23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1" t="s">
        <v>136</v>
      </c>
      <c r="AT185" s="231" t="s">
        <v>132</v>
      </c>
      <c r="AU185" s="231" t="s">
        <v>83</v>
      </c>
      <c r="AY185" s="17" t="s">
        <v>130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7" t="s">
        <v>81</v>
      </c>
      <c r="BK185" s="232">
        <f>ROUND(I185*H185,2)</f>
        <v>0</v>
      </c>
      <c r="BL185" s="17" t="s">
        <v>136</v>
      </c>
      <c r="BM185" s="231" t="s">
        <v>2033</v>
      </c>
    </row>
    <row r="186" spans="1:65" s="2" customFormat="1" ht="16.5" customHeight="1">
      <c r="A186" s="38"/>
      <c r="B186" s="39"/>
      <c r="C186" s="266" t="s">
        <v>339</v>
      </c>
      <c r="D186" s="266" t="s">
        <v>313</v>
      </c>
      <c r="E186" s="267" t="s">
        <v>1496</v>
      </c>
      <c r="F186" s="268" t="s">
        <v>1497</v>
      </c>
      <c r="G186" s="269" t="s">
        <v>360</v>
      </c>
      <c r="H186" s="270">
        <v>2.02</v>
      </c>
      <c r="I186" s="271"/>
      <c r="J186" s="272">
        <f>ROUND(I186*H186,2)</f>
        <v>0</v>
      </c>
      <c r="K186" s="273"/>
      <c r="L186" s="274"/>
      <c r="M186" s="275" t="s">
        <v>1</v>
      </c>
      <c r="N186" s="276" t="s">
        <v>38</v>
      </c>
      <c r="O186" s="91"/>
      <c r="P186" s="229">
        <f>O186*H186</f>
        <v>0</v>
      </c>
      <c r="Q186" s="229">
        <v>0.023</v>
      </c>
      <c r="R186" s="229">
        <f>Q186*H186</f>
        <v>0.04646</v>
      </c>
      <c r="S186" s="229">
        <v>0</v>
      </c>
      <c r="T186" s="23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1" t="s">
        <v>176</v>
      </c>
      <c r="AT186" s="231" t="s">
        <v>313</v>
      </c>
      <c r="AU186" s="231" t="s">
        <v>83</v>
      </c>
      <c r="AY186" s="17" t="s">
        <v>130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7" t="s">
        <v>81</v>
      </c>
      <c r="BK186" s="232">
        <f>ROUND(I186*H186,2)</f>
        <v>0</v>
      </c>
      <c r="BL186" s="17" t="s">
        <v>136</v>
      </c>
      <c r="BM186" s="231" t="s">
        <v>2034</v>
      </c>
    </row>
    <row r="187" spans="1:51" s="13" customFormat="1" ht="12">
      <c r="A187" s="13"/>
      <c r="B187" s="233"/>
      <c r="C187" s="234"/>
      <c r="D187" s="235" t="s">
        <v>138</v>
      </c>
      <c r="E187" s="236" t="s">
        <v>1</v>
      </c>
      <c r="F187" s="237" t="s">
        <v>1551</v>
      </c>
      <c r="G187" s="234"/>
      <c r="H187" s="238">
        <v>2.02</v>
      </c>
      <c r="I187" s="239"/>
      <c r="J187" s="234"/>
      <c r="K187" s="234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138</v>
      </c>
      <c r="AU187" s="244" t="s">
        <v>83</v>
      </c>
      <c r="AV187" s="13" t="s">
        <v>83</v>
      </c>
      <c r="AW187" s="13" t="s">
        <v>29</v>
      </c>
      <c r="AX187" s="13" t="s">
        <v>81</v>
      </c>
      <c r="AY187" s="244" t="s">
        <v>130</v>
      </c>
    </row>
    <row r="188" spans="1:65" s="2" customFormat="1" ht="16.5" customHeight="1">
      <c r="A188" s="38"/>
      <c r="B188" s="39"/>
      <c r="C188" s="266" t="s">
        <v>347</v>
      </c>
      <c r="D188" s="266" t="s">
        <v>313</v>
      </c>
      <c r="E188" s="267" t="s">
        <v>1501</v>
      </c>
      <c r="F188" s="268" t="s">
        <v>1502</v>
      </c>
      <c r="G188" s="269" t="s">
        <v>360</v>
      </c>
      <c r="H188" s="270">
        <v>2.02</v>
      </c>
      <c r="I188" s="271"/>
      <c r="J188" s="272">
        <f>ROUND(I188*H188,2)</f>
        <v>0</v>
      </c>
      <c r="K188" s="273"/>
      <c r="L188" s="274"/>
      <c r="M188" s="275" t="s">
        <v>1</v>
      </c>
      <c r="N188" s="276" t="s">
        <v>38</v>
      </c>
      <c r="O188" s="91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1" t="s">
        <v>176</v>
      </c>
      <c r="AT188" s="231" t="s">
        <v>313</v>
      </c>
      <c r="AU188" s="231" t="s">
        <v>83</v>
      </c>
      <c r="AY188" s="17" t="s">
        <v>130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7" t="s">
        <v>81</v>
      </c>
      <c r="BK188" s="232">
        <f>ROUND(I188*H188,2)</f>
        <v>0</v>
      </c>
      <c r="BL188" s="17" t="s">
        <v>136</v>
      </c>
      <c r="BM188" s="231" t="s">
        <v>2035</v>
      </c>
    </row>
    <row r="189" spans="1:51" s="13" customFormat="1" ht="12">
      <c r="A189" s="13"/>
      <c r="B189" s="233"/>
      <c r="C189" s="234"/>
      <c r="D189" s="235" t="s">
        <v>138</v>
      </c>
      <c r="E189" s="236" t="s">
        <v>1</v>
      </c>
      <c r="F189" s="237" t="s">
        <v>1551</v>
      </c>
      <c r="G189" s="234"/>
      <c r="H189" s="238">
        <v>2.02</v>
      </c>
      <c r="I189" s="239"/>
      <c r="J189" s="234"/>
      <c r="K189" s="234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138</v>
      </c>
      <c r="AU189" s="244" t="s">
        <v>83</v>
      </c>
      <c r="AV189" s="13" t="s">
        <v>83</v>
      </c>
      <c r="AW189" s="13" t="s">
        <v>29</v>
      </c>
      <c r="AX189" s="13" t="s">
        <v>81</v>
      </c>
      <c r="AY189" s="244" t="s">
        <v>130</v>
      </c>
    </row>
    <row r="190" spans="1:65" s="2" customFormat="1" ht="24.15" customHeight="1">
      <c r="A190" s="38"/>
      <c r="B190" s="39"/>
      <c r="C190" s="219" t="s">
        <v>351</v>
      </c>
      <c r="D190" s="219" t="s">
        <v>132</v>
      </c>
      <c r="E190" s="220" t="s">
        <v>2036</v>
      </c>
      <c r="F190" s="221" t="s">
        <v>2037</v>
      </c>
      <c r="G190" s="222" t="s">
        <v>503</v>
      </c>
      <c r="H190" s="223">
        <v>4</v>
      </c>
      <c r="I190" s="224"/>
      <c r="J190" s="225">
        <f>ROUND(I190*H190,2)</f>
        <v>0</v>
      </c>
      <c r="K190" s="226"/>
      <c r="L190" s="44"/>
      <c r="M190" s="227" t="s">
        <v>1</v>
      </c>
      <c r="N190" s="228" t="s">
        <v>38</v>
      </c>
      <c r="O190" s="91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1" t="s">
        <v>136</v>
      </c>
      <c r="AT190" s="231" t="s">
        <v>132</v>
      </c>
      <c r="AU190" s="231" t="s">
        <v>83</v>
      </c>
      <c r="AY190" s="17" t="s">
        <v>130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7" t="s">
        <v>81</v>
      </c>
      <c r="BK190" s="232">
        <f>ROUND(I190*H190,2)</f>
        <v>0</v>
      </c>
      <c r="BL190" s="17" t="s">
        <v>136</v>
      </c>
      <c r="BM190" s="231" t="s">
        <v>2038</v>
      </c>
    </row>
    <row r="191" spans="1:63" s="12" customFormat="1" ht="22.8" customHeight="1">
      <c r="A191" s="12"/>
      <c r="B191" s="203"/>
      <c r="C191" s="204"/>
      <c r="D191" s="205" t="s">
        <v>72</v>
      </c>
      <c r="E191" s="217" t="s">
        <v>184</v>
      </c>
      <c r="F191" s="217" t="s">
        <v>2039</v>
      </c>
      <c r="G191" s="204"/>
      <c r="H191" s="204"/>
      <c r="I191" s="207"/>
      <c r="J191" s="218">
        <f>BK191</f>
        <v>0</v>
      </c>
      <c r="K191" s="204"/>
      <c r="L191" s="209"/>
      <c r="M191" s="210"/>
      <c r="N191" s="211"/>
      <c r="O191" s="211"/>
      <c r="P191" s="212">
        <f>SUM(P192:P198)</f>
        <v>0</v>
      </c>
      <c r="Q191" s="211"/>
      <c r="R191" s="212">
        <f>SUM(R192:R198)</f>
        <v>0</v>
      </c>
      <c r="S191" s="211"/>
      <c r="T191" s="213">
        <f>SUM(T192:T198)</f>
        <v>0.05280000000000001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4" t="s">
        <v>81</v>
      </c>
      <c r="AT191" s="215" t="s">
        <v>72</v>
      </c>
      <c r="AU191" s="215" t="s">
        <v>81</v>
      </c>
      <c r="AY191" s="214" t="s">
        <v>130</v>
      </c>
      <c r="BK191" s="216">
        <f>SUM(BK192:BK198)</f>
        <v>0</v>
      </c>
    </row>
    <row r="192" spans="1:65" s="2" customFormat="1" ht="16.5" customHeight="1">
      <c r="A192" s="38"/>
      <c r="B192" s="39"/>
      <c r="C192" s="219" t="s">
        <v>357</v>
      </c>
      <c r="D192" s="219" t="s">
        <v>132</v>
      </c>
      <c r="E192" s="220" t="s">
        <v>1764</v>
      </c>
      <c r="F192" s="221" t="s">
        <v>1765</v>
      </c>
      <c r="G192" s="222" t="s">
        <v>195</v>
      </c>
      <c r="H192" s="223">
        <v>0.024</v>
      </c>
      <c r="I192" s="224"/>
      <c r="J192" s="225">
        <f>ROUND(I192*H192,2)</f>
        <v>0</v>
      </c>
      <c r="K192" s="226"/>
      <c r="L192" s="44"/>
      <c r="M192" s="227" t="s">
        <v>1</v>
      </c>
      <c r="N192" s="228" t="s">
        <v>38</v>
      </c>
      <c r="O192" s="91"/>
      <c r="P192" s="229">
        <f>O192*H192</f>
        <v>0</v>
      </c>
      <c r="Q192" s="229">
        <v>0</v>
      </c>
      <c r="R192" s="229">
        <f>Q192*H192</f>
        <v>0</v>
      </c>
      <c r="S192" s="229">
        <v>2.2</v>
      </c>
      <c r="T192" s="230">
        <f>S192*H192</f>
        <v>0.05280000000000001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1" t="s">
        <v>136</v>
      </c>
      <c r="AT192" s="231" t="s">
        <v>132</v>
      </c>
      <c r="AU192" s="231" t="s">
        <v>83</v>
      </c>
      <c r="AY192" s="17" t="s">
        <v>130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7" t="s">
        <v>81</v>
      </c>
      <c r="BK192" s="232">
        <f>ROUND(I192*H192,2)</f>
        <v>0</v>
      </c>
      <c r="BL192" s="17" t="s">
        <v>136</v>
      </c>
      <c r="BM192" s="231" t="s">
        <v>2040</v>
      </c>
    </row>
    <row r="193" spans="1:51" s="14" customFormat="1" ht="12">
      <c r="A193" s="14"/>
      <c r="B193" s="245"/>
      <c r="C193" s="246"/>
      <c r="D193" s="235" t="s">
        <v>138</v>
      </c>
      <c r="E193" s="247" t="s">
        <v>1</v>
      </c>
      <c r="F193" s="248" t="s">
        <v>1972</v>
      </c>
      <c r="G193" s="246"/>
      <c r="H193" s="247" t="s">
        <v>1</v>
      </c>
      <c r="I193" s="249"/>
      <c r="J193" s="246"/>
      <c r="K193" s="246"/>
      <c r="L193" s="250"/>
      <c r="M193" s="251"/>
      <c r="N193" s="252"/>
      <c r="O193" s="252"/>
      <c r="P193" s="252"/>
      <c r="Q193" s="252"/>
      <c r="R193" s="252"/>
      <c r="S193" s="252"/>
      <c r="T193" s="25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4" t="s">
        <v>138</v>
      </c>
      <c r="AU193" s="254" t="s">
        <v>83</v>
      </c>
      <c r="AV193" s="14" t="s">
        <v>81</v>
      </c>
      <c r="AW193" s="14" t="s">
        <v>29</v>
      </c>
      <c r="AX193" s="14" t="s">
        <v>73</v>
      </c>
      <c r="AY193" s="254" t="s">
        <v>130</v>
      </c>
    </row>
    <row r="194" spans="1:51" s="13" customFormat="1" ht="12">
      <c r="A194" s="13"/>
      <c r="B194" s="233"/>
      <c r="C194" s="234"/>
      <c r="D194" s="235" t="s">
        <v>138</v>
      </c>
      <c r="E194" s="236" t="s">
        <v>1</v>
      </c>
      <c r="F194" s="237" t="s">
        <v>1973</v>
      </c>
      <c r="G194" s="234"/>
      <c r="H194" s="238">
        <v>0.024</v>
      </c>
      <c r="I194" s="239"/>
      <c r="J194" s="234"/>
      <c r="K194" s="234"/>
      <c r="L194" s="240"/>
      <c r="M194" s="241"/>
      <c r="N194" s="242"/>
      <c r="O194" s="242"/>
      <c r="P194" s="242"/>
      <c r="Q194" s="242"/>
      <c r="R194" s="242"/>
      <c r="S194" s="242"/>
      <c r="T194" s="24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4" t="s">
        <v>138</v>
      </c>
      <c r="AU194" s="244" t="s">
        <v>83</v>
      </c>
      <c r="AV194" s="13" t="s">
        <v>83</v>
      </c>
      <c r="AW194" s="13" t="s">
        <v>29</v>
      </c>
      <c r="AX194" s="13" t="s">
        <v>81</v>
      </c>
      <c r="AY194" s="244" t="s">
        <v>130</v>
      </c>
    </row>
    <row r="195" spans="1:65" s="2" customFormat="1" ht="33" customHeight="1">
      <c r="A195" s="38"/>
      <c r="B195" s="39"/>
      <c r="C195" s="219" t="s">
        <v>364</v>
      </c>
      <c r="D195" s="219" t="s">
        <v>132</v>
      </c>
      <c r="E195" s="220" t="s">
        <v>1846</v>
      </c>
      <c r="F195" s="221" t="s">
        <v>1847</v>
      </c>
      <c r="G195" s="222" t="s">
        <v>277</v>
      </c>
      <c r="H195" s="223">
        <v>0.053</v>
      </c>
      <c r="I195" s="224"/>
      <c r="J195" s="225">
        <f>ROUND(I195*H195,2)</f>
        <v>0</v>
      </c>
      <c r="K195" s="226"/>
      <c r="L195" s="44"/>
      <c r="M195" s="227" t="s">
        <v>1</v>
      </c>
      <c r="N195" s="228" t="s">
        <v>38</v>
      </c>
      <c r="O195" s="91"/>
      <c r="P195" s="229">
        <f>O195*H195</f>
        <v>0</v>
      </c>
      <c r="Q195" s="229">
        <v>0</v>
      </c>
      <c r="R195" s="229">
        <f>Q195*H195</f>
        <v>0</v>
      </c>
      <c r="S195" s="229">
        <v>0</v>
      </c>
      <c r="T195" s="23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1" t="s">
        <v>136</v>
      </c>
      <c r="AT195" s="231" t="s">
        <v>132</v>
      </c>
      <c r="AU195" s="231" t="s">
        <v>83</v>
      </c>
      <c r="AY195" s="17" t="s">
        <v>130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7" t="s">
        <v>81</v>
      </c>
      <c r="BK195" s="232">
        <f>ROUND(I195*H195,2)</f>
        <v>0</v>
      </c>
      <c r="BL195" s="17" t="s">
        <v>136</v>
      </c>
      <c r="BM195" s="231" t="s">
        <v>2041</v>
      </c>
    </row>
    <row r="196" spans="1:51" s="13" customFormat="1" ht="12">
      <c r="A196" s="13"/>
      <c r="B196" s="233"/>
      <c r="C196" s="234"/>
      <c r="D196" s="235" t="s">
        <v>138</v>
      </c>
      <c r="E196" s="236" t="s">
        <v>1</v>
      </c>
      <c r="F196" s="237" t="s">
        <v>2042</v>
      </c>
      <c r="G196" s="234"/>
      <c r="H196" s="238">
        <v>0.053</v>
      </c>
      <c r="I196" s="239"/>
      <c r="J196" s="234"/>
      <c r="K196" s="234"/>
      <c r="L196" s="240"/>
      <c r="M196" s="241"/>
      <c r="N196" s="242"/>
      <c r="O196" s="242"/>
      <c r="P196" s="242"/>
      <c r="Q196" s="242"/>
      <c r="R196" s="242"/>
      <c r="S196" s="242"/>
      <c r="T196" s="24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4" t="s">
        <v>138</v>
      </c>
      <c r="AU196" s="244" t="s">
        <v>83</v>
      </c>
      <c r="AV196" s="13" t="s">
        <v>83</v>
      </c>
      <c r="AW196" s="13" t="s">
        <v>29</v>
      </c>
      <c r="AX196" s="13" t="s">
        <v>81</v>
      </c>
      <c r="AY196" s="244" t="s">
        <v>130</v>
      </c>
    </row>
    <row r="197" spans="1:65" s="2" customFormat="1" ht="33" customHeight="1">
      <c r="A197" s="38"/>
      <c r="B197" s="39"/>
      <c r="C197" s="219" t="s">
        <v>369</v>
      </c>
      <c r="D197" s="219" t="s">
        <v>132</v>
      </c>
      <c r="E197" s="220" t="s">
        <v>1855</v>
      </c>
      <c r="F197" s="221" t="s">
        <v>1856</v>
      </c>
      <c r="G197" s="222" t="s">
        <v>277</v>
      </c>
      <c r="H197" s="223">
        <v>0.053</v>
      </c>
      <c r="I197" s="224"/>
      <c r="J197" s="225">
        <f>ROUND(I197*H197,2)</f>
        <v>0</v>
      </c>
      <c r="K197" s="226"/>
      <c r="L197" s="44"/>
      <c r="M197" s="227" t="s">
        <v>1</v>
      </c>
      <c r="N197" s="228" t="s">
        <v>38</v>
      </c>
      <c r="O197" s="91"/>
      <c r="P197" s="229">
        <f>O197*H197</f>
        <v>0</v>
      </c>
      <c r="Q197" s="229">
        <v>0</v>
      </c>
      <c r="R197" s="229">
        <f>Q197*H197</f>
        <v>0</v>
      </c>
      <c r="S197" s="229">
        <v>0</v>
      </c>
      <c r="T197" s="23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1" t="s">
        <v>136</v>
      </c>
      <c r="AT197" s="231" t="s">
        <v>132</v>
      </c>
      <c r="AU197" s="231" t="s">
        <v>83</v>
      </c>
      <c r="AY197" s="17" t="s">
        <v>130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7" t="s">
        <v>81</v>
      </c>
      <c r="BK197" s="232">
        <f>ROUND(I197*H197,2)</f>
        <v>0</v>
      </c>
      <c r="BL197" s="17" t="s">
        <v>136</v>
      </c>
      <c r="BM197" s="231" t="s">
        <v>2043</v>
      </c>
    </row>
    <row r="198" spans="1:65" s="2" customFormat="1" ht="44.25" customHeight="1">
      <c r="A198" s="38"/>
      <c r="B198" s="39"/>
      <c r="C198" s="219" t="s">
        <v>345</v>
      </c>
      <c r="D198" s="219" t="s">
        <v>132</v>
      </c>
      <c r="E198" s="220" t="s">
        <v>2044</v>
      </c>
      <c r="F198" s="221" t="s">
        <v>2045</v>
      </c>
      <c r="G198" s="222" t="s">
        <v>277</v>
      </c>
      <c r="H198" s="223">
        <v>0.053</v>
      </c>
      <c r="I198" s="224"/>
      <c r="J198" s="225">
        <f>ROUND(I198*H198,2)</f>
        <v>0</v>
      </c>
      <c r="K198" s="226"/>
      <c r="L198" s="44"/>
      <c r="M198" s="227" t="s">
        <v>1</v>
      </c>
      <c r="N198" s="228" t="s">
        <v>38</v>
      </c>
      <c r="O198" s="91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1" t="s">
        <v>136</v>
      </c>
      <c r="AT198" s="231" t="s">
        <v>132</v>
      </c>
      <c r="AU198" s="231" t="s">
        <v>83</v>
      </c>
      <c r="AY198" s="17" t="s">
        <v>130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7" t="s">
        <v>81</v>
      </c>
      <c r="BK198" s="232">
        <f>ROUND(I198*H198,2)</f>
        <v>0</v>
      </c>
      <c r="BL198" s="17" t="s">
        <v>136</v>
      </c>
      <c r="BM198" s="231" t="s">
        <v>2046</v>
      </c>
    </row>
    <row r="199" spans="1:63" s="12" customFormat="1" ht="22.8" customHeight="1">
      <c r="A199" s="12"/>
      <c r="B199" s="203"/>
      <c r="C199" s="204"/>
      <c r="D199" s="205" t="s">
        <v>72</v>
      </c>
      <c r="E199" s="217" t="s">
        <v>1881</v>
      </c>
      <c r="F199" s="217" t="s">
        <v>1882</v>
      </c>
      <c r="G199" s="204"/>
      <c r="H199" s="204"/>
      <c r="I199" s="207"/>
      <c r="J199" s="218">
        <f>BK199</f>
        <v>0</v>
      </c>
      <c r="K199" s="204"/>
      <c r="L199" s="209"/>
      <c r="M199" s="210"/>
      <c r="N199" s="211"/>
      <c r="O199" s="211"/>
      <c r="P199" s="212">
        <f>SUM(P200:P201)</f>
        <v>0</v>
      </c>
      <c r="Q199" s="211"/>
      <c r="R199" s="212">
        <f>SUM(R200:R201)</f>
        <v>0</v>
      </c>
      <c r="S199" s="211"/>
      <c r="T199" s="213">
        <f>SUM(T200:T201)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14" t="s">
        <v>81</v>
      </c>
      <c r="AT199" s="215" t="s">
        <v>72</v>
      </c>
      <c r="AU199" s="215" t="s">
        <v>81</v>
      </c>
      <c r="AY199" s="214" t="s">
        <v>130</v>
      </c>
      <c r="BK199" s="216">
        <f>SUM(BK200:BK201)</f>
        <v>0</v>
      </c>
    </row>
    <row r="200" spans="1:65" s="2" customFormat="1" ht="37.8" customHeight="1">
      <c r="A200" s="38"/>
      <c r="B200" s="39"/>
      <c r="C200" s="219" t="s">
        <v>398</v>
      </c>
      <c r="D200" s="219" t="s">
        <v>132</v>
      </c>
      <c r="E200" s="220" t="s">
        <v>1884</v>
      </c>
      <c r="F200" s="221" t="s">
        <v>1885</v>
      </c>
      <c r="G200" s="222" t="s">
        <v>277</v>
      </c>
      <c r="H200" s="223">
        <v>0.287</v>
      </c>
      <c r="I200" s="224"/>
      <c r="J200" s="225">
        <f>ROUND(I200*H200,2)</f>
        <v>0</v>
      </c>
      <c r="K200" s="226"/>
      <c r="L200" s="44"/>
      <c r="M200" s="227" t="s">
        <v>1</v>
      </c>
      <c r="N200" s="228" t="s">
        <v>38</v>
      </c>
      <c r="O200" s="91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1" t="s">
        <v>136</v>
      </c>
      <c r="AT200" s="231" t="s">
        <v>132</v>
      </c>
      <c r="AU200" s="231" t="s">
        <v>83</v>
      </c>
      <c r="AY200" s="17" t="s">
        <v>130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7" t="s">
        <v>81</v>
      </c>
      <c r="BK200" s="232">
        <f>ROUND(I200*H200,2)</f>
        <v>0</v>
      </c>
      <c r="BL200" s="17" t="s">
        <v>136</v>
      </c>
      <c r="BM200" s="231" t="s">
        <v>2047</v>
      </c>
    </row>
    <row r="201" spans="1:65" s="2" customFormat="1" ht="37.8" customHeight="1">
      <c r="A201" s="38"/>
      <c r="B201" s="39"/>
      <c r="C201" s="219" t="s">
        <v>402</v>
      </c>
      <c r="D201" s="219" t="s">
        <v>132</v>
      </c>
      <c r="E201" s="220" t="s">
        <v>1888</v>
      </c>
      <c r="F201" s="221" t="s">
        <v>1889</v>
      </c>
      <c r="G201" s="222" t="s">
        <v>277</v>
      </c>
      <c r="H201" s="223">
        <v>0.287</v>
      </c>
      <c r="I201" s="224"/>
      <c r="J201" s="225">
        <f>ROUND(I201*H201,2)</f>
        <v>0</v>
      </c>
      <c r="K201" s="226"/>
      <c r="L201" s="44"/>
      <c r="M201" s="277" t="s">
        <v>1</v>
      </c>
      <c r="N201" s="278" t="s">
        <v>38</v>
      </c>
      <c r="O201" s="279"/>
      <c r="P201" s="280">
        <f>O201*H201</f>
        <v>0</v>
      </c>
      <c r="Q201" s="280">
        <v>0</v>
      </c>
      <c r="R201" s="280">
        <f>Q201*H201</f>
        <v>0</v>
      </c>
      <c r="S201" s="280">
        <v>0</v>
      </c>
      <c r="T201" s="281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1" t="s">
        <v>136</v>
      </c>
      <c r="AT201" s="231" t="s">
        <v>132</v>
      </c>
      <c r="AU201" s="231" t="s">
        <v>83</v>
      </c>
      <c r="AY201" s="17" t="s">
        <v>130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7" t="s">
        <v>81</v>
      </c>
      <c r="BK201" s="232">
        <f>ROUND(I201*H201,2)</f>
        <v>0</v>
      </c>
      <c r="BL201" s="17" t="s">
        <v>136</v>
      </c>
      <c r="BM201" s="231" t="s">
        <v>2048</v>
      </c>
    </row>
    <row r="202" spans="1:31" s="2" customFormat="1" ht="6.95" customHeight="1">
      <c r="A202" s="38"/>
      <c r="B202" s="66"/>
      <c r="C202" s="67"/>
      <c r="D202" s="67"/>
      <c r="E202" s="67"/>
      <c r="F202" s="67"/>
      <c r="G202" s="67"/>
      <c r="H202" s="67"/>
      <c r="I202" s="67"/>
      <c r="J202" s="67"/>
      <c r="K202" s="67"/>
      <c r="L202" s="44"/>
      <c r="M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</row>
  </sheetData>
  <sheetProtection password="A8D3" sheet="1" objects="1" scenarios="1" formatColumns="0" formatRows="0" autoFilter="0"/>
  <autoFilter ref="C122:K201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</row>
    <row r="4" spans="2:46" s="1" customFormat="1" ht="24.95" customHeight="1">
      <c r="B4" s="20"/>
      <c r="D4" s="138" t="s">
        <v>90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Brno, kolektor Nový Lískovec - rekonstrukce vodovodu, etapa VII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2049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19. 3. 2024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ROUND(J118,2)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37</v>
      </c>
      <c r="E33" s="140" t="s">
        <v>38</v>
      </c>
      <c r="F33" s="154">
        <f>ROUND((SUM(BE118:BE146)),2)</f>
        <v>0</v>
      </c>
      <c r="G33" s="38"/>
      <c r="H33" s="38"/>
      <c r="I33" s="155">
        <v>0.21</v>
      </c>
      <c r="J33" s="154">
        <f>ROUND(((SUM(BE118:BE146))*I33),2)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39</v>
      </c>
      <c r="F34" s="154">
        <f>ROUND((SUM(BF118:BF146)),2)</f>
        <v>0</v>
      </c>
      <c r="G34" s="38"/>
      <c r="H34" s="38"/>
      <c r="I34" s="155">
        <v>0.12</v>
      </c>
      <c r="J34" s="154">
        <f>ROUND(((SUM(BF118:BF146))*I34),2)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ROUND((SUM(BG118:BG146)),2)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ROUND((SUM(BH118:BH146)),2)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ROUND((SUM(BI118:BI146)),2)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Brno, kolektor Nový Lískovec - rekonstrukce vodovodu, etapa VII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090 - Vedlejší a ostatní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19. 3. 2024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94</v>
      </c>
      <c r="D94" s="176"/>
      <c r="E94" s="176"/>
      <c r="F94" s="176"/>
      <c r="G94" s="176"/>
      <c r="H94" s="176"/>
      <c r="I94" s="176"/>
      <c r="J94" s="177" t="s">
        <v>95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96</v>
      </c>
      <c r="D96" s="40"/>
      <c r="E96" s="40"/>
      <c r="F96" s="40"/>
      <c r="G96" s="40"/>
      <c r="H96" s="40"/>
      <c r="I96" s="40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97</v>
      </c>
    </row>
    <row r="97" spans="1:31" s="9" customFormat="1" ht="24.95" customHeight="1">
      <c r="A97" s="9"/>
      <c r="B97" s="179"/>
      <c r="C97" s="180"/>
      <c r="D97" s="181" t="s">
        <v>98</v>
      </c>
      <c r="E97" s="182"/>
      <c r="F97" s="182"/>
      <c r="G97" s="182"/>
      <c r="H97" s="182"/>
      <c r="I97" s="182"/>
      <c r="J97" s="183">
        <f>J119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108</v>
      </c>
      <c r="E98" s="188"/>
      <c r="F98" s="188"/>
      <c r="G98" s="188"/>
      <c r="H98" s="188"/>
      <c r="I98" s="188"/>
      <c r="J98" s="189">
        <f>J120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115</v>
      </c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74" t="str">
        <f>E7</f>
        <v>Brno, kolektor Nový Lískovec - rekonstrukce vodovodu, etapa VII</v>
      </c>
      <c r="F108" s="32"/>
      <c r="G108" s="32"/>
      <c r="H108" s="32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91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E9</f>
        <v>090 - Vedlejší a ostatní náklady</v>
      </c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20</v>
      </c>
      <c r="D112" s="40"/>
      <c r="E112" s="40"/>
      <c r="F112" s="27" t="str">
        <f>F12</f>
        <v xml:space="preserve"> </v>
      </c>
      <c r="G112" s="40"/>
      <c r="H112" s="40"/>
      <c r="I112" s="32" t="s">
        <v>22</v>
      </c>
      <c r="J112" s="79" t="str">
        <f>IF(J12="","",J12)</f>
        <v>19. 3. 2024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24</v>
      </c>
      <c r="D114" s="40"/>
      <c r="E114" s="40"/>
      <c r="F114" s="27" t="str">
        <f>E15</f>
        <v xml:space="preserve"> </v>
      </c>
      <c r="G114" s="40"/>
      <c r="H114" s="40"/>
      <c r="I114" s="32" t="s">
        <v>30</v>
      </c>
      <c r="J114" s="36" t="str">
        <f>E21</f>
        <v xml:space="preserve"> 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27</v>
      </c>
      <c r="D115" s="40"/>
      <c r="E115" s="40"/>
      <c r="F115" s="27" t="str">
        <f>IF(E18="","",E18)</f>
        <v>Vyplň údaj</v>
      </c>
      <c r="G115" s="40"/>
      <c r="H115" s="40"/>
      <c r="I115" s="32" t="s">
        <v>31</v>
      </c>
      <c r="J115" s="36" t="str">
        <f>E24</f>
        <v xml:space="preserve"> 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1" customFormat="1" ht="29.25" customHeight="1">
      <c r="A117" s="191"/>
      <c r="B117" s="192"/>
      <c r="C117" s="193" t="s">
        <v>116</v>
      </c>
      <c r="D117" s="194" t="s">
        <v>58</v>
      </c>
      <c r="E117" s="194" t="s">
        <v>54</v>
      </c>
      <c r="F117" s="194" t="s">
        <v>55</v>
      </c>
      <c r="G117" s="194" t="s">
        <v>117</v>
      </c>
      <c r="H117" s="194" t="s">
        <v>118</v>
      </c>
      <c r="I117" s="194" t="s">
        <v>119</v>
      </c>
      <c r="J117" s="195" t="s">
        <v>95</v>
      </c>
      <c r="K117" s="196" t="s">
        <v>120</v>
      </c>
      <c r="L117" s="197"/>
      <c r="M117" s="100" t="s">
        <v>1</v>
      </c>
      <c r="N117" s="101" t="s">
        <v>37</v>
      </c>
      <c r="O117" s="101" t="s">
        <v>121</v>
      </c>
      <c r="P117" s="101" t="s">
        <v>122</v>
      </c>
      <c r="Q117" s="101" t="s">
        <v>123</v>
      </c>
      <c r="R117" s="101" t="s">
        <v>124</v>
      </c>
      <c r="S117" s="101" t="s">
        <v>125</v>
      </c>
      <c r="T117" s="102" t="s">
        <v>126</v>
      </c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</row>
    <row r="118" spans="1:63" s="2" customFormat="1" ht="22.8" customHeight="1">
      <c r="A118" s="38"/>
      <c r="B118" s="39"/>
      <c r="C118" s="107" t="s">
        <v>127</v>
      </c>
      <c r="D118" s="40"/>
      <c r="E118" s="40"/>
      <c r="F118" s="40"/>
      <c r="G118" s="40"/>
      <c r="H118" s="40"/>
      <c r="I118" s="40"/>
      <c r="J118" s="198">
        <f>BK118</f>
        <v>0</v>
      </c>
      <c r="K118" s="40"/>
      <c r="L118" s="44"/>
      <c r="M118" s="103"/>
      <c r="N118" s="199"/>
      <c r="O118" s="104"/>
      <c r="P118" s="200">
        <f>P119</f>
        <v>0</v>
      </c>
      <c r="Q118" s="104"/>
      <c r="R118" s="200">
        <f>R119</f>
        <v>0</v>
      </c>
      <c r="S118" s="104"/>
      <c r="T118" s="201">
        <f>T119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72</v>
      </c>
      <c r="AU118" s="17" t="s">
        <v>97</v>
      </c>
      <c r="BK118" s="202">
        <f>BK119</f>
        <v>0</v>
      </c>
    </row>
    <row r="119" spans="1:63" s="12" customFormat="1" ht="25.9" customHeight="1">
      <c r="A119" s="12"/>
      <c r="B119" s="203"/>
      <c r="C119" s="204"/>
      <c r="D119" s="205" t="s">
        <v>72</v>
      </c>
      <c r="E119" s="206" t="s">
        <v>128</v>
      </c>
      <c r="F119" s="206" t="s">
        <v>129</v>
      </c>
      <c r="G119" s="204"/>
      <c r="H119" s="204"/>
      <c r="I119" s="207"/>
      <c r="J119" s="208">
        <f>BK119</f>
        <v>0</v>
      </c>
      <c r="K119" s="204"/>
      <c r="L119" s="209"/>
      <c r="M119" s="210"/>
      <c r="N119" s="211"/>
      <c r="O119" s="211"/>
      <c r="P119" s="212">
        <f>P120</f>
        <v>0</v>
      </c>
      <c r="Q119" s="211"/>
      <c r="R119" s="212">
        <f>R120</f>
        <v>0</v>
      </c>
      <c r="S119" s="211"/>
      <c r="T119" s="213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4" t="s">
        <v>81</v>
      </c>
      <c r="AT119" s="215" t="s">
        <v>72</v>
      </c>
      <c r="AU119" s="215" t="s">
        <v>73</v>
      </c>
      <c r="AY119" s="214" t="s">
        <v>130</v>
      </c>
      <c r="BK119" s="216">
        <f>BK120</f>
        <v>0</v>
      </c>
    </row>
    <row r="120" spans="1:63" s="12" customFormat="1" ht="22.8" customHeight="1">
      <c r="A120" s="12"/>
      <c r="B120" s="203"/>
      <c r="C120" s="204"/>
      <c r="D120" s="205" t="s">
        <v>72</v>
      </c>
      <c r="E120" s="217" t="s">
        <v>184</v>
      </c>
      <c r="F120" s="217" t="s">
        <v>1675</v>
      </c>
      <c r="G120" s="204"/>
      <c r="H120" s="204"/>
      <c r="I120" s="207"/>
      <c r="J120" s="218">
        <f>BK120</f>
        <v>0</v>
      </c>
      <c r="K120" s="204"/>
      <c r="L120" s="209"/>
      <c r="M120" s="210"/>
      <c r="N120" s="211"/>
      <c r="O120" s="211"/>
      <c r="P120" s="212">
        <f>SUM(P121:P146)</f>
        <v>0</v>
      </c>
      <c r="Q120" s="211"/>
      <c r="R120" s="212">
        <f>SUM(R121:R146)</f>
        <v>0</v>
      </c>
      <c r="S120" s="211"/>
      <c r="T120" s="213">
        <f>SUM(T121:T146)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81</v>
      </c>
      <c r="AT120" s="215" t="s">
        <v>72</v>
      </c>
      <c r="AU120" s="215" t="s">
        <v>81</v>
      </c>
      <c r="AY120" s="214" t="s">
        <v>130</v>
      </c>
      <c r="BK120" s="216">
        <f>SUM(BK121:BK146)</f>
        <v>0</v>
      </c>
    </row>
    <row r="121" spans="1:65" s="2" customFormat="1" ht="16.5" customHeight="1">
      <c r="A121" s="38"/>
      <c r="B121" s="39"/>
      <c r="C121" s="219" t="s">
        <v>81</v>
      </c>
      <c r="D121" s="219" t="s">
        <v>132</v>
      </c>
      <c r="E121" s="220" t="s">
        <v>2050</v>
      </c>
      <c r="F121" s="221" t="s">
        <v>2051</v>
      </c>
      <c r="G121" s="222" t="s">
        <v>503</v>
      </c>
      <c r="H121" s="223">
        <v>1</v>
      </c>
      <c r="I121" s="224"/>
      <c r="J121" s="225">
        <f>ROUND(I121*H121,2)</f>
        <v>0</v>
      </c>
      <c r="K121" s="226"/>
      <c r="L121" s="44"/>
      <c r="M121" s="227" t="s">
        <v>1</v>
      </c>
      <c r="N121" s="228" t="s">
        <v>38</v>
      </c>
      <c r="O121" s="91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31" t="s">
        <v>136</v>
      </c>
      <c r="AT121" s="231" t="s">
        <v>132</v>
      </c>
      <c r="AU121" s="231" t="s">
        <v>83</v>
      </c>
      <c r="AY121" s="17" t="s">
        <v>130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7" t="s">
        <v>81</v>
      </c>
      <c r="BK121" s="232">
        <f>ROUND(I121*H121,2)</f>
        <v>0</v>
      </c>
      <c r="BL121" s="17" t="s">
        <v>136</v>
      </c>
      <c r="BM121" s="231" t="s">
        <v>2052</v>
      </c>
    </row>
    <row r="122" spans="1:65" s="2" customFormat="1" ht="24.15" customHeight="1">
      <c r="A122" s="38"/>
      <c r="B122" s="39"/>
      <c r="C122" s="219" t="s">
        <v>83</v>
      </c>
      <c r="D122" s="219" t="s">
        <v>132</v>
      </c>
      <c r="E122" s="220" t="s">
        <v>2053</v>
      </c>
      <c r="F122" s="221" t="s">
        <v>2054</v>
      </c>
      <c r="G122" s="222" t="s">
        <v>503</v>
      </c>
      <c r="H122" s="223">
        <v>1</v>
      </c>
      <c r="I122" s="224"/>
      <c r="J122" s="225">
        <f>ROUND(I122*H122,2)</f>
        <v>0</v>
      </c>
      <c r="K122" s="226"/>
      <c r="L122" s="44"/>
      <c r="M122" s="227" t="s">
        <v>1</v>
      </c>
      <c r="N122" s="228" t="s">
        <v>38</v>
      </c>
      <c r="O122" s="91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31" t="s">
        <v>136</v>
      </c>
      <c r="AT122" s="231" t="s">
        <v>132</v>
      </c>
      <c r="AU122" s="231" t="s">
        <v>83</v>
      </c>
      <c r="AY122" s="17" t="s">
        <v>130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7" t="s">
        <v>81</v>
      </c>
      <c r="BK122" s="232">
        <f>ROUND(I122*H122,2)</f>
        <v>0</v>
      </c>
      <c r="BL122" s="17" t="s">
        <v>136</v>
      </c>
      <c r="BM122" s="231" t="s">
        <v>2055</v>
      </c>
    </row>
    <row r="123" spans="1:51" s="14" customFormat="1" ht="12">
      <c r="A123" s="14"/>
      <c r="B123" s="245"/>
      <c r="C123" s="246"/>
      <c r="D123" s="235" t="s">
        <v>138</v>
      </c>
      <c r="E123" s="247" t="s">
        <v>1</v>
      </c>
      <c r="F123" s="248" t="s">
        <v>2056</v>
      </c>
      <c r="G123" s="246"/>
      <c r="H123" s="247" t="s">
        <v>1</v>
      </c>
      <c r="I123" s="249"/>
      <c r="J123" s="246"/>
      <c r="K123" s="246"/>
      <c r="L123" s="250"/>
      <c r="M123" s="251"/>
      <c r="N123" s="252"/>
      <c r="O123" s="252"/>
      <c r="P123" s="252"/>
      <c r="Q123" s="252"/>
      <c r="R123" s="252"/>
      <c r="S123" s="252"/>
      <c r="T123" s="253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4" t="s">
        <v>138</v>
      </c>
      <c r="AU123" s="254" t="s">
        <v>83</v>
      </c>
      <c r="AV123" s="14" t="s">
        <v>81</v>
      </c>
      <c r="AW123" s="14" t="s">
        <v>29</v>
      </c>
      <c r="AX123" s="14" t="s">
        <v>73</v>
      </c>
      <c r="AY123" s="254" t="s">
        <v>130</v>
      </c>
    </row>
    <row r="124" spans="1:51" s="14" customFormat="1" ht="12">
      <c r="A124" s="14"/>
      <c r="B124" s="245"/>
      <c r="C124" s="246"/>
      <c r="D124" s="235" t="s">
        <v>138</v>
      </c>
      <c r="E124" s="247" t="s">
        <v>1</v>
      </c>
      <c r="F124" s="248" t="s">
        <v>2057</v>
      </c>
      <c r="G124" s="246"/>
      <c r="H124" s="247" t="s">
        <v>1</v>
      </c>
      <c r="I124" s="249"/>
      <c r="J124" s="246"/>
      <c r="K124" s="246"/>
      <c r="L124" s="250"/>
      <c r="M124" s="251"/>
      <c r="N124" s="252"/>
      <c r="O124" s="252"/>
      <c r="P124" s="252"/>
      <c r="Q124" s="252"/>
      <c r="R124" s="252"/>
      <c r="S124" s="252"/>
      <c r="T124" s="253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4" t="s">
        <v>138</v>
      </c>
      <c r="AU124" s="254" t="s">
        <v>83</v>
      </c>
      <c r="AV124" s="14" t="s">
        <v>81</v>
      </c>
      <c r="AW124" s="14" t="s">
        <v>29</v>
      </c>
      <c r="AX124" s="14" t="s">
        <v>73</v>
      </c>
      <c r="AY124" s="254" t="s">
        <v>130</v>
      </c>
    </row>
    <row r="125" spans="1:51" s="13" customFormat="1" ht="12">
      <c r="A125" s="13"/>
      <c r="B125" s="233"/>
      <c r="C125" s="234"/>
      <c r="D125" s="235" t="s">
        <v>138</v>
      </c>
      <c r="E125" s="236" t="s">
        <v>1</v>
      </c>
      <c r="F125" s="237" t="s">
        <v>531</v>
      </c>
      <c r="G125" s="234"/>
      <c r="H125" s="238">
        <v>1</v>
      </c>
      <c r="I125" s="239"/>
      <c r="J125" s="234"/>
      <c r="K125" s="234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138</v>
      </c>
      <c r="AU125" s="244" t="s">
        <v>83</v>
      </c>
      <c r="AV125" s="13" t="s">
        <v>83</v>
      </c>
      <c r="AW125" s="13" t="s">
        <v>29</v>
      </c>
      <c r="AX125" s="13" t="s">
        <v>81</v>
      </c>
      <c r="AY125" s="244" t="s">
        <v>130</v>
      </c>
    </row>
    <row r="126" spans="1:65" s="2" customFormat="1" ht="24.15" customHeight="1">
      <c r="A126" s="38"/>
      <c r="B126" s="39"/>
      <c r="C126" s="219" t="s">
        <v>145</v>
      </c>
      <c r="D126" s="219" t="s">
        <v>132</v>
      </c>
      <c r="E126" s="220" t="s">
        <v>2058</v>
      </c>
      <c r="F126" s="221" t="s">
        <v>2059</v>
      </c>
      <c r="G126" s="222" t="s">
        <v>503</v>
      </c>
      <c r="H126" s="223">
        <v>1</v>
      </c>
      <c r="I126" s="224"/>
      <c r="J126" s="225">
        <f>ROUND(I126*H126,2)</f>
        <v>0</v>
      </c>
      <c r="K126" s="226"/>
      <c r="L126" s="44"/>
      <c r="M126" s="227" t="s">
        <v>1</v>
      </c>
      <c r="N126" s="228" t="s">
        <v>38</v>
      </c>
      <c r="O126" s="91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136</v>
      </c>
      <c r="AT126" s="231" t="s">
        <v>132</v>
      </c>
      <c r="AU126" s="231" t="s">
        <v>83</v>
      </c>
      <c r="AY126" s="17" t="s">
        <v>130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81</v>
      </c>
      <c r="BK126" s="232">
        <f>ROUND(I126*H126,2)</f>
        <v>0</v>
      </c>
      <c r="BL126" s="17" t="s">
        <v>136</v>
      </c>
      <c r="BM126" s="231" t="s">
        <v>2060</v>
      </c>
    </row>
    <row r="127" spans="1:65" s="2" customFormat="1" ht="24.15" customHeight="1">
      <c r="A127" s="38"/>
      <c r="B127" s="39"/>
      <c r="C127" s="219" t="s">
        <v>136</v>
      </c>
      <c r="D127" s="219" t="s">
        <v>132</v>
      </c>
      <c r="E127" s="220" t="s">
        <v>2061</v>
      </c>
      <c r="F127" s="221" t="s">
        <v>2062</v>
      </c>
      <c r="G127" s="222" t="s">
        <v>503</v>
      </c>
      <c r="H127" s="223">
        <v>1</v>
      </c>
      <c r="I127" s="224"/>
      <c r="J127" s="225">
        <f>ROUND(I127*H127,2)</f>
        <v>0</v>
      </c>
      <c r="K127" s="226"/>
      <c r="L127" s="44"/>
      <c r="M127" s="227" t="s">
        <v>1</v>
      </c>
      <c r="N127" s="228" t="s">
        <v>38</v>
      </c>
      <c r="O127" s="91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1" t="s">
        <v>136</v>
      </c>
      <c r="AT127" s="231" t="s">
        <v>132</v>
      </c>
      <c r="AU127" s="231" t="s">
        <v>83</v>
      </c>
      <c r="AY127" s="17" t="s">
        <v>130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7" t="s">
        <v>81</v>
      </c>
      <c r="BK127" s="232">
        <f>ROUND(I127*H127,2)</f>
        <v>0</v>
      </c>
      <c r="BL127" s="17" t="s">
        <v>136</v>
      </c>
      <c r="BM127" s="231" t="s">
        <v>2063</v>
      </c>
    </row>
    <row r="128" spans="1:65" s="2" customFormat="1" ht="21.75" customHeight="1">
      <c r="A128" s="38"/>
      <c r="B128" s="39"/>
      <c r="C128" s="219" t="s">
        <v>159</v>
      </c>
      <c r="D128" s="219" t="s">
        <v>132</v>
      </c>
      <c r="E128" s="220" t="s">
        <v>2064</v>
      </c>
      <c r="F128" s="221" t="s">
        <v>2065</v>
      </c>
      <c r="G128" s="222" t="s">
        <v>503</v>
      </c>
      <c r="H128" s="223">
        <v>1</v>
      </c>
      <c r="I128" s="224"/>
      <c r="J128" s="225">
        <f>ROUND(I128*H128,2)</f>
        <v>0</v>
      </c>
      <c r="K128" s="226"/>
      <c r="L128" s="44"/>
      <c r="M128" s="227" t="s">
        <v>1</v>
      </c>
      <c r="N128" s="228" t="s">
        <v>38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136</v>
      </c>
      <c r="AT128" s="231" t="s">
        <v>132</v>
      </c>
      <c r="AU128" s="231" t="s">
        <v>83</v>
      </c>
      <c r="AY128" s="17" t="s">
        <v>130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81</v>
      </c>
      <c r="BK128" s="232">
        <f>ROUND(I128*H128,2)</f>
        <v>0</v>
      </c>
      <c r="BL128" s="17" t="s">
        <v>136</v>
      </c>
      <c r="BM128" s="231" t="s">
        <v>2066</v>
      </c>
    </row>
    <row r="129" spans="1:65" s="2" customFormat="1" ht="16.5" customHeight="1">
      <c r="A129" s="38"/>
      <c r="B129" s="39"/>
      <c r="C129" s="219" t="s">
        <v>164</v>
      </c>
      <c r="D129" s="219" t="s">
        <v>132</v>
      </c>
      <c r="E129" s="220" t="s">
        <v>2067</v>
      </c>
      <c r="F129" s="221" t="s">
        <v>2068</v>
      </c>
      <c r="G129" s="222" t="s">
        <v>503</v>
      </c>
      <c r="H129" s="223">
        <v>1</v>
      </c>
      <c r="I129" s="224"/>
      <c r="J129" s="225">
        <f>ROUND(I129*H129,2)</f>
        <v>0</v>
      </c>
      <c r="K129" s="226"/>
      <c r="L129" s="44"/>
      <c r="M129" s="227" t="s">
        <v>1</v>
      </c>
      <c r="N129" s="228" t="s">
        <v>38</v>
      </c>
      <c r="O129" s="91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1" t="s">
        <v>136</v>
      </c>
      <c r="AT129" s="231" t="s">
        <v>132</v>
      </c>
      <c r="AU129" s="231" t="s">
        <v>83</v>
      </c>
      <c r="AY129" s="17" t="s">
        <v>130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81</v>
      </c>
      <c r="BK129" s="232">
        <f>ROUND(I129*H129,2)</f>
        <v>0</v>
      </c>
      <c r="BL129" s="17" t="s">
        <v>136</v>
      </c>
      <c r="BM129" s="231" t="s">
        <v>2069</v>
      </c>
    </row>
    <row r="130" spans="1:65" s="2" customFormat="1" ht="24.15" customHeight="1">
      <c r="A130" s="38"/>
      <c r="B130" s="39"/>
      <c r="C130" s="219" t="s">
        <v>169</v>
      </c>
      <c r="D130" s="219" t="s">
        <v>132</v>
      </c>
      <c r="E130" s="220" t="s">
        <v>2070</v>
      </c>
      <c r="F130" s="221" t="s">
        <v>2071</v>
      </c>
      <c r="G130" s="222" t="s">
        <v>503</v>
      </c>
      <c r="H130" s="223">
        <v>1</v>
      </c>
      <c r="I130" s="224"/>
      <c r="J130" s="225">
        <f>ROUND(I130*H130,2)</f>
        <v>0</v>
      </c>
      <c r="K130" s="226"/>
      <c r="L130" s="44"/>
      <c r="M130" s="227" t="s">
        <v>1</v>
      </c>
      <c r="N130" s="228" t="s">
        <v>38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136</v>
      </c>
      <c r="AT130" s="231" t="s">
        <v>132</v>
      </c>
      <c r="AU130" s="231" t="s">
        <v>83</v>
      </c>
      <c r="AY130" s="17" t="s">
        <v>130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81</v>
      </c>
      <c r="BK130" s="232">
        <f>ROUND(I130*H130,2)</f>
        <v>0</v>
      </c>
      <c r="BL130" s="17" t="s">
        <v>136</v>
      </c>
      <c r="BM130" s="231" t="s">
        <v>2072</v>
      </c>
    </row>
    <row r="131" spans="1:65" s="2" customFormat="1" ht="21.75" customHeight="1">
      <c r="A131" s="38"/>
      <c r="B131" s="39"/>
      <c r="C131" s="219" t="s">
        <v>176</v>
      </c>
      <c r="D131" s="219" t="s">
        <v>132</v>
      </c>
      <c r="E131" s="220" t="s">
        <v>2073</v>
      </c>
      <c r="F131" s="221" t="s">
        <v>2074</v>
      </c>
      <c r="G131" s="222" t="s">
        <v>503</v>
      </c>
      <c r="H131" s="223">
        <v>1</v>
      </c>
      <c r="I131" s="224"/>
      <c r="J131" s="225">
        <f>ROUND(I131*H131,2)</f>
        <v>0</v>
      </c>
      <c r="K131" s="226"/>
      <c r="L131" s="44"/>
      <c r="M131" s="227" t="s">
        <v>1</v>
      </c>
      <c r="N131" s="228" t="s">
        <v>38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136</v>
      </c>
      <c r="AT131" s="231" t="s">
        <v>132</v>
      </c>
      <c r="AU131" s="231" t="s">
        <v>83</v>
      </c>
      <c r="AY131" s="17" t="s">
        <v>130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81</v>
      </c>
      <c r="BK131" s="232">
        <f>ROUND(I131*H131,2)</f>
        <v>0</v>
      </c>
      <c r="BL131" s="17" t="s">
        <v>136</v>
      </c>
      <c r="BM131" s="231" t="s">
        <v>2075</v>
      </c>
    </row>
    <row r="132" spans="1:65" s="2" customFormat="1" ht="16.5" customHeight="1">
      <c r="A132" s="38"/>
      <c r="B132" s="39"/>
      <c r="C132" s="219" t="s">
        <v>184</v>
      </c>
      <c r="D132" s="219" t="s">
        <v>132</v>
      </c>
      <c r="E132" s="220" t="s">
        <v>2076</v>
      </c>
      <c r="F132" s="221" t="s">
        <v>2077</v>
      </c>
      <c r="G132" s="222" t="s">
        <v>503</v>
      </c>
      <c r="H132" s="223">
        <v>1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38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136</v>
      </c>
      <c r="AT132" s="231" t="s">
        <v>132</v>
      </c>
      <c r="AU132" s="231" t="s">
        <v>83</v>
      </c>
      <c r="AY132" s="17" t="s">
        <v>130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81</v>
      </c>
      <c r="BK132" s="232">
        <f>ROUND(I132*H132,2)</f>
        <v>0</v>
      </c>
      <c r="BL132" s="17" t="s">
        <v>136</v>
      </c>
      <c r="BM132" s="231" t="s">
        <v>2078</v>
      </c>
    </row>
    <row r="133" spans="1:65" s="2" customFormat="1" ht="21.75" customHeight="1">
      <c r="A133" s="38"/>
      <c r="B133" s="39"/>
      <c r="C133" s="219" t="s">
        <v>192</v>
      </c>
      <c r="D133" s="219" t="s">
        <v>132</v>
      </c>
      <c r="E133" s="220" t="s">
        <v>2079</v>
      </c>
      <c r="F133" s="221" t="s">
        <v>2080</v>
      </c>
      <c r="G133" s="222" t="s">
        <v>503</v>
      </c>
      <c r="H133" s="223">
        <v>1</v>
      </c>
      <c r="I133" s="224"/>
      <c r="J133" s="225">
        <f>ROUND(I133*H133,2)</f>
        <v>0</v>
      </c>
      <c r="K133" s="226"/>
      <c r="L133" s="44"/>
      <c r="M133" s="227" t="s">
        <v>1</v>
      </c>
      <c r="N133" s="228" t="s">
        <v>38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136</v>
      </c>
      <c r="AT133" s="231" t="s">
        <v>132</v>
      </c>
      <c r="AU133" s="231" t="s">
        <v>83</v>
      </c>
      <c r="AY133" s="17" t="s">
        <v>130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81</v>
      </c>
      <c r="BK133" s="232">
        <f>ROUND(I133*H133,2)</f>
        <v>0</v>
      </c>
      <c r="BL133" s="17" t="s">
        <v>136</v>
      </c>
      <c r="BM133" s="231" t="s">
        <v>2081</v>
      </c>
    </row>
    <row r="134" spans="1:65" s="2" customFormat="1" ht="24.15" customHeight="1">
      <c r="A134" s="38"/>
      <c r="B134" s="39"/>
      <c r="C134" s="219" t="s">
        <v>201</v>
      </c>
      <c r="D134" s="219" t="s">
        <v>132</v>
      </c>
      <c r="E134" s="220" t="s">
        <v>2082</v>
      </c>
      <c r="F134" s="221" t="s">
        <v>2083</v>
      </c>
      <c r="G134" s="222" t="s">
        <v>503</v>
      </c>
      <c r="H134" s="223">
        <v>1</v>
      </c>
      <c r="I134" s="224"/>
      <c r="J134" s="225">
        <f>ROUND(I134*H134,2)</f>
        <v>0</v>
      </c>
      <c r="K134" s="226"/>
      <c r="L134" s="44"/>
      <c r="M134" s="227" t="s">
        <v>1</v>
      </c>
      <c r="N134" s="228" t="s">
        <v>38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136</v>
      </c>
      <c r="AT134" s="231" t="s">
        <v>132</v>
      </c>
      <c r="AU134" s="231" t="s">
        <v>83</v>
      </c>
      <c r="AY134" s="17" t="s">
        <v>130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81</v>
      </c>
      <c r="BK134" s="232">
        <f>ROUND(I134*H134,2)</f>
        <v>0</v>
      </c>
      <c r="BL134" s="17" t="s">
        <v>136</v>
      </c>
      <c r="BM134" s="231" t="s">
        <v>2084</v>
      </c>
    </row>
    <row r="135" spans="1:65" s="2" customFormat="1" ht="24.15" customHeight="1">
      <c r="A135" s="38"/>
      <c r="B135" s="39"/>
      <c r="C135" s="219" t="s">
        <v>8</v>
      </c>
      <c r="D135" s="219" t="s">
        <v>132</v>
      </c>
      <c r="E135" s="220" t="s">
        <v>2085</v>
      </c>
      <c r="F135" s="221" t="s">
        <v>2086</v>
      </c>
      <c r="G135" s="222" t="s">
        <v>179</v>
      </c>
      <c r="H135" s="223">
        <v>2534.2</v>
      </c>
      <c r="I135" s="224"/>
      <c r="J135" s="225">
        <f>ROUND(I135*H135,2)</f>
        <v>0</v>
      </c>
      <c r="K135" s="226"/>
      <c r="L135" s="44"/>
      <c r="M135" s="227" t="s">
        <v>1</v>
      </c>
      <c r="N135" s="228" t="s">
        <v>38</v>
      </c>
      <c r="O135" s="91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1" t="s">
        <v>2087</v>
      </c>
      <c r="AT135" s="231" t="s">
        <v>132</v>
      </c>
      <c r="AU135" s="231" t="s">
        <v>83</v>
      </c>
      <c r="AY135" s="17" t="s">
        <v>130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81</v>
      </c>
      <c r="BK135" s="232">
        <f>ROUND(I135*H135,2)</f>
        <v>0</v>
      </c>
      <c r="BL135" s="17" t="s">
        <v>2087</v>
      </c>
      <c r="BM135" s="231" t="s">
        <v>2088</v>
      </c>
    </row>
    <row r="136" spans="1:51" s="14" customFormat="1" ht="12">
      <c r="A136" s="14"/>
      <c r="B136" s="245"/>
      <c r="C136" s="246"/>
      <c r="D136" s="235" t="s">
        <v>138</v>
      </c>
      <c r="E136" s="247" t="s">
        <v>1</v>
      </c>
      <c r="F136" s="248" t="s">
        <v>2089</v>
      </c>
      <c r="G136" s="246"/>
      <c r="H136" s="247" t="s">
        <v>1</v>
      </c>
      <c r="I136" s="249"/>
      <c r="J136" s="246"/>
      <c r="K136" s="246"/>
      <c r="L136" s="250"/>
      <c r="M136" s="251"/>
      <c r="N136" s="252"/>
      <c r="O136" s="252"/>
      <c r="P136" s="252"/>
      <c r="Q136" s="252"/>
      <c r="R136" s="252"/>
      <c r="S136" s="252"/>
      <c r="T136" s="25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4" t="s">
        <v>138</v>
      </c>
      <c r="AU136" s="254" t="s">
        <v>83</v>
      </c>
      <c r="AV136" s="14" t="s">
        <v>81</v>
      </c>
      <c r="AW136" s="14" t="s">
        <v>29</v>
      </c>
      <c r="AX136" s="14" t="s">
        <v>73</v>
      </c>
      <c r="AY136" s="254" t="s">
        <v>130</v>
      </c>
    </row>
    <row r="137" spans="1:51" s="13" customFormat="1" ht="12">
      <c r="A137" s="13"/>
      <c r="B137" s="233"/>
      <c r="C137" s="234"/>
      <c r="D137" s="235" t="s">
        <v>138</v>
      </c>
      <c r="E137" s="236" t="s">
        <v>1</v>
      </c>
      <c r="F137" s="237" t="s">
        <v>2090</v>
      </c>
      <c r="G137" s="234"/>
      <c r="H137" s="238">
        <v>1224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138</v>
      </c>
      <c r="AU137" s="244" t="s">
        <v>83</v>
      </c>
      <c r="AV137" s="13" t="s">
        <v>83</v>
      </c>
      <c r="AW137" s="13" t="s">
        <v>29</v>
      </c>
      <c r="AX137" s="13" t="s">
        <v>73</v>
      </c>
      <c r="AY137" s="244" t="s">
        <v>130</v>
      </c>
    </row>
    <row r="138" spans="1:51" s="14" customFormat="1" ht="12">
      <c r="A138" s="14"/>
      <c r="B138" s="245"/>
      <c r="C138" s="246"/>
      <c r="D138" s="235" t="s">
        <v>138</v>
      </c>
      <c r="E138" s="247" t="s">
        <v>1</v>
      </c>
      <c r="F138" s="248" t="s">
        <v>2091</v>
      </c>
      <c r="G138" s="246"/>
      <c r="H138" s="247" t="s">
        <v>1</v>
      </c>
      <c r="I138" s="249"/>
      <c r="J138" s="246"/>
      <c r="K138" s="246"/>
      <c r="L138" s="250"/>
      <c r="M138" s="251"/>
      <c r="N138" s="252"/>
      <c r="O138" s="252"/>
      <c r="P138" s="252"/>
      <c r="Q138" s="252"/>
      <c r="R138" s="252"/>
      <c r="S138" s="252"/>
      <c r="T138" s="25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4" t="s">
        <v>138</v>
      </c>
      <c r="AU138" s="254" t="s">
        <v>83</v>
      </c>
      <c r="AV138" s="14" t="s">
        <v>81</v>
      </c>
      <c r="AW138" s="14" t="s">
        <v>4</v>
      </c>
      <c r="AX138" s="14" t="s">
        <v>73</v>
      </c>
      <c r="AY138" s="254" t="s">
        <v>130</v>
      </c>
    </row>
    <row r="139" spans="1:51" s="13" customFormat="1" ht="12">
      <c r="A139" s="13"/>
      <c r="B139" s="233"/>
      <c r="C139" s="234"/>
      <c r="D139" s="235" t="s">
        <v>138</v>
      </c>
      <c r="E139" s="236" t="s">
        <v>1</v>
      </c>
      <c r="F139" s="237" t="s">
        <v>2092</v>
      </c>
      <c r="G139" s="234"/>
      <c r="H139" s="238">
        <v>1310.2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138</v>
      </c>
      <c r="AU139" s="244" t="s">
        <v>83</v>
      </c>
      <c r="AV139" s="13" t="s">
        <v>83</v>
      </c>
      <c r="AW139" s="13" t="s">
        <v>29</v>
      </c>
      <c r="AX139" s="13" t="s">
        <v>73</v>
      </c>
      <c r="AY139" s="244" t="s">
        <v>130</v>
      </c>
    </row>
    <row r="140" spans="1:51" s="15" customFormat="1" ht="12">
      <c r="A140" s="15"/>
      <c r="B140" s="255"/>
      <c r="C140" s="256"/>
      <c r="D140" s="235" t="s">
        <v>138</v>
      </c>
      <c r="E140" s="257" t="s">
        <v>1</v>
      </c>
      <c r="F140" s="258" t="s">
        <v>153</v>
      </c>
      <c r="G140" s="256"/>
      <c r="H140" s="259">
        <v>2534.2</v>
      </c>
      <c r="I140" s="260"/>
      <c r="J140" s="256"/>
      <c r="K140" s="256"/>
      <c r="L140" s="261"/>
      <c r="M140" s="262"/>
      <c r="N140" s="263"/>
      <c r="O140" s="263"/>
      <c r="P140" s="263"/>
      <c r="Q140" s="263"/>
      <c r="R140" s="263"/>
      <c r="S140" s="263"/>
      <c r="T140" s="264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5" t="s">
        <v>138</v>
      </c>
      <c r="AU140" s="265" t="s">
        <v>83</v>
      </c>
      <c r="AV140" s="15" t="s">
        <v>136</v>
      </c>
      <c r="AW140" s="15" t="s">
        <v>29</v>
      </c>
      <c r="AX140" s="15" t="s">
        <v>81</v>
      </c>
      <c r="AY140" s="265" t="s">
        <v>130</v>
      </c>
    </row>
    <row r="141" spans="1:65" s="2" customFormat="1" ht="24.15" customHeight="1">
      <c r="A141" s="38"/>
      <c r="B141" s="39"/>
      <c r="C141" s="219" t="s">
        <v>209</v>
      </c>
      <c r="D141" s="219" t="s">
        <v>132</v>
      </c>
      <c r="E141" s="220" t="s">
        <v>2093</v>
      </c>
      <c r="F141" s="221" t="s">
        <v>2094</v>
      </c>
      <c r="G141" s="222" t="s">
        <v>179</v>
      </c>
      <c r="H141" s="223">
        <v>1267.1</v>
      </c>
      <c r="I141" s="224"/>
      <c r="J141" s="225">
        <f>ROUND(I141*H141,2)</f>
        <v>0</v>
      </c>
      <c r="K141" s="226"/>
      <c r="L141" s="44"/>
      <c r="M141" s="227" t="s">
        <v>1</v>
      </c>
      <c r="N141" s="228" t="s">
        <v>38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2087</v>
      </c>
      <c r="AT141" s="231" t="s">
        <v>132</v>
      </c>
      <c r="AU141" s="231" t="s">
        <v>83</v>
      </c>
      <c r="AY141" s="17" t="s">
        <v>130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81</v>
      </c>
      <c r="BK141" s="232">
        <f>ROUND(I141*H141,2)</f>
        <v>0</v>
      </c>
      <c r="BL141" s="17" t="s">
        <v>2087</v>
      </c>
      <c r="BM141" s="231" t="s">
        <v>2095</v>
      </c>
    </row>
    <row r="142" spans="1:51" s="14" customFormat="1" ht="12">
      <c r="A142" s="14"/>
      <c r="B142" s="245"/>
      <c r="C142" s="246"/>
      <c r="D142" s="235" t="s">
        <v>138</v>
      </c>
      <c r="E142" s="247" t="s">
        <v>1</v>
      </c>
      <c r="F142" s="248" t="s">
        <v>2089</v>
      </c>
      <c r="G142" s="246"/>
      <c r="H142" s="247" t="s">
        <v>1</v>
      </c>
      <c r="I142" s="249"/>
      <c r="J142" s="246"/>
      <c r="K142" s="246"/>
      <c r="L142" s="250"/>
      <c r="M142" s="251"/>
      <c r="N142" s="252"/>
      <c r="O142" s="252"/>
      <c r="P142" s="252"/>
      <c r="Q142" s="252"/>
      <c r="R142" s="252"/>
      <c r="S142" s="252"/>
      <c r="T142" s="25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4" t="s">
        <v>138</v>
      </c>
      <c r="AU142" s="254" t="s">
        <v>83</v>
      </c>
      <c r="AV142" s="14" t="s">
        <v>81</v>
      </c>
      <c r="AW142" s="14" t="s">
        <v>29</v>
      </c>
      <c r="AX142" s="14" t="s">
        <v>73</v>
      </c>
      <c r="AY142" s="254" t="s">
        <v>130</v>
      </c>
    </row>
    <row r="143" spans="1:51" s="13" customFormat="1" ht="12">
      <c r="A143" s="13"/>
      <c r="B143" s="233"/>
      <c r="C143" s="234"/>
      <c r="D143" s="235" t="s">
        <v>138</v>
      </c>
      <c r="E143" s="236" t="s">
        <v>1</v>
      </c>
      <c r="F143" s="237" t="s">
        <v>2096</v>
      </c>
      <c r="G143" s="234"/>
      <c r="H143" s="238">
        <v>612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138</v>
      </c>
      <c r="AU143" s="244" t="s">
        <v>83</v>
      </c>
      <c r="AV143" s="13" t="s">
        <v>83</v>
      </c>
      <c r="AW143" s="13" t="s">
        <v>29</v>
      </c>
      <c r="AX143" s="13" t="s">
        <v>73</v>
      </c>
      <c r="AY143" s="244" t="s">
        <v>130</v>
      </c>
    </row>
    <row r="144" spans="1:51" s="14" customFormat="1" ht="12">
      <c r="A144" s="14"/>
      <c r="B144" s="245"/>
      <c r="C144" s="246"/>
      <c r="D144" s="235" t="s">
        <v>138</v>
      </c>
      <c r="E144" s="247" t="s">
        <v>1</v>
      </c>
      <c r="F144" s="248" t="s">
        <v>2091</v>
      </c>
      <c r="G144" s="246"/>
      <c r="H144" s="247" t="s">
        <v>1</v>
      </c>
      <c r="I144" s="249"/>
      <c r="J144" s="246"/>
      <c r="K144" s="246"/>
      <c r="L144" s="250"/>
      <c r="M144" s="251"/>
      <c r="N144" s="252"/>
      <c r="O144" s="252"/>
      <c r="P144" s="252"/>
      <c r="Q144" s="252"/>
      <c r="R144" s="252"/>
      <c r="S144" s="252"/>
      <c r="T144" s="25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4" t="s">
        <v>138</v>
      </c>
      <c r="AU144" s="254" t="s">
        <v>83</v>
      </c>
      <c r="AV144" s="14" t="s">
        <v>81</v>
      </c>
      <c r="AW144" s="14" t="s">
        <v>4</v>
      </c>
      <c r="AX144" s="14" t="s">
        <v>73</v>
      </c>
      <c r="AY144" s="254" t="s">
        <v>130</v>
      </c>
    </row>
    <row r="145" spans="1:51" s="13" customFormat="1" ht="12">
      <c r="A145" s="13"/>
      <c r="B145" s="233"/>
      <c r="C145" s="234"/>
      <c r="D145" s="235" t="s">
        <v>138</v>
      </c>
      <c r="E145" s="236" t="s">
        <v>1</v>
      </c>
      <c r="F145" s="237" t="s">
        <v>2097</v>
      </c>
      <c r="G145" s="234"/>
      <c r="H145" s="238">
        <v>655.1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138</v>
      </c>
      <c r="AU145" s="244" t="s">
        <v>83</v>
      </c>
      <c r="AV145" s="13" t="s">
        <v>83</v>
      </c>
      <c r="AW145" s="13" t="s">
        <v>29</v>
      </c>
      <c r="AX145" s="13" t="s">
        <v>73</v>
      </c>
      <c r="AY145" s="244" t="s">
        <v>130</v>
      </c>
    </row>
    <row r="146" spans="1:51" s="15" customFormat="1" ht="12">
      <c r="A146" s="15"/>
      <c r="B146" s="255"/>
      <c r="C146" s="256"/>
      <c r="D146" s="235" t="s">
        <v>138</v>
      </c>
      <c r="E146" s="257" t="s">
        <v>1</v>
      </c>
      <c r="F146" s="258" t="s">
        <v>153</v>
      </c>
      <c r="G146" s="256"/>
      <c r="H146" s="259">
        <v>1267.1</v>
      </c>
      <c r="I146" s="260"/>
      <c r="J146" s="256"/>
      <c r="K146" s="256"/>
      <c r="L146" s="261"/>
      <c r="M146" s="282"/>
      <c r="N146" s="283"/>
      <c r="O146" s="283"/>
      <c r="P146" s="283"/>
      <c r="Q146" s="283"/>
      <c r="R146" s="283"/>
      <c r="S146" s="283"/>
      <c r="T146" s="284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65" t="s">
        <v>138</v>
      </c>
      <c r="AU146" s="265" t="s">
        <v>83</v>
      </c>
      <c r="AV146" s="15" t="s">
        <v>136</v>
      </c>
      <c r="AW146" s="15" t="s">
        <v>29</v>
      </c>
      <c r="AX146" s="15" t="s">
        <v>81</v>
      </c>
      <c r="AY146" s="265" t="s">
        <v>130</v>
      </c>
    </row>
    <row r="147" spans="1:31" s="2" customFormat="1" ht="6.95" customHeight="1">
      <c r="A147" s="38"/>
      <c r="B147" s="66"/>
      <c r="C147" s="67"/>
      <c r="D147" s="67"/>
      <c r="E147" s="67"/>
      <c r="F147" s="67"/>
      <c r="G147" s="67"/>
      <c r="H147" s="67"/>
      <c r="I147" s="67"/>
      <c r="J147" s="67"/>
      <c r="K147" s="67"/>
      <c r="L147" s="44"/>
      <c r="M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</row>
  </sheetData>
  <sheetProtection password="A8D3" sheet="1" objects="1" scenarios="1" formatColumns="0" formatRows="0" autoFilter="0"/>
  <autoFilter ref="C117:K146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Hroníková Ivona</dc:creator>
  <cp:keywords/>
  <dc:description/>
  <cp:lastModifiedBy>Hroníková Ivona</cp:lastModifiedBy>
  <dcterms:created xsi:type="dcterms:W3CDTF">2024-03-19T14:32:57Z</dcterms:created>
  <dcterms:modified xsi:type="dcterms:W3CDTF">2024-03-19T14:33:05Z</dcterms:modified>
  <cp:category/>
  <cp:version/>
  <cp:contentType/>
  <cp:contentStatus/>
</cp:coreProperties>
</file>