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0" windowHeight="0"/>
  </bookViews>
  <sheets>
    <sheet name="Rekapitulace stavby" sheetId="1" r:id="rId1"/>
    <sheet name="SO 331 - Vodovodní řady -..." sheetId="2" r:id="rId2"/>
    <sheet name="SO 341 - Vodovodní přípojky" sheetId="3" r:id="rId3"/>
    <sheet name="090 - Vedlejší a ostatní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331 - Vodovodní řady -...'!$C$132:$K$1254</definedName>
    <definedName name="_xlnm.Print_Area" localSheetId="1">'SO 331 - Vodovodní řady -...'!$C$4:$J$76,'SO 331 - Vodovodní řady -...'!$C$82:$J$114,'SO 331 - Vodovodní řady -...'!$C$120:$J$1254</definedName>
    <definedName name="_xlnm.Print_Titles" localSheetId="1">'SO 331 - Vodovodní řady -...'!$132:$132</definedName>
    <definedName name="_xlnm._FilterDatabase" localSheetId="2" hidden="1">'SO 341 - Vodovodní přípojky'!$C$122:$K$201</definedName>
    <definedName name="_xlnm.Print_Area" localSheetId="2">'SO 341 - Vodovodní přípojky'!$C$4:$J$76,'SO 341 - Vodovodní přípojky'!$C$82:$J$104,'SO 341 - Vodovodní přípojky'!$C$110:$J$201</definedName>
    <definedName name="_xlnm.Print_Titles" localSheetId="2">'SO 341 - Vodovodní přípojky'!$122:$122</definedName>
    <definedName name="_xlnm._FilterDatabase" localSheetId="3" hidden="1">'090 - Vedlejší a ostatní ...'!$C$117:$K$146</definedName>
    <definedName name="_xlnm.Print_Area" localSheetId="3">'090 - Vedlejší a ostatní ...'!$C$4:$J$76,'090 - Vedlejší a ostatní ...'!$C$82:$J$99,'090 - Vedlejší a ostatní ...'!$C$105:$J$146</definedName>
    <definedName name="_xlnm.Print_Titles" localSheetId="3">'090 - Vedlejší a ostatní ...'!$117:$117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1"/>
  <c r="BH141"/>
  <c r="BG141"/>
  <c r="BF141"/>
  <c r="T141"/>
  <c r="R141"/>
  <c r="P141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89"/>
  <c r="E7"/>
  <c r="E85"/>
  <c i="3" r="J37"/>
  <c r="J36"/>
  <c i="1" r="AY96"/>
  <c i="3" r="J35"/>
  <c i="1" r="AX96"/>
  <c i="3"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91"/>
  <c r="J14"/>
  <c r="J12"/>
  <c r="J117"/>
  <c r="E7"/>
  <c r="E113"/>
  <c i="2" r="J37"/>
  <c r="J36"/>
  <c i="1" r="AY95"/>
  <c i="2" r="J35"/>
  <c i="1" r="AX95"/>
  <c i="2" r="BI1254"/>
  <c r="BH1254"/>
  <c r="BG1254"/>
  <c r="BF1254"/>
  <c r="T1254"/>
  <c r="R1254"/>
  <c r="P1254"/>
  <c r="BI1232"/>
  <c r="BH1232"/>
  <c r="BG1232"/>
  <c r="BF1232"/>
  <c r="T1232"/>
  <c r="R1232"/>
  <c r="P1232"/>
  <c r="BI1225"/>
  <c r="BH1225"/>
  <c r="BG1225"/>
  <c r="BF1225"/>
  <c r="T1225"/>
  <c r="R1225"/>
  <c r="P1225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4"/>
  <c r="BH1214"/>
  <c r="BG1214"/>
  <c r="BF1214"/>
  <c r="T1214"/>
  <c r="R1214"/>
  <c r="P1214"/>
  <c r="BI1213"/>
  <c r="BH1213"/>
  <c r="BG1213"/>
  <c r="BF1213"/>
  <c r="T1213"/>
  <c r="R1213"/>
  <c r="P1213"/>
  <c r="BI1210"/>
  <c r="BH1210"/>
  <c r="BG1210"/>
  <c r="BF1210"/>
  <c r="T1210"/>
  <c r="R1210"/>
  <c r="P1210"/>
  <c r="BI1209"/>
  <c r="BH1209"/>
  <c r="BG1209"/>
  <c r="BF1209"/>
  <c r="T1209"/>
  <c r="R1209"/>
  <c r="P1209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2"/>
  <c r="BH1192"/>
  <c r="BG1192"/>
  <c r="BF1192"/>
  <c r="T1192"/>
  <c r="R1192"/>
  <c r="P1192"/>
  <c r="BI1186"/>
  <c r="BH1186"/>
  <c r="BG1186"/>
  <c r="BF1186"/>
  <c r="T1186"/>
  <c r="R1186"/>
  <c r="P1186"/>
  <c r="BI1172"/>
  <c r="BH1172"/>
  <c r="BG1172"/>
  <c r="BF1172"/>
  <c r="T1172"/>
  <c r="R1172"/>
  <c r="P1172"/>
  <c r="BI1152"/>
  <c r="BH1152"/>
  <c r="BG1152"/>
  <c r="BF1152"/>
  <c r="T1152"/>
  <c r="R1152"/>
  <c r="P1152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39"/>
  <c r="BH1139"/>
  <c r="BG1139"/>
  <c r="BF1139"/>
  <c r="T1139"/>
  <c r="R1139"/>
  <c r="P1139"/>
  <c r="BI1136"/>
  <c r="BH1136"/>
  <c r="BG1136"/>
  <c r="BF1136"/>
  <c r="T1136"/>
  <c r="R1136"/>
  <c r="P1136"/>
  <c r="BI1135"/>
  <c r="BH1135"/>
  <c r="BG1135"/>
  <c r="BF1135"/>
  <c r="T1135"/>
  <c r="R1135"/>
  <c r="P1135"/>
  <c r="BI1130"/>
  <c r="BH1130"/>
  <c r="BG1130"/>
  <c r="BF1130"/>
  <c r="T1130"/>
  <c r="R1130"/>
  <c r="P1130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20"/>
  <c r="BH1120"/>
  <c r="BG1120"/>
  <c r="BF1120"/>
  <c r="T1120"/>
  <c r="R1120"/>
  <c r="P1120"/>
  <c r="BI1118"/>
  <c r="BH1118"/>
  <c r="BG1118"/>
  <c r="BF1118"/>
  <c r="T1118"/>
  <c r="R1118"/>
  <c r="P1118"/>
  <c r="BI1115"/>
  <c r="BH1115"/>
  <c r="BG1115"/>
  <c r="BF1115"/>
  <c r="T1115"/>
  <c r="R1115"/>
  <c r="P1115"/>
  <c r="BI1114"/>
  <c r="BH1114"/>
  <c r="BG1114"/>
  <c r="BF1114"/>
  <c r="T1114"/>
  <c r="R1114"/>
  <c r="P1114"/>
  <c r="BI1108"/>
  <c r="BH1108"/>
  <c r="BG1108"/>
  <c r="BF1108"/>
  <c r="T1108"/>
  <c r="R1108"/>
  <c r="P1108"/>
  <c r="BI1100"/>
  <c r="BH1100"/>
  <c r="BG1100"/>
  <c r="BF1100"/>
  <c r="T1100"/>
  <c r="R1100"/>
  <c r="P1100"/>
  <c r="BI1099"/>
  <c r="BH1099"/>
  <c r="BG1099"/>
  <c r="BF1099"/>
  <c r="T1099"/>
  <c r="R1099"/>
  <c r="P1099"/>
  <c r="BI1089"/>
  <c r="BH1089"/>
  <c r="BG1089"/>
  <c r="BF1089"/>
  <c r="T1089"/>
  <c r="R1089"/>
  <c r="P1089"/>
  <c r="BI1086"/>
  <c r="BH1086"/>
  <c r="BG1086"/>
  <c r="BF1086"/>
  <c r="T1086"/>
  <c r="R1086"/>
  <c r="P1086"/>
  <c r="BI1084"/>
  <c r="BH1084"/>
  <c r="BG1084"/>
  <c r="BF1084"/>
  <c r="T1084"/>
  <c r="R1084"/>
  <c r="P1084"/>
  <c r="BI1083"/>
  <c r="BH1083"/>
  <c r="BG1083"/>
  <c r="BF1083"/>
  <c r="T1083"/>
  <c r="R1083"/>
  <c r="P1083"/>
  <c r="BI1082"/>
  <c r="BH1082"/>
  <c r="BG1082"/>
  <c r="BF1082"/>
  <c r="T1082"/>
  <c r="R1082"/>
  <c r="P1082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67"/>
  <c r="BH1067"/>
  <c r="BG1067"/>
  <c r="BF1067"/>
  <c r="T1067"/>
  <c r="R1067"/>
  <c r="P1067"/>
  <c r="BI1066"/>
  <c r="BH1066"/>
  <c r="BG1066"/>
  <c r="BF1066"/>
  <c r="T1066"/>
  <c r="R1066"/>
  <c r="P1066"/>
  <c r="BI1061"/>
  <c r="BH1061"/>
  <c r="BG1061"/>
  <c r="BF1061"/>
  <c r="T1061"/>
  <c r="R1061"/>
  <c r="P1061"/>
  <c r="BI1059"/>
  <c r="BH1059"/>
  <c r="BG1059"/>
  <c r="BF1059"/>
  <c r="T1059"/>
  <c r="R1059"/>
  <c r="P1059"/>
  <c r="BI1058"/>
  <c r="BH1058"/>
  <c r="BG1058"/>
  <c r="BF1058"/>
  <c r="T1058"/>
  <c r="R1058"/>
  <c r="P1058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4"/>
  <c r="BH1044"/>
  <c r="BG1044"/>
  <c r="BF1044"/>
  <c r="T1044"/>
  <c r="R1044"/>
  <c r="P1044"/>
  <c r="BI1038"/>
  <c r="BH1038"/>
  <c r="BG1038"/>
  <c r="BF1038"/>
  <c r="T1038"/>
  <c r="R1038"/>
  <c r="P1038"/>
  <c r="BI1032"/>
  <c r="BH1032"/>
  <c r="BG1032"/>
  <c r="BF1032"/>
  <c r="T1032"/>
  <c r="R1032"/>
  <c r="P1032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60"/>
  <c r="BH960"/>
  <c r="BG960"/>
  <c r="BF960"/>
  <c r="T960"/>
  <c r="R960"/>
  <c r="P960"/>
  <c r="BI957"/>
  <c r="BH957"/>
  <c r="BG957"/>
  <c r="BF957"/>
  <c r="T957"/>
  <c r="R957"/>
  <c r="P957"/>
  <c r="BI953"/>
  <c r="BH953"/>
  <c r="BG953"/>
  <c r="BF953"/>
  <c r="T953"/>
  <c r="R953"/>
  <c r="P953"/>
  <c r="BI950"/>
  <c r="BH950"/>
  <c r="BG950"/>
  <c r="BF950"/>
  <c r="T950"/>
  <c r="R950"/>
  <c r="P950"/>
  <c r="BI948"/>
  <c r="BH948"/>
  <c r="BG948"/>
  <c r="BF948"/>
  <c r="T948"/>
  <c r="R948"/>
  <c r="P948"/>
  <c r="BI945"/>
  <c r="BH945"/>
  <c r="BG945"/>
  <c r="BF945"/>
  <c r="T945"/>
  <c r="R945"/>
  <c r="P945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10"/>
  <c r="BH910"/>
  <c r="BG910"/>
  <c r="BF910"/>
  <c r="T910"/>
  <c r="R910"/>
  <c r="P910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3"/>
  <c r="BH893"/>
  <c r="BG893"/>
  <c r="BF893"/>
  <c r="T893"/>
  <c r="R893"/>
  <c r="P893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81"/>
  <c r="BH881"/>
  <c r="BG881"/>
  <c r="BF881"/>
  <c r="T881"/>
  <c r="R881"/>
  <c r="P881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70"/>
  <c r="BH870"/>
  <c r="BG870"/>
  <c r="BF870"/>
  <c r="T870"/>
  <c r="R870"/>
  <c r="P870"/>
  <c r="BI863"/>
  <c r="BH863"/>
  <c r="BG863"/>
  <c r="BF863"/>
  <c r="T863"/>
  <c r="R863"/>
  <c r="P863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40"/>
  <c r="BH840"/>
  <c r="BG840"/>
  <c r="BF840"/>
  <c r="T840"/>
  <c r="R840"/>
  <c r="P840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4"/>
  <c r="BH824"/>
  <c r="BG824"/>
  <c r="BF824"/>
  <c r="T824"/>
  <c r="R824"/>
  <c r="P824"/>
  <c r="BI823"/>
  <c r="BH823"/>
  <c r="BG823"/>
  <c r="BF823"/>
  <c r="T823"/>
  <c r="R823"/>
  <c r="P823"/>
  <c r="BI821"/>
  <c r="BH821"/>
  <c r="BG821"/>
  <c r="BF821"/>
  <c r="T821"/>
  <c r="R821"/>
  <c r="P821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2"/>
  <c r="BH792"/>
  <c r="BG792"/>
  <c r="BF792"/>
  <c r="T792"/>
  <c r="R792"/>
  <c r="P792"/>
  <c r="BI788"/>
  <c r="BH788"/>
  <c r="BG788"/>
  <c r="BF788"/>
  <c r="T788"/>
  <c r="R788"/>
  <c r="P788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7"/>
  <c r="BH767"/>
  <c r="BG767"/>
  <c r="BF767"/>
  <c r="T767"/>
  <c r="R767"/>
  <c r="P767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3"/>
  <c r="BH683"/>
  <c r="BG683"/>
  <c r="BF683"/>
  <c r="T683"/>
  <c r="R683"/>
  <c r="P683"/>
  <c r="BI680"/>
  <c r="BH680"/>
  <c r="BG680"/>
  <c r="BF680"/>
  <c r="T680"/>
  <c r="R680"/>
  <c r="P680"/>
  <c r="BI678"/>
  <c r="BH678"/>
  <c r="BG678"/>
  <c r="BF678"/>
  <c r="T678"/>
  <c r="R678"/>
  <c r="P678"/>
  <c r="BI673"/>
  <c r="BH673"/>
  <c r="BG673"/>
  <c r="BF673"/>
  <c r="T673"/>
  <c r="R673"/>
  <c r="P673"/>
  <c r="BI669"/>
  <c r="BH669"/>
  <c r="BG669"/>
  <c r="BF669"/>
  <c r="T669"/>
  <c r="R669"/>
  <c r="P669"/>
  <c r="BI666"/>
  <c r="BH666"/>
  <c r="BG666"/>
  <c r="BF666"/>
  <c r="T666"/>
  <c r="R666"/>
  <c r="P666"/>
  <c r="BI664"/>
  <c r="BH664"/>
  <c r="BG664"/>
  <c r="BF664"/>
  <c r="T664"/>
  <c r="R664"/>
  <c r="P664"/>
  <c r="BI660"/>
  <c r="BH660"/>
  <c r="BG660"/>
  <c r="BF660"/>
  <c r="T660"/>
  <c r="R660"/>
  <c r="P660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4"/>
  <c r="BH624"/>
  <c r="BG624"/>
  <c r="BF624"/>
  <c r="T624"/>
  <c r="R624"/>
  <c r="P624"/>
  <c r="BI622"/>
  <c r="BH622"/>
  <c r="BG622"/>
  <c r="BF622"/>
  <c r="T622"/>
  <c r="R622"/>
  <c r="P622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E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3"/>
  <c r="BH563"/>
  <c r="BG563"/>
  <c r="BF563"/>
  <c r="T563"/>
  <c r="R563"/>
  <c r="P563"/>
  <c r="BI562"/>
  <c r="BH562"/>
  <c r="BG562"/>
  <c r="BF562"/>
  <c r="T562"/>
  <c r="R562"/>
  <c r="P562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495"/>
  <c r="BH495"/>
  <c r="BG495"/>
  <c r="BF495"/>
  <c r="T495"/>
  <c r="R495"/>
  <c r="P495"/>
  <c r="BI464"/>
  <c r="BH464"/>
  <c r="BG464"/>
  <c r="BF464"/>
  <c r="T464"/>
  <c r="R464"/>
  <c r="P464"/>
  <c r="BI433"/>
  <c r="BH433"/>
  <c r="BG433"/>
  <c r="BF433"/>
  <c r="T433"/>
  <c r="R433"/>
  <c r="P433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2"/>
  <c r="BH382"/>
  <c r="BG382"/>
  <c r="BF382"/>
  <c r="T382"/>
  <c r="R382"/>
  <c r="P382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3"/>
  <c r="BH313"/>
  <c r="BG313"/>
  <c r="BF313"/>
  <c r="T313"/>
  <c r="R313"/>
  <c r="P313"/>
  <c r="BI307"/>
  <c r="BH307"/>
  <c r="BG307"/>
  <c r="BF307"/>
  <c r="T307"/>
  <c r="R307"/>
  <c r="P307"/>
  <c r="BI305"/>
  <c r="BH305"/>
  <c r="BG305"/>
  <c r="BF305"/>
  <c r="T305"/>
  <c r="R305"/>
  <c r="P305"/>
  <c r="BI299"/>
  <c r="BH299"/>
  <c r="BG299"/>
  <c r="BF299"/>
  <c r="T299"/>
  <c r="R299"/>
  <c r="P299"/>
  <c r="BI297"/>
  <c r="BH297"/>
  <c r="BG297"/>
  <c r="BF297"/>
  <c r="T297"/>
  <c r="R297"/>
  <c r="P297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14"/>
  <c r="BH214"/>
  <c r="BG214"/>
  <c r="BF214"/>
  <c r="T214"/>
  <c r="R214"/>
  <c r="P214"/>
  <c r="BI213"/>
  <c r="BH213"/>
  <c r="BG213"/>
  <c r="BF213"/>
  <c r="T213"/>
  <c r="R213"/>
  <c r="P213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8"/>
  <c r="BH148"/>
  <c r="BG148"/>
  <c r="BF148"/>
  <c r="T148"/>
  <c r="R148"/>
  <c r="P148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F127"/>
  <c r="E125"/>
  <c r="F89"/>
  <c r="E87"/>
  <c r="J24"/>
  <c r="E24"/>
  <c r="J130"/>
  <c r="J23"/>
  <c r="J21"/>
  <c r="E21"/>
  <c r="J129"/>
  <c r="J20"/>
  <c r="J18"/>
  <c r="E18"/>
  <c r="F130"/>
  <c r="J17"/>
  <c r="J15"/>
  <c r="E15"/>
  <c r="F91"/>
  <c r="J14"/>
  <c r="J12"/>
  <c r="J89"/>
  <c r="E7"/>
  <c r="E123"/>
  <c i="1" r="L90"/>
  <c r="AM90"/>
  <c r="AM89"/>
  <c r="L89"/>
  <c r="AM87"/>
  <c r="L87"/>
  <c r="L85"/>
  <c r="L84"/>
  <c i="2" r="J136"/>
  <c i="3" r="BK133"/>
  <c r="J149"/>
  <c r="J168"/>
  <c r="J197"/>
  <c r="BK166"/>
  <c r="BK145"/>
  <c r="J177"/>
  <c r="BK150"/>
  <c r="BK137"/>
  <c r="J140"/>
  <c i="4" r="J129"/>
  <c r="BK132"/>
  <c r="J131"/>
  <c r="J126"/>
  <c i="2" r="BK993"/>
  <c r="J979"/>
  <c r="J939"/>
  <c r="BK916"/>
  <c r="J856"/>
  <c r="BK820"/>
  <c r="J776"/>
  <c r="BK758"/>
  <c r="BK690"/>
  <c r="J666"/>
  <c r="BK653"/>
  <c r="BK594"/>
  <c r="J569"/>
  <c r="J538"/>
  <c r="BK433"/>
  <c r="J392"/>
  <c r="J321"/>
  <c r="BK253"/>
  <c r="BK184"/>
  <c r="BK1209"/>
  <c r="J1114"/>
  <c r="J1080"/>
  <c r="BK1075"/>
  <c r="J1061"/>
  <c r="J1038"/>
  <c r="J1017"/>
  <c r="J999"/>
  <c r="BK966"/>
  <c r="J928"/>
  <c r="J884"/>
  <c r="BK836"/>
  <c r="J831"/>
  <c r="J818"/>
  <c r="J796"/>
  <c r="J754"/>
  <c r="BK740"/>
  <c r="BK706"/>
  <c r="J688"/>
  <c r="J637"/>
  <c r="J609"/>
  <c r="J591"/>
  <c r="J536"/>
  <c r="BK495"/>
  <c r="J401"/>
  <c r="BK297"/>
  <c r="J185"/>
  <c r="BK1127"/>
  <c r="J1115"/>
  <c r="BK1073"/>
  <c r="BK1047"/>
  <c r="BK1024"/>
  <c r="BK1008"/>
  <c r="J991"/>
  <c r="BK979"/>
  <c r="J957"/>
  <c r="J901"/>
  <c r="J840"/>
  <c r="J826"/>
  <c r="BK780"/>
  <c r="J728"/>
  <c r="J659"/>
  <c r="BK625"/>
  <c r="BK603"/>
  <c r="BK569"/>
  <c r="J534"/>
  <c r="BK413"/>
  <c r="J317"/>
  <c r="J305"/>
  <c r="BK246"/>
  <c r="J148"/>
  <c r="BK1224"/>
  <c r="J1216"/>
  <c r="J1210"/>
  <c r="BK1204"/>
  <c r="J1200"/>
  <c r="BK1172"/>
  <c r="J1148"/>
  <c r="BK1145"/>
  <c r="BK1143"/>
  <c r="J1141"/>
  <c r="J1136"/>
  <c r="BK1120"/>
  <c r="BK1099"/>
  <c r="BK1080"/>
  <c r="J1067"/>
  <c r="BK1053"/>
  <c r="BK1032"/>
  <c r="BK1015"/>
  <c r="J995"/>
  <c r="J975"/>
  <c r="BK942"/>
  <c r="J913"/>
  <c r="J890"/>
  <c r="BK863"/>
  <c r="J833"/>
  <c r="J812"/>
  <c r="J764"/>
  <c r="BK738"/>
  <c r="BK704"/>
  <c r="BK645"/>
  <c r="J622"/>
  <c r="J603"/>
  <c r="BK575"/>
  <c r="J530"/>
  <c r="J404"/>
  <c r="J335"/>
  <c r="J248"/>
  <c r="BK148"/>
  <c r="J960"/>
  <c r="BK893"/>
  <c r="BK828"/>
  <c r="J816"/>
  <c r="J767"/>
  <c r="J724"/>
  <c r="BK694"/>
  <c r="J660"/>
  <c r="J605"/>
  <c r="BK556"/>
  <c r="J516"/>
  <c r="J331"/>
  <c r="BK248"/>
  <c r="J138"/>
  <c r="BK935"/>
  <c r="BK910"/>
  <c r="BK848"/>
  <c r="BK802"/>
  <c r="J786"/>
  <c r="BK752"/>
  <c r="BK728"/>
  <c r="J700"/>
  <c r="BK666"/>
  <c r="BK640"/>
  <c r="BK631"/>
  <c r="BK592"/>
  <c r="BK562"/>
  <c r="BK420"/>
  <c r="J257"/>
  <c r="BK242"/>
  <c i="3" r="J200"/>
  <c r="BK185"/>
  <c r="J160"/>
  <c r="BK197"/>
  <c r="J178"/>
  <c r="J185"/>
  <c r="J154"/>
  <c r="BK132"/>
  <c r="BK170"/>
  <c r="BK201"/>
  <c r="J181"/>
  <c r="BK156"/>
  <c r="J152"/>
  <c r="J133"/>
  <c i="4" r="J132"/>
  <c r="BK121"/>
  <c r="BK129"/>
  <c r="J121"/>
  <c r="BK135"/>
  <c i="2" r="BK995"/>
  <c r="J983"/>
  <c r="BK919"/>
  <c r="BK873"/>
  <c r="BK830"/>
  <c r="J788"/>
  <c r="BK774"/>
  <c r="J732"/>
  <c r="BK678"/>
  <c r="BK647"/>
  <c r="BK629"/>
  <c r="BK581"/>
  <c r="J562"/>
  <c r="BK532"/>
  <c r="J413"/>
  <c r="J359"/>
  <c r="J307"/>
  <c r="J246"/>
  <c r="J171"/>
  <c r="BK1254"/>
  <c r="J1135"/>
  <c r="J1125"/>
  <c r="BK1084"/>
  <c r="BK1076"/>
  <c r="J1066"/>
  <c r="J1047"/>
  <c r="BK1012"/>
  <c r="J997"/>
  <c r="BK953"/>
  <c r="J919"/>
  <c r="J863"/>
  <c r="BK838"/>
  <c r="J832"/>
  <c r="BK806"/>
  <c r="J782"/>
  <c r="BK744"/>
  <c r="BK716"/>
  <c r="BK697"/>
  <c r="J640"/>
  <c r="BK627"/>
  <c r="BK605"/>
  <c r="BK587"/>
  <c r="BK552"/>
  <c r="BK425"/>
  <c r="J253"/>
  <c r="J163"/>
  <c r="BK1148"/>
  <c r="BK1121"/>
  <c r="BK1108"/>
  <c r="J1076"/>
  <c r="J1045"/>
  <c r="BK1023"/>
  <c r="J1010"/>
  <c r="J1001"/>
  <c r="BK977"/>
  <c r="J948"/>
  <c r="BK907"/>
  <c r="BK876"/>
  <c r="J829"/>
  <c r="BK804"/>
  <c r="J738"/>
  <c r="BK688"/>
  <c r="BK642"/>
  <c r="J607"/>
  <c r="BK573"/>
  <c r="BK560"/>
  <c r="J522"/>
  <c r="BK401"/>
  <c r="BK313"/>
  <c r="J214"/>
  <c r="BK151"/>
  <c r="J1225"/>
  <c r="BK1216"/>
  <c r="BK1213"/>
  <c r="BK1202"/>
  <c r="J1192"/>
  <c r="J1149"/>
  <c r="BK1146"/>
  <c r="J1145"/>
  <c r="J1142"/>
  <c r="BK1136"/>
  <c r="BK1114"/>
  <c r="J1089"/>
  <c r="J1082"/>
  <c r="J1075"/>
  <c r="J1059"/>
  <c r="BK1038"/>
  <c r="J1023"/>
  <c r="BK1013"/>
  <c r="BK1003"/>
  <c r="J981"/>
  <c r="J950"/>
  <c r="BK922"/>
  <c r="BK895"/>
  <c r="BK881"/>
  <c r="J848"/>
  <c r="BK827"/>
  <c r="J774"/>
  <c r="BK730"/>
  <c r="J710"/>
  <c r="J673"/>
  <c r="BK639"/>
  <c r="BK619"/>
  <c r="J585"/>
  <c r="BK520"/>
  <c r="BK415"/>
  <c r="BK359"/>
  <c r="BK257"/>
  <c r="J1220"/>
  <c r="J942"/>
  <c r="J895"/>
  <c r="BK834"/>
  <c r="BK824"/>
  <c r="BK812"/>
  <c r="J780"/>
  <c r="J716"/>
  <c r="BK669"/>
  <c r="J624"/>
  <c r="BK577"/>
  <c r="BK534"/>
  <c r="BK410"/>
  <c r="J325"/>
  <c r="BK255"/>
  <c r="J184"/>
  <c r="J1218"/>
  <c r="BK931"/>
  <c r="J873"/>
  <c r="BK837"/>
  <c r="BK788"/>
  <c r="J758"/>
  <c r="J730"/>
  <c r="J687"/>
  <c r="BK664"/>
  <c r="J639"/>
  <c r="BK624"/>
  <c r="J594"/>
  <c r="J571"/>
  <c r="BK516"/>
  <c r="BK398"/>
  <c r="BK314"/>
  <c r="BK171"/>
  <c i="3" r="BK198"/>
  <c r="J173"/>
  <c r="J201"/>
  <c r="BK179"/>
  <c r="BK146"/>
  <c r="J156"/>
  <c r="BK143"/>
  <c r="J190"/>
  <c r="BK149"/>
  <c r="BK190"/>
  <c r="BK164"/>
  <c r="J143"/>
  <c r="BK192"/>
  <c r="BK129"/>
  <c i="4" r="J128"/>
  <c i="2" r="BK999"/>
  <c r="BK991"/>
  <c r="J966"/>
  <c r="J907"/>
  <c r="J835"/>
  <c r="BK782"/>
  <c r="J762"/>
  <c r="BK736"/>
  <c r="BK692"/>
  <c r="J669"/>
  <c r="BK651"/>
  <c r="J613"/>
  <c r="J573"/>
  <c r="J563"/>
  <c r="BK536"/>
  <c r="J420"/>
  <c r="BK382"/>
  <c r="J259"/>
  <c r="J243"/>
  <c r="J141"/>
  <c r="BK1210"/>
  <c r="J1127"/>
  <c r="BK1089"/>
  <c r="J1079"/>
  <c r="J1073"/>
  <c r="BK1059"/>
  <c r="BK1028"/>
  <c r="J1015"/>
  <c r="J1003"/>
  <c r="BK969"/>
  <c r="J933"/>
  <c r="J887"/>
  <c r="J852"/>
  <c r="J834"/>
  <c r="BK826"/>
  <c r="BK800"/>
  <c r="BK767"/>
  <c r="BK742"/>
  <c r="J704"/>
  <c r="BK673"/>
  <c r="J617"/>
  <c r="J599"/>
  <c r="BK571"/>
  <c r="J464"/>
  <c r="BK358"/>
  <c r="J251"/>
  <c r="J1150"/>
  <c r="BK1125"/>
  <c r="BK1118"/>
  <c r="BK1082"/>
  <c r="J1051"/>
  <c r="J1032"/>
  <c r="J1012"/>
  <c r="BK989"/>
  <c r="BK975"/>
  <c r="BK960"/>
  <c r="BK913"/>
  <c r="J881"/>
  <c r="J824"/>
  <c r="BK786"/>
  <c r="J736"/>
  <c r="J664"/>
  <c r="J649"/>
  <c r="BK622"/>
  <c r="BK598"/>
  <c r="BK542"/>
  <c r="J520"/>
  <c r="J357"/>
  <c r="J297"/>
  <c r="BK177"/>
  <c r="J1232"/>
  <c r="J1224"/>
  <c r="J1214"/>
  <c r="BK1206"/>
  <c r="J1202"/>
  <c r="BK1186"/>
  <c r="BK1152"/>
  <c r="BK1147"/>
  <c r="J1143"/>
  <c r="BK1141"/>
  <c r="BK1135"/>
  <c r="J1108"/>
  <c r="J1086"/>
  <c r="BK1077"/>
  <c r="BK1061"/>
  <c r="BK1045"/>
  <c r="J1021"/>
  <c r="J1005"/>
  <c r="J987"/>
  <c r="J973"/>
  <c r="J916"/>
  <c r="J893"/>
  <c r="BK852"/>
  <c r="J836"/>
  <c r="BK816"/>
  <c r="J802"/>
  <c r="BK746"/>
  <c r="BK714"/>
  <c r="J697"/>
  <c r="J644"/>
  <c r="J625"/>
  <c r="BK599"/>
  <c r="BK563"/>
  <c r="J433"/>
  <c r="J398"/>
  <c r="BK317"/>
  <c r="J151"/>
  <c r="J971"/>
  <c r="BK928"/>
  <c r="BK898"/>
  <c r="BK829"/>
  <c r="J820"/>
  <c r="BK796"/>
  <c r="J744"/>
  <c r="BK710"/>
  <c r="J645"/>
  <c r="J598"/>
  <c r="BK544"/>
  <c r="BK512"/>
  <c r="BK395"/>
  <c r="J299"/>
  <c r="BK245"/>
  <c i="1" r="AS94"/>
  <c i="2" r="J706"/>
  <c r="BK659"/>
  <c r="BK637"/>
  <c r="BK617"/>
  <c r="J575"/>
  <c r="J544"/>
  <c r="BK417"/>
  <c r="BK357"/>
  <c r="J182"/>
  <c i="3" r="BK186"/>
  <c r="J139"/>
  <c r="J192"/>
  <c r="BK176"/>
  <c r="J129"/>
  <c r="BK177"/>
  <c r="BK140"/>
  <c r="J183"/>
  <c r="BK162"/>
  <c r="BK200"/>
  <c r="J170"/>
  <c r="J145"/>
  <c r="J126"/>
  <c r="J137"/>
  <c i="4" r="BK133"/>
  <c r="J122"/>
  <c r="J133"/>
  <c r="BK128"/>
  <c r="BK141"/>
  <c r="J130"/>
  <c i="2" r="BK1220"/>
  <c r="BK985"/>
  <c r="BK933"/>
  <c r="BK884"/>
  <c r="J828"/>
  <c r="BK778"/>
  <c r="BK760"/>
  <c r="J720"/>
  <c r="J683"/>
  <c r="BK660"/>
  <c r="J631"/>
  <c r="J589"/>
  <c r="J567"/>
  <c r="J552"/>
  <c r="J495"/>
  <c r="J410"/>
  <c r="BK335"/>
  <c r="BK305"/>
  <c r="J213"/>
  <c r="J157"/>
  <c r="J1254"/>
  <c r="BK1130"/>
  <c r="J1121"/>
  <c r="BK1083"/>
  <c r="BK1078"/>
  <c r="J1071"/>
  <c r="J1058"/>
  <c r="J1026"/>
  <c r="BK1007"/>
  <c r="BK973"/>
  <c r="BK948"/>
  <c r="J898"/>
  <c r="BK856"/>
  <c r="BK835"/>
  <c r="BK823"/>
  <c r="BK798"/>
  <c r="BK771"/>
  <c r="J722"/>
  <c r="J694"/>
  <c r="J655"/>
  <c r="J629"/>
  <c r="BK607"/>
  <c r="BK583"/>
  <c r="J532"/>
  <c r="J417"/>
  <c r="BK259"/>
  <c r="J177"/>
  <c r="BK1149"/>
  <c r="J1120"/>
  <c r="BK1086"/>
  <c r="J1078"/>
  <c r="J1049"/>
  <c r="J1028"/>
  <c r="BK1021"/>
  <c r="BK1005"/>
  <c r="BK983"/>
  <c r="BK971"/>
  <c r="BK945"/>
  <c r="BK879"/>
  <c r="J830"/>
  <c r="BK818"/>
  <c r="BK754"/>
  <c r="BK724"/>
  <c r="J653"/>
  <c r="J647"/>
  <c r="J615"/>
  <c r="BK601"/>
  <c r="BK540"/>
  <c r="J512"/>
  <c r="J382"/>
  <c r="BK299"/>
  <c r="BK185"/>
  <c r="BK1232"/>
  <c r="BK1222"/>
  <c r="BK1214"/>
  <c r="J1209"/>
  <c r="J1204"/>
  <c r="BK1192"/>
  <c r="J1186"/>
  <c r="J1152"/>
  <c r="J1147"/>
  <c r="J1144"/>
  <c r="BK1142"/>
  <c r="J1139"/>
  <c r="BK1123"/>
  <c r="J1100"/>
  <c r="J1084"/>
  <c r="BK1079"/>
  <c r="BK1066"/>
  <c r="BK1051"/>
  <c r="J1024"/>
  <c r="BK1017"/>
  <c r="BK1010"/>
  <c r="J993"/>
  <c r="J977"/>
  <c r="BK957"/>
  <c r="J935"/>
  <c r="J910"/>
  <c r="BK887"/>
  <c r="J870"/>
  <c r="J838"/>
  <c r="BK814"/>
  <c r="BK776"/>
  <c r="J742"/>
  <c r="J712"/>
  <c r="BK657"/>
  <c r="J627"/>
  <c r="BK611"/>
  <c r="BK591"/>
  <c r="J540"/>
  <c r="J422"/>
  <c r="J389"/>
  <c r="BK321"/>
  <c r="BK214"/>
  <c r="BK1218"/>
  <c r="BK950"/>
  <c r="J925"/>
  <c r="BK840"/>
  <c r="J827"/>
  <c r="J806"/>
  <c r="BK732"/>
  <c r="J714"/>
  <c r="J678"/>
  <c r="J642"/>
  <c r="J601"/>
  <c r="BK530"/>
  <c r="J407"/>
  <c r="J314"/>
  <c r="J242"/>
  <c r="BK166"/>
  <c r="BK937"/>
  <c r="J904"/>
  <c r="J814"/>
  <c r="J798"/>
  <c r="J778"/>
  <c r="BK750"/>
  <c r="BK712"/>
  <c r="BK683"/>
  <c r="BK655"/>
  <c r="BK633"/>
  <c r="J619"/>
  <c r="J596"/>
  <c r="J577"/>
  <c r="J542"/>
  <c r="BK404"/>
  <c r="J329"/>
  <c r="J255"/>
  <c r="BK141"/>
  <c i="3" r="BK183"/>
  <c r="BK158"/>
  <c r="J132"/>
  <c r="J164"/>
  <c r="BK181"/>
  <c r="J150"/>
  <c r="BK195"/>
  <c r="BK152"/>
  <c r="J188"/>
  <c r="J162"/>
  <c r="BK147"/>
  <c r="BK173"/>
  <c r="BK126"/>
  <c i="4" r="J127"/>
  <c r="BK127"/>
  <c r="BK134"/>
  <c r="BK131"/>
  <c i="2" r="BK997"/>
  <c r="J989"/>
  <c r="J969"/>
  <c r="J931"/>
  <c r="J879"/>
  <c r="BK831"/>
  <c r="BK792"/>
  <c r="J771"/>
  <c r="J746"/>
  <c r="BK700"/>
  <c r="J657"/>
  <c r="J621"/>
  <c r="J587"/>
  <c r="J556"/>
  <c r="BK526"/>
  <c r="J395"/>
  <c r="BK329"/>
  <c r="BK251"/>
  <c r="BK163"/>
  <c r="J1217"/>
  <c r="BK1115"/>
  <c r="BK1081"/>
  <c r="J1077"/>
  <c r="BK1067"/>
  <c r="J1044"/>
  <c r="BK1019"/>
  <c r="J1008"/>
  <c r="BK981"/>
  <c r="J945"/>
  <c r="BK904"/>
  <c r="J844"/>
  <c r="BK821"/>
  <c r="J804"/>
  <c r="J792"/>
  <c r="J750"/>
  <c r="J708"/>
  <c r="J690"/>
  <c r="J633"/>
  <c r="BK615"/>
  <c r="BK596"/>
  <c r="J581"/>
  <c r="BK522"/>
  <c r="J415"/>
  <c r="BK325"/>
  <c r="BK213"/>
  <c r="BK138"/>
  <c r="J1130"/>
  <c r="J1123"/>
  <c r="BK1100"/>
  <c r="J1081"/>
  <c r="J1053"/>
  <c r="BK1044"/>
  <c r="J1013"/>
  <c r="J1007"/>
  <c r="BK987"/>
  <c r="BK963"/>
  <c r="BK939"/>
  <c r="BK890"/>
  <c r="BK833"/>
  <c r="J821"/>
  <c r="J752"/>
  <c r="J692"/>
  <c r="J651"/>
  <c r="BK644"/>
  <c r="BK613"/>
  <c r="BK589"/>
  <c r="BK567"/>
  <c r="BK464"/>
  <c r="BK331"/>
  <c r="BK307"/>
  <c r="J245"/>
  <c r="BK157"/>
  <c r="BK1225"/>
  <c r="J1222"/>
  <c r="J1213"/>
  <c r="J1206"/>
  <c r="BK1200"/>
  <c r="J1172"/>
  <c r="BK1150"/>
  <c r="J1146"/>
  <c r="BK1144"/>
  <c r="BK1139"/>
  <c r="J1118"/>
  <c r="J1099"/>
  <c r="J1083"/>
  <c r="BK1071"/>
  <c r="BK1058"/>
  <c r="BK1049"/>
  <c r="BK1026"/>
  <c r="J1019"/>
  <c r="BK1001"/>
  <c r="J985"/>
  <c r="J963"/>
  <c r="J937"/>
  <c r="BK901"/>
  <c r="J876"/>
  <c r="J837"/>
  <c r="BK808"/>
  <c r="J760"/>
  <c r="BK722"/>
  <c r="BK687"/>
  <c r="J635"/>
  <c r="BK621"/>
  <c r="J592"/>
  <c r="J526"/>
  <c r="J425"/>
  <c r="J358"/>
  <c r="BK243"/>
  <c r="BK136"/>
  <c r="J953"/>
  <c r="J922"/>
  <c r="BK844"/>
  <c r="J823"/>
  <c r="J808"/>
  <c r="BK762"/>
  <c r="BK720"/>
  <c r="BK680"/>
  <c r="J611"/>
  <c r="J583"/>
  <c r="BK538"/>
  <c r="BK422"/>
  <c r="BK392"/>
  <c r="J313"/>
  <c r="BK249"/>
  <c r="BK182"/>
  <c r="BK1217"/>
  <c r="BK925"/>
  <c r="BK870"/>
  <c r="BK832"/>
  <c r="J800"/>
  <c r="BK764"/>
  <c r="J740"/>
  <c r="BK708"/>
  <c r="J680"/>
  <c r="BK649"/>
  <c r="BK635"/>
  <c r="BK609"/>
  <c r="BK585"/>
  <c r="J560"/>
  <c r="BK407"/>
  <c r="BK389"/>
  <c r="J249"/>
  <c r="J166"/>
  <c i="3" r="BK178"/>
  <c r="BK154"/>
  <c r="J186"/>
  <c r="J166"/>
  <c r="BK188"/>
  <c r="J179"/>
  <c r="J146"/>
  <c r="J198"/>
  <c r="J176"/>
  <c r="J158"/>
  <c r="J195"/>
  <c r="BK168"/>
  <c r="BK160"/>
  <c r="BK139"/>
  <c r="J147"/>
  <c i="4" r="J134"/>
  <c r="J141"/>
  <c r="J135"/>
  <c r="BK126"/>
  <c r="BK130"/>
  <c r="BK122"/>
  <c i="2" l="1" r="P135"/>
  <c r="BK432"/>
  <c r="T839"/>
  <c r="P1085"/>
  <c r="P1151"/>
  <c r="T1208"/>
  <c r="P1231"/>
  <c i="3" r="R138"/>
  <c r="BK191"/>
  <c r="J191"/>
  <c r="J102"/>
  <c i="2" r="T432"/>
  <c r="P956"/>
  <c r="R1085"/>
  <c r="R1208"/>
  <c r="T1212"/>
  <c r="P1219"/>
  <c r="T1219"/>
  <c i="3" r="BK125"/>
  <c r="J125"/>
  <c r="J98"/>
  <c r="R125"/>
  <c r="T172"/>
  <c i="2" r="R432"/>
  <c r="R956"/>
  <c r="BK1151"/>
  <c r="J1151"/>
  <c r="J108"/>
  <c r="BK1208"/>
  <c r="J1208"/>
  <c r="J109"/>
  <c r="R1212"/>
  <c r="T1231"/>
  <c i="3" r="P125"/>
  <c r="T125"/>
  <c r="P172"/>
  <c r="P191"/>
  <c r="BK199"/>
  <c r="J199"/>
  <c r="J103"/>
  <c r="R199"/>
  <c i="2" r="R135"/>
  <c r="BK316"/>
  <c r="J316"/>
  <c r="J99"/>
  <c r="R316"/>
  <c r="BK330"/>
  <c r="J330"/>
  <c r="J100"/>
  <c r="R330"/>
  <c r="BK381"/>
  <c r="J381"/>
  <c r="J101"/>
  <c r="T381"/>
  <c r="P419"/>
  <c r="BK839"/>
  <c r="J839"/>
  <c r="J105"/>
  <c r="T956"/>
  <c r="R1151"/>
  <c r="BK1212"/>
  <c r="J1212"/>
  <c r="J111"/>
  <c r="BK1219"/>
  <c r="J1219"/>
  <c r="J112"/>
  <c r="R1219"/>
  <c i="3" r="BK138"/>
  <c r="J138"/>
  <c r="J100"/>
  <c r="R172"/>
  <c r="T191"/>
  <c r="P199"/>
  <c r="T199"/>
  <c i="2" r="BK135"/>
  <c r="J135"/>
  <c r="J98"/>
  <c r="P432"/>
  <c r="P431"/>
  <c r="R839"/>
  <c r="BK1085"/>
  <c r="J1085"/>
  <c r="J107"/>
  <c r="T1151"/>
  <c r="P1212"/>
  <c r="P1211"/>
  <c r="BK1231"/>
  <c r="J1231"/>
  <c r="J113"/>
  <c i="3" r="T138"/>
  <c i="2" r="T135"/>
  <c r="P316"/>
  <c r="T316"/>
  <c r="P330"/>
  <c r="T330"/>
  <c r="P381"/>
  <c r="R381"/>
  <c r="BK419"/>
  <c r="J419"/>
  <c r="J102"/>
  <c r="R419"/>
  <c r="T419"/>
  <c r="P839"/>
  <c r="BK956"/>
  <c r="J956"/>
  <c r="J106"/>
  <c r="T1085"/>
  <c r="P1208"/>
  <c r="R1231"/>
  <c i="3" r="P138"/>
  <c r="BK172"/>
  <c r="J172"/>
  <c r="J101"/>
  <c r="R191"/>
  <c i="4" r="BK120"/>
  <c r="J120"/>
  <c r="J98"/>
  <c r="P120"/>
  <c r="P119"/>
  <c r="P118"/>
  <c i="1" r="AU97"/>
  <c i="4" r="R120"/>
  <c r="R119"/>
  <c r="R118"/>
  <c r="T120"/>
  <c r="T119"/>
  <c r="T118"/>
  <c i="3" r="BK136"/>
  <c r="J136"/>
  <c r="J99"/>
  <c i="4" r="E108"/>
  <c r="F115"/>
  <c r="BE121"/>
  <c r="BE132"/>
  <c r="BE126"/>
  <c r="J91"/>
  <c r="J112"/>
  <c r="BE122"/>
  <c r="BE127"/>
  <c r="BE129"/>
  <c r="BE133"/>
  <c r="BE135"/>
  <c r="F91"/>
  <c r="BE134"/>
  <c r="J92"/>
  <c r="BE130"/>
  <c r="BE131"/>
  <c r="BE128"/>
  <c r="BE141"/>
  <c i="3" r="J91"/>
  <c r="F119"/>
  <c r="BE143"/>
  <c r="BE156"/>
  <c r="BE170"/>
  <c r="BE129"/>
  <c r="BE140"/>
  <c r="BE146"/>
  <c r="BE149"/>
  <c r="BE154"/>
  <c r="BE158"/>
  <c r="BE166"/>
  <c r="BE179"/>
  <c r="BE192"/>
  <c r="F92"/>
  <c r="BE126"/>
  <c r="BE132"/>
  <c r="BE160"/>
  <c r="BE168"/>
  <c r="BE181"/>
  <c r="BE185"/>
  <c r="BE186"/>
  <c i="2" r="J432"/>
  <c r="J104"/>
  <c i="3" r="E85"/>
  <c r="BE173"/>
  <c r="BE176"/>
  <c r="BE178"/>
  <c r="BE183"/>
  <c r="BE195"/>
  <c r="BE197"/>
  <c r="J89"/>
  <c r="J120"/>
  <c r="BE133"/>
  <c r="BE137"/>
  <c r="BE145"/>
  <c r="BE147"/>
  <c r="BE152"/>
  <c r="BE162"/>
  <c r="BE177"/>
  <c r="BE198"/>
  <c r="BE200"/>
  <c r="BE201"/>
  <c r="BE139"/>
  <c r="BE150"/>
  <c r="BE164"/>
  <c r="BE188"/>
  <c r="BE190"/>
  <c i="2" r="E85"/>
  <c r="J91"/>
  <c r="BE163"/>
  <c r="BE243"/>
  <c r="BE248"/>
  <c r="BE251"/>
  <c r="BE307"/>
  <c r="BE335"/>
  <c r="BE359"/>
  <c r="BE392"/>
  <c r="BE401"/>
  <c r="BE538"/>
  <c r="BE583"/>
  <c r="BE591"/>
  <c r="BE598"/>
  <c r="BE605"/>
  <c r="BE607"/>
  <c r="BE625"/>
  <c r="BE627"/>
  <c r="BE651"/>
  <c r="BE653"/>
  <c r="BE657"/>
  <c r="BE678"/>
  <c r="BE692"/>
  <c r="BE694"/>
  <c r="BE697"/>
  <c r="BE710"/>
  <c r="BE716"/>
  <c r="BE720"/>
  <c r="BE722"/>
  <c r="BE724"/>
  <c r="BE754"/>
  <c r="BE762"/>
  <c r="BE776"/>
  <c r="BE778"/>
  <c r="BE782"/>
  <c r="BE792"/>
  <c r="BE796"/>
  <c r="BE812"/>
  <c r="BE818"/>
  <c r="BE826"/>
  <c r="BE829"/>
  <c r="BE830"/>
  <c r="BE831"/>
  <c r="BE835"/>
  <c r="BE836"/>
  <c r="BE856"/>
  <c r="BE922"/>
  <c r="BE928"/>
  <c r="BE945"/>
  <c r="BE1217"/>
  <c r="BE1254"/>
  <c r="J92"/>
  <c r="BE148"/>
  <c r="BE214"/>
  <c r="BE246"/>
  <c r="BE253"/>
  <c r="BE317"/>
  <c r="BE321"/>
  <c r="BE382"/>
  <c r="BE404"/>
  <c r="BE425"/>
  <c r="BE495"/>
  <c r="BE532"/>
  <c r="BE552"/>
  <c r="BE567"/>
  <c r="BE571"/>
  <c r="BE581"/>
  <c r="BE603"/>
  <c r="BE633"/>
  <c r="BE635"/>
  <c r="BE637"/>
  <c r="BE644"/>
  <c r="BE673"/>
  <c r="BE683"/>
  <c r="BE690"/>
  <c r="BE704"/>
  <c r="BE706"/>
  <c r="BE708"/>
  <c r="BE712"/>
  <c r="BE750"/>
  <c r="BE760"/>
  <c r="BE804"/>
  <c r="BE814"/>
  <c r="BE821"/>
  <c r="BE887"/>
  <c r="BE890"/>
  <c r="BE913"/>
  <c r="BE939"/>
  <c r="BE948"/>
  <c r="BE969"/>
  <c r="BE973"/>
  <c r="BE1218"/>
  <c r="J127"/>
  <c r="BE182"/>
  <c r="BE242"/>
  <c r="BE255"/>
  <c r="BE259"/>
  <c r="BE297"/>
  <c r="BE522"/>
  <c r="BE542"/>
  <c r="BE560"/>
  <c r="BE562"/>
  <c r="BF573"/>
  <c r="BE609"/>
  <c r="BE615"/>
  <c r="BE617"/>
  <c r="BE642"/>
  <c r="BE647"/>
  <c r="BE655"/>
  <c r="BE664"/>
  <c r="BE666"/>
  <c r="BE669"/>
  <c r="BE688"/>
  <c r="BE700"/>
  <c r="BE728"/>
  <c r="BE732"/>
  <c r="BE736"/>
  <c r="BE758"/>
  <c r="BE806"/>
  <c r="BE832"/>
  <c r="BE844"/>
  <c r="BE879"/>
  <c r="BE884"/>
  <c r="BE919"/>
  <c r="BE933"/>
  <c r="BE960"/>
  <c r="BE971"/>
  <c r="BE977"/>
  <c r="BE989"/>
  <c r="BE995"/>
  <c r="BE997"/>
  <c r="BE999"/>
  <c r="BE1007"/>
  <c r="BE1015"/>
  <c r="BE1021"/>
  <c r="BE1024"/>
  <c r="BE1028"/>
  <c r="BE1032"/>
  <c r="BE1044"/>
  <c r="BE1047"/>
  <c r="BE1053"/>
  <c r="BE1058"/>
  <c r="BE1059"/>
  <c r="BE1066"/>
  <c r="BE1067"/>
  <c r="BE1071"/>
  <c r="BE1076"/>
  <c r="BE1078"/>
  <c r="BE1079"/>
  <c r="BE1081"/>
  <c r="BE1083"/>
  <c r="BE1084"/>
  <c r="BE1115"/>
  <c r="BE1120"/>
  <c r="BE1121"/>
  <c r="BE1127"/>
  <c r="BE1130"/>
  <c r="BE1135"/>
  <c r="BE1136"/>
  <c r="BE1139"/>
  <c r="BE1141"/>
  <c r="BE1142"/>
  <c r="BE1143"/>
  <c r="BE1144"/>
  <c r="BE1145"/>
  <c r="BE1146"/>
  <c r="BE1147"/>
  <c r="BE1148"/>
  <c r="BE1149"/>
  <c r="BE1152"/>
  <c r="BE1172"/>
  <c r="BE1186"/>
  <c r="BE1192"/>
  <c r="BE1200"/>
  <c r="BE1202"/>
  <c r="BE1204"/>
  <c r="BE1206"/>
  <c r="BE1209"/>
  <c r="BE1210"/>
  <c r="BE1213"/>
  <c r="BE1214"/>
  <c r="BE1216"/>
  <c r="BE1220"/>
  <c r="BE1222"/>
  <c r="BE1224"/>
  <c r="BE1225"/>
  <c r="BE1232"/>
  <c r="F92"/>
  <c r="F129"/>
  <c r="BE141"/>
  <c r="BE213"/>
  <c r="BE329"/>
  <c r="BE395"/>
  <c r="BE415"/>
  <c r="BE433"/>
  <c r="BE516"/>
  <c r="BE536"/>
  <c r="BE544"/>
  <c r="BE556"/>
  <c r="BE563"/>
  <c r="BE587"/>
  <c r="BE594"/>
  <c r="BE596"/>
  <c r="BE611"/>
  <c r="BE621"/>
  <c r="BE624"/>
  <c r="BE629"/>
  <c r="BE640"/>
  <c r="BE645"/>
  <c r="BE660"/>
  <c r="BE680"/>
  <c r="BE687"/>
  <c r="BE730"/>
  <c r="BE771"/>
  <c r="BE788"/>
  <c r="BE798"/>
  <c r="BE800"/>
  <c r="BE802"/>
  <c r="BE816"/>
  <c r="BE823"/>
  <c r="BE828"/>
  <c r="BE838"/>
  <c r="BE863"/>
  <c r="BE893"/>
  <c r="BE904"/>
  <c r="BE935"/>
  <c r="BE937"/>
  <c r="BE942"/>
  <c r="BE950"/>
  <c r="BE966"/>
  <c r="BE979"/>
  <c r="BE993"/>
  <c r="BE1001"/>
  <c r="BE1003"/>
  <c r="BE1008"/>
  <c r="BE1012"/>
  <c r="BE1017"/>
  <c r="BE1019"/>
  <c r="BE1026"/>
  <c r="BE1038"/>
  <c r="BE1045"/>
  <c r="BE1051"/>
  <c r="BE1089"/>
  <c r="BE1100"/>
  <c r="BE1114"/>
  <c r="BE1125"/>
  <c r="BE1150"/>
  <c r="BE136"/>
  <c r="BE157"/>
  <c r="BE171"/>
  <c r="BE184"/>
  <c r="BE249"/>
  <c r="BE257"/>
  <c r="BE305"/>
  <c r="BE313"/>
  <c r="BE314"/>
  <c r="BE398"/>
  <c r="BE410"/>
  <c r="BE413"/>
  <c r="BE420"/>
  <c r="BE422"/>
  <c r="BE512"/>
  <c r="BE520"/>
  <c r="BE526"/>
  <c r="BE530"/>
  <c r="BE534"/>
  <c r="BE540"/>
  <c r="BE589"/>
  <c r="BE613"/>
  <c r="BE631"/>
  <c r="BE639"/>
  <c r="BE714"/>
  <c r="BE738"/>
  <c r="BE746"/>
  <c r="BE774"/>
  <c r="BE780"/>
  <c r="BE820"/>
  <c r="BE824"/>
  <c r="BE837"/>
  <c r="BE840"/>
  <c r="BE848"/>
  <c r="BE873"/>
  <c r="BE876"/>
  <c r="BE895"/>
  <c r="BE907"/>
  <c r="BE910"/>
  <c r="BE916"/>
  <c r="BE925"/>
  <c r="BE931"/>
  <c r="BE957"/>
  <c r="BE975"/>
  <c r="BE981"/>
  <c r="BE983"/>
  <c r="BE985"/>
  <c r="BE987"/>
  <c r="BE991"/>
  <c r="BE1005"/>
  <c r="BE1010"/>
  <c r="BE1013"/>
  <c r="BE1023"/>
  <c r="BE1049"/>
  <c r="BE1061"/>
  <c r="BE1073"/>
  <c r="BE1075"/>
  <c r="BE1077"/>
  <c r="BE1080"/>
  <c r="BE1082"/>
  <c r="BE1086"/>
  <c r="BE1099"/>
  <c r="BE1108"/>
  <c r="BE1118"/>
  <c r="BE1123"/>
  <c r="BE138"/>
  <c r="BE151"/>
  <c r="BE166"/>
  <c r="BE177"/>
  <c r="BE185"/>
  <c r="BE245"/>
  <c r="BE299"/>
  <c r="BE325"/>
  <c r="BE331"/>
  <c r="BE357"/>
  <c r="BE358"/>
  <c r="BE389"/>
  <c r="BE407"/>
  <c r="BE417"/>
  <c r="BE464"/>
  <c r="BE569"/>
  <c r="BE575"/>
  <c r="BE577"/>
  <c r="BE585"/>
  <c r="BE592"/>
  <c r="BE599"/>
  <c r="BE601"/>
  <c r="BE619"/>
  <c r="BE622"/>
  <c r="BE649"/>
  <c r="BE659"/>
  <c r="BE740"/>
  <c r="BE742"/>
  <c r="BE744"/>
  <c r="BE752"/>
  <c r="BE764"/>
  <c r="BE767"/>
  <c r="BE786"/>
  <c r="BE808"/>
  <c r="BE827"/>
  <c r="BE833"/>
  <c r="BE834"/>
  <c r="BE852"/>
  <c r="BE870"/>
  <c r="BE881"/>
  <c r="BE898"/>
  <c r="BE901"/>
  <c r="BE953"/>
  <c r="BE963"/>
  <c r="F37"/>
  <c i="1" r="BD95"/>
  <c i="2" r="F36"/>
  <c i="1" r="BC95"/>
  <c i="3" r="F37"/>
  <c i="1" r="BD96"/>
  <c i="4" r="F37"/>
  <c i="1" r="BD97"/>
  <c i="4" r="F36"/>
  <c i="1" r="BC97"/>
  <c i="2" r="J34"/>
  <c i="1" r="AW95"/>
  <c i="2" r="F35"/>
  <c i="1" r="BB95"/>
  <c i="3" r="J34"/>
  <c i="1" r="AW96"/>
  <c i="3" r="F36"/>
  <c i="1" r="BC96"/>
  <c i="3" r="F34"/>
  <c i="1" r="BA96"/>
  <c i="3" r="F35"/>
  <c i="1" r="BB96"/>
  <c i="4" r="J34"/>
  <c i="1" r="AW97"/>
  <c i="4" r="F35"/>
  <c i="1" r="BB97"/>
  <c i="4" r="F34"/>
  <c i="1" r="BA97"/>
  <c i="2" l="1" r="R431"/>
  <c i="3" r="R124"/>
  <c r="R123"/>
  <c i="2" r="T431"/>
  <c r="T134"/>
  <c r="R134"/>
  <c i="3" r="P124"/>
  <c r="P123"/>
  <c i="1" r="AU96"/>
  <c i="2" r="BK431"/>
  <c r="J431"/>
  <c r="J103"/>
  <c i="3" r="T124"/>
  <c r="T123"/>
  <c i="2" r="R1211"/>
  <c r="T1211"/>
  <c r="P134"/>
  <c r="P133"/>
  <c i="1" r="AU95"/>
  <c i="3" r="BK124"/>
  <c r="BK123"/>
  <c r="J123"/>
  <c i="2" r="BK1211"/>
  <c r="J1211"/>
  <c r="J110"/>
  <c i="4" r="BK119"/>
  <c r="J119"/>
  <c r="J97"/>
  <c i="3" r="J33"/>
  <c i="1" r="AV96"/>
  <c r="AT96"/>
  <c r="BD94"/>
  <c r="W33"/>
  <c i="4" r="F33"/>
  <c i="1" r="AZ97"/>
  <c i="4" r="J33"/>
  <c i="1" r="AV97"/>
  <c r="AT97"/>
  <c i="3" r="J30"/>
  <c i="1" r="AG96"/>
  <c i="2" r="F34"/>
  <c i="1" r="BA95"/>
  <c r="BA94"/>
  <c r="W30"/>
  <c r="BB94"/>
  <c r="W31"/>
  <c i="3" r="F33"/>
  <c i="1" r="AZ96"/>
  <c r="BC94"/>
  <c r="AY94"/>
  <c i="2" r="J33"/>
  <c i="1" r="AV95"/>
  <c r="AT95"/>
  <c i="2" r="F33"/>
  <c i="1" r="AZ95"/>
  <c i="2" l="1" r="R133"/>
  <c r="T133"/>
  <c r="BK134"/>
  <c r="J134"/>
  <c r="J97"/>
  <c i="3" r="J124"/>
  <c r="J97"/>
  <c r="J96"/>
  <c i="4" r="BK118"/>
  <c r="J118"/>
  <c r="J96"/>
  <c i="3" r="J39"/>
  <c i="1" r="AN96"/>
  <c r="AU94"/>
  <c r="AW94"/>
  <c r="AK30"/>
  <c r="AZ94"/>
  <c r="AV94"/>
  <c r="AK29"/>
  <c r="W32"/>
  <c r="AX94"/>
  <c i="2" l="1" r="BK133"/>
  <c r="J133"/>
  <c i="4" r="J30"/>
  <c i="1" r="AG97"/>
  <c i="2" r="J30"/>
  <c i="1" r="AG95"/>
  <c r="AN95"/>
  <c r="W29"/>
  <c r="AT94"/>
  <c i="2" l="1" r="J39"/>
  <c r="J96"/>
  <c i="4" r="J39"/>
  <c i="1" r="AN97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<sst xmlns="http://schemas.openxmlformats.org/spreadsheetml/2006/main">
  <si>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</si>
  <si>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</si>
  <si>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</si>
  <si>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</si>
  <si>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</si>
  <si>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{3bf5afaf-96d9-4697-a1b6-3899a7a3501f}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</si>
  <si>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</si>
  <si>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</si>
  <si>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</si>
  <si>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</si>
  <si>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</si>
  <si>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</si>
  <si>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</si>
  <si>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</si>
  <si>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</si>
  <si>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</si>
  <si>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</si>
  <si>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kolektor Nový Lískovec - rekonstrukce vodovodu, etapa VII</t>
  </si>
  <si>
    <t>KSO:</t>
  </si>
  <si>
    <t>CC-CZ:</t>
  </si>
  <si>
    <t>Místo:</t>
  </si>
  <si>
    <t xml:space="preserve"> </t>
  </si>
  <si>
    <t>Datum:</t>
  </si>
  <si>
    <t>19. 3. 2024</t>
  </si>
  <si>
    <t>Zadavatel:</t>
  </si>
  <si>
    <t>IČ:</t>
  </si>
  <si>
    <t>DIČ:</t>
  </si>
  <si>
    <t>Uchazeč:</t>
  </si>
  <si>
    <t>Vyplň údaj</t>
  </si>
  <si>
    <t>True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</si>
  <si>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</si>
  <si>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</si>
  <si>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</si>
  <si>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</si>
  <si>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</si>
  <si>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</si>
  <si>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</si>
  <si>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</si>
  <si>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</si>
  <si>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</si>
  <si>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</si>
  <si>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</si>
  <si>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</si>
  <si>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</si>
  <si>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</si>
  <si>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</si>
  <si>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</si>
  <si>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</si>
  <si>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</si>
  <si>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</si>
  <si>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</si>
  <si>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</si>
  <si>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</si>
  <si>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</si>
  <si>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</si>
  <si>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</si>
  <si>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</si>
  <si>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</si>
  <si>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</si>
  <si>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</si>
  <si>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</si>
  <si>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</si>
  <si>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</si>
  <si>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</si>
  <si>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</si>
  <si>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</si>
  <si>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</si>
  <si>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</si>
  <si>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</si>
  <si>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</si>
  <si>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</si>
  <si>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</si>
  <si>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</si>
  <si>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</si>
  <si>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</si>
  <si>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</si>
  <si>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</si>
  <si>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</si>
  <si>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331</t>
  </si>
  <si>
    <t>Vodovodní řady - etapa II</t>
  </si>
  <si>
    <t>STA</t>
  </si>
  <si>
    <t>1</t>
  </si>
  <si>
    <t>{63a15cc3-a2ba-4086-a4d7-06c2ef8d9d66}</t>
  </si>
  <si>
    <t>2</t>
  </si>
  <si>
    <t>SO 341</t>
  </si>
  <si>
    <t>Vodovodní přípojky</t>
  </si>
  <si>
    <t>{110554ef-e082-4e20-bbad-77e1799a3f0d}</t>
  </si>
  <si>
    <t>090</t>
  </si>
  <si>
    <t>Vedlejší a ostatní náklady</t>
  </si>
  <si>
    <t>{0ffc979a-7a96-47e9-baf7-175b65c48f43}</t>
  </si>
  <si>
    <t>KRYCÍ LIST SOUPISU PRACÍ</t>
  </si>
  <si>
    <t>Objekt:</t>
  </si>
  <si>
    <t>SO 331 - Vodovodní řady - etapa II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</si>
  <si>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</si>
  <si>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</si>
  <si>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</si>
  <si>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</si>
  <si>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</si>
  <si>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</si>
  <si>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</si>
  <si>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38 - Různé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</si>
  <si>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</si>
  <si>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</si>
  <si>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</si>
  <si>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</si>
  <si>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  85 - Potrubí z trub litinových</t>
  </si>
  <si>
    <t xml:space="preserve">      87 - Potrubí z trub plastických a skleněných</t>
  </si>
  <si>
    <t xml:space="preserve">      89 - Ostatní konstrukce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</si>
  <si>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</si>
  <si>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</si>
  <si>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</si>
  <si>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</si>
  <si>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</si>
  <si>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</si>
  <si>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</si>
  <si>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</si>
  <si>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</si>
  <si>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</si>
  <si>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</si>
  <si>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</si>
  <si>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</si>
  <si>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</si>
  <si>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</si>
  <si>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</si>
  <si>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</si>
  <si>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</si>
  <si>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</si>
  <si>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</si>
  <si>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</si>
  <si>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</si>
  <si>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</si>
  <si>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</si>
  <si>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</si>
  <si>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</si>
  <si>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</si>
  <si>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</si>
  <si>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4</t>
  </si>
  <si>
    <t>-680120670</t>
  </si>
  <si>
    <t>VV</t>
  </si>
  <si>
    <t xml:space="preserve">"zámková dlažba"   2,0*3,5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</si>
  <si>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</si>
  <si>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 vrstvy do 100 mm</t>
  </si>
  <si>
    <t>-465310623</t>
  </si>
  <si>
    <t>"zámková dlažba</t>
  </si>
  <si>
    <t>2,0*3,5</t>
  </si>
  <si>
    <t>3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</si>
  <si>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</si>
  <si>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</si>
  <si>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2075297425</t>
  </si>
  <si>
    <t>"asfaltový chodník</t>
  </si>
  <si>
    <t>2,0*2,0</t>
  </si>
  <si>
    <t>"asfaltová vozovka</t>
  </si>
  <si>
    <t>"betonová dlažba" 2*3,5</t>
  </si>
  <si>
    <t>Součet</t>
  </si>
  <si>
    <t>113107032</t>
  </si>
  <si>
    <t>Odstranění podkladů nebo krytů při překopech inženýrských sítí s přemístěním hmot na skládku ve vzdálenosti do 3 m nebo s naložením na dopravní prostředek ručně z betonu prostého, o tl. vrstvy přes 150 do 300 mm</t>
  </si>
  <si>
    <t>1983920268</t>
  </si>
  <si>
    <t>"komunikace"</t>
  </si>
  <si>
    <t>2,3*3,8</t>
  </si>
  <si>
    <t>5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</si>
  <si>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</si>
  <si>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</si>
  <si>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-681525722</t>
  </si>
  <si>
    <t>3,0*4,5</t>
  </si>
  <si>
    <t>6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</si>
  <si>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</si>
  <si>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</si>
  <si>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1556086490</t>
  </si>
  <si>
    <t>2,6*4,1</t>
  </si>
  <si>
    <t>7</t>
  </si>
  <si>
    <t>115101201</t>
  </si>
  <si>
    <t>Čerpání vody na dopravní výšku do 10 m s uvažovaným průměrným přítokem do 500 l/min</t>
  </si>
  <si>
    <t>hod</t>
  </si>
  <si>
    <t>1893022885</t>
  </si>
  <si>
    <t xml:space="preserve">"čerpání vypuštěné vody z potrubí "   </t>
  </si>
  <si>
    <t>20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</si>
  <si>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</si>
  <si>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</si>
  <si>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</si>
  <si>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m</t>
  </si>
  <si>
    <t>-692569238</t>
  </si>
  <si>
    <t>5*4,6</t>
  </si>
  <si>
    <t>10*3</t>
  </si>
  <si>
    <t>5*8</t>
  </si>
  <si>
    <t>9</t>
  </si>
  <si>
    <t>121112003</t>
  </si>
  <si>
    <t>Sejmutí ornice ručně při souvislé ploše, tl. vrstvy do 200 mm</t>
  </si>
  <si>
    <t>574124734</t>
  </si>
  <si>
    <t>"nezpevněno</t>
  </si>
  <si>
    <t>1,5*2*5</t>
  </si>
  <si>
    <t>2,0*7,0*4</t>
  </si>
  <si>
    <t>2,0*5,0*1</t>
  </si>
  <si>
    <t>10</t>
  </si>
  <si>
    <t>131251203</t>
  </si>
  <si>
    <t>Hloubení zapažených jam a zářezů strojně s urovnáním dna do předepsaného profilu a spádu v hornině třídy těžitelnosti I skupiny 3 přes 50 do 100 m3</t>
  </si>
  <si>
    <t>m3</t>
  </si>
  <si>
    <t>749176687</t>
  </si>
  <si>
    <t>"nezpevneno" 2,0*7,0*(3,6-0,2)</t>
  </si>
  <si>
    <t>"nezpevneno" 1,5*2,0*(4,2-0,2)</t>
  </si>
  <si>
    <t>"nezpevneno" 1,5*2,0*(3,3-0,2)</t>
  </si>
  <si>
    <t xml:space="preserve">"75%"  484,13*0,75   </t>
  </si>
  <si>
    <t>11</t>
  </si>
  <si>
    <t>131351103</t>
  </si>
  <si>
    <t>Hloubení nezapažených jam a zářezů strojně s urovnáním dna do předepsaného profilu a spádu v hornině třídy těžitelnosti II skupiny 4 přes 50 do 100 m3</t>
  </si>
  <si>
    <t>652835542</t>
  </si>
  <si>
    <t xml:space="preserve">"25%"  484,13*0,25   </t>
  </si>
  <si>
    <t>139001101</t>
  </si>
  <si>
    <t>Příplatek k cenám hloubených vykopávek za ztížení vykopávky v blízkosti podzemního vedení nebo výbušnin pro jakoukoliv třídu horniny</t>
  </si>
  <si>
    <t>1503630809</t>
  </si>
  <si>
    <t>13</t>
  </si>
  <si>
    <t>151101201</t>
  </si>
  <si>
    <t>Zřízení pažení stěn výkopu bez rozepření nebo vzepření příložné, hloubky do 4 m</t>
  </si>
  <si>
    <t>-1497413313</t>
  </si>
  <si>
    <t>"MJ VII-2</t>
  </si>
  <si>
    <t>(2,0+7,0*2)*4,3</t>
  </si>
  <si>
    <t>"MJ VII-3</t>
  </si>
  <si>
    <t xml:space="preserve">(1,5+2,0*2)*4,2  </t>
  </si>
  <si>
    <t>"MJ VII-4</t>
  </si>
  <si>
    <t>(2,0+7,0*2)*3,6</t>
  </si>
  <si>
    <t>"MJ VII-7</t>
  </si>
  <si>
    <t>(1,5+2,0*2)*2,4</t>
  </si>
  <si>
    <t>"MJ VII-8</t>
  </si>
  <si>
    <t>(1,5+2,0*2)*4,2</t>
  </si>
  <si>
    <t>"MJ VII-9</t>
  </si>
  <si>
    <t>"MJ VII-11</t>
  </si>
  <si>
    <t>(1,5+2,0*2)*3,3</t>
  </si>
  <si>
    <t>"MJ VII-12</t>
  </si>
  <si>
    <t>(2,0+7,0*2)*4,5</t>
  </si>
  <si>
    <t>"MJ VII-13</t>
  </si>
  <si>
    <t>"MJ VII-1</t>
  </si>
  <si>
    <t>(2,0+7,0*2)*5,2</t>
  </si>
  <si>
    <t>"MJ VII-5</t>
  </si>
  <si>
    <t>(2,0+7,0*2)*3,5</t>
  </si>
  <si>
    <t>"MJ VII-6</t>
  </si>
  <si>
    <t>"MJ VII-10</t>
  </si>
  <si>
    <t>(2,0+7,0*2)*3,7</t>
  </si>
  <si>
    <t>14</t>
  </si>
  <si>
    <t>151101211</t>
  </si>
  <si>
    <t>Odstranění pažení stěn výkopu bez rozepření nebo vzepření s uložením pažin na vzdálenost do 3 m od okraje výkopu příložné, hloubky do 4 m</t>
  </si>
  <si>
    <t>1869502167</t>
  </si>
  <si>
    <t>15</t>
  </si>
  <si>
    <t>151101401</t>
  </si>
  <si>
    <t>Zřízení vzepření zapažených stěn výkopů s potřebným přepažováním při pažení příložném, hloubky do 4 m</t>
  </si>
  <si>
    <t>185186607</t>
  </si>
  <si>
    <t>16</t>
  </si>
  <si>
    <t>151101411</t>
  </si>
  <si>
    <t>Odstranění vzepření stěn výkopů s uložením materiálu na vzdálenost do 3 m od kraje výkopu při pažení příložném, hloubky do 4 m</t>
  </si>
  <si>
    <t>738191116</t>
  </si>
  <si>
    <t>17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</si>
  <si>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</si>
  <si>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</si>
  <si>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1582719802</t>
  </si>
  <si>
    <t>457,730</t>
  </si>
  <si>
    <t>18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</si>
  <si>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</si>
  <si>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</si>
  <si>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-333882789</t>
  </si>
  <si>
    <t>19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</si>
  <si>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</si>
  <si>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</si>
  <si>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-1163191093</t>
  </si>
  <si>
    <t>431,998*3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</si>
  <si>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</si>
  <si>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</si>
  <si>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-51646396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</si>
  <si>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</si>
  <si>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</si>
  <si>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-833700595</t>
  </si>
  <si>
    <t>121,033*3 'Přepočtené koeficientem množství</t>
  </si>
  <si>
    <t>22</t>
  </si>
  <si>
    <t>167151101</t>
  </si>
  <si>
    <t>Nakládání, skládání a překládání neulehlého výkopku nebo sypaniny strojně nakládání, množství do 100 m3, z horniny třídy těžitelnosti I, skupiny 1 až 3</t>
  </si>
  <si>
    <t>2007523485</t>
  </si>
  <si>
    <t xml:space="preserve">"náhradní zásypový materiál"  457,73</t>
  </si>
  <si>
    <t>23</t>
  </si>
  <si>
    <t>171201221vl</t>
  </si>
  <si>
    <t xml:space="preserve">Poplatek za uložení na skládce (skládkovné) zeminy </t>
  </si>
  <si>
    <t>t</t>
  </si>
  <si>
    <t>2090641230</t>
  </si>
  <si>
    <t xml:space="preserve">"70%"   553,031*1,67*0,7   </t>
  </si>
  <si>
    <t>24</t>
  </si>
  <si>
    <t>171201602vl</t>
  </si>
  <si>
    <t>Poplatek za zeminu znečištěnou stavební sutí - navážka</t>
  </si>
  <si>
    <t>-573006961</t>
  </si>
  <si>
    <t xml:space="preserve">"30%"  553,031*1,67*0,3   </t>
  </si>
  <si>
    <t>25</t>
  </si>
  <si>
    <t>171251201</t>
  </si>
  <si>
    <t>Uložení sypaniny na skládky nebo meziskládky bez hutnění s upravením uložené sypaniny do předepsaného tvaru</t>
  </si>
  <si>
    <t>732676696</t>
  </si>
  <si>
    <t>431,998+121,033</t>
  </si>
  <si>
    <t>26</t>
  </si>
  <si>
    <t>174151101</t>
  </si>
  <si>
    <t>Zásyp sypaninou z jakékoliv horniny strojně s uložením výkopku ve vrstvách se zhutněním jam, šachet, rýh nebo kolem objektů v těchto vykopávkách</t>
  </si>
  <si>
    <t>932701987</t>
  </si>
  <si>
    <t>"výkop</t>
  </si>
  <si>
    <t>"montážní jámy</t>
  </si>
  <si>
    <t>"nezpevneno" 2,0*5*(4,3-0,2)</t>
  </si>
  <si>
    <t xml:space="preserve">"asfaltový chodník"  2,0*2,0*(4,3-0,28)</t>
  </si>
  <si>
    <t>"nezpevneno" 1,5*2*(4,3-0,2)</t>
  </si>
  <si>
    <t xml:space="preserve">"nezpevneno"  1,5*2,0*(2,4-0,2)</t>
  </si>
  <si>
    <t>"nezpevneno" 2,0*7,0*(4,5-0,2)</t>
  </si>
  <si>
    <t>"nezpevneno" 2,0*3,50*(4,3-0,2)</t>
  </si>
  <si>
    <t>"asfaltová vozovka" 2,0*3,5*(4,3-0,6)</t>
  </si>
  <si>
    <t>"nezpevneno" 2,0*7,0*(5,2-0,2)</t>
  </si>
  <si>
    <t>"nezpevneno" 2,0*7,0*(3,5-0,2)</t>
  </si>
  <si>
    <t>"nezpevneno" 2,0*3,5*(3,7-0,2)</t>
  </si>
  <si>
    <t>"zámková dlažba" 2,0*3,5*(3,7-0,25)</t>
  </si>
  <si>
    <t xml:space="preserve">"odpočet   </t>
  </si>
  <si>
    <t xml:space="preserve">"obsyp potrubí"   </t>
  </si>
  <si>
    <t>-22,220</t>
  </si>
  <si>
    <t xml:space="preserve">"lože"   </t>
  </si>
  <si>
    <t>-4,18</t>
  </si>
  <si>
    <t>27</t>
  </si>
  <si>
    <t>M</t>
  </si>
  <si>
    <t>58344198V</t>
  </si>
  <si>
    <t>Náhradní zásypový materiál</t>
  </si>
  <si>
    <t>-1823626618</t>
  </si>
  <si>
    <t xml:space="preserve">457,73*1,01*1,05*1,69   </t>
  </si>
  <si>
    <t>28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</si>
  <si>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</si>
  <si>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</si>
  <si>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2111982140</t>
  </si>
  <si>
    <t>0,40*1,1*2,0*5</t>
  </si>
  <si>
    <t>0,45*1,1*2,0*4</t>
  </si>
  <si>
    <t>0,40*1,1*7,0*3</t>
  </si>
  <si>
    <t>0,60*1,1*7,0</t>
  </si>
  <si>
    <t>29</t>
  </si>
  <si>
    <t>58331351</t>
  </si>
  <si>
    <t>kamenivo těžené drobné frakce 0/4</t>
  </si>
  <si>
    <t>-1195067046</t>
  </si>
  <si>
    <t>22,22*1,67*1,15</t>
  </si>
  <si>
    <t>30</t>
  </si>
  <si>
    <t>181311103</t>
  </si>
  <si>
    <t>Rozprostření a urovnání ornice v rovině nebo ve svahu sklonu do 1:5 ručně při souvislé ploše, tl. vrstvy do 200 mm</t>
  </si>
  <si>
    <t>769058013</t>
  </si>
  <si>
    <t>31</t>
  </si>
  <si>
    <t>181411131</t>
  </si>
  <si>
    <t>Založení trávníku na půdě předem připravené plochy do 1000 m2 výsevem včetně utažení parkového v rovině nebo na svahu do 1:5</t>
  </si>
  <si>
    <t>847104221</t>
  </si>
  <si>
    <t>32</t>
  </si>
  <si>
    <t>00572410</t>
  </si>
  <si>
    <t>osivo směs travní parková</t>
  </si>
  <si>
    <t>kg</t>
  </si>
  <si>
    <t>685882886</t>
  </si>
  <si>
    <t xml:space="preserve">81*0,03*1,05   </t>
  </si>
  <si>
    <t>38</t>
  </si>
  <si>
    <t>Různé kompletní konstrukce</t>
  </si>
  <si>
    <t>33</t>
  </si>
  <si>
    <t>388111150R</t>
  </si>
  <si>
    <t>Osazení kabelových žlabů</t>
  </si>
  <si>
    <t>128140136</t>
  </si>
  <si>
    <t>34</t>
  </si>
  <si>
    <t>59213009</t>
  </si>
  <si>
    <t>žlab kabelový betonový k ochraně zemního drátovodného vedení 100x17x14cm</t>
  </si>
  <si>
    <t>-1872066085</t>
  </si>
  <si>
    <t>10*3*1,01</t>
  </si>
  <si>
    <t>5*8*1,01</t>
  </si>
  <si>
    <t>35</t>
  </si>
  <si>
    <t>59213344</t>
  </si>
  <si>
    <t>poklop kabelového žlabu betonový 500x160x35mm</t>
  </si>
  <si>
    <t>kus</t>
  </si>
  <si>
    <t>596140342</t>
  </si>
  <si>
    <t>10*3*1,01*2</t>
  </si>
  <si>
    <t>5*8*1,01*2</t>
  </si>
  <si>
    <t>36</t>
  </si>
  <si>
    <t>389972211R</t>
  </si>
  <si>
    <t>Krytí žlabů výstražnou fólií z PVC 20 cm</t>
  </si>
  <si>
    <t>-1869059280</t>
  </si>
  <si>
    <t>Vodorovné konstrukce</t>
  </si>
  <si>
    <t>37</t>
  </si>
  <si>
    <t>451572111</t>
  </si>
  <si>
    <t>Lože pod potrubí, stoky a drobné objekty v otevřeném výkopu z kameniva drobného těženého 0 až 4 mm</t>
  </si>
  <si>
    <t>75898349</t>
  </si>
  <si>
    <t>0,1*1,1*2,0*5</t>
  </si>
  <si>
    <t>0,1*1,1*7,0*4</t>
  </si>
  <si>
    <t>452313151</t>
  </si>
  <si>
    <t>Podkladní a zajišťovací konstrukce z betonu prostého v otevřeném výkopu bez zvýšených nároků na prostředí bloky pro potrubí z betonu tř. C 20/25</t>
  </si>
  <si>
    <t>270205089</t>
  </si>
  <si>
    <t xml:space="preserve">"200x200x150"   </t>
  </si>
  <si>
    <t>1*0,006</t>
  </si>
  <si>
    <t xml:space="preserve">"200x200x300"   </t>
  </si>
  <si>
    <t>1*0,012</t>
  </si>
  <si>
    <t xml:space="preserve">"200x200x500"     </t>
  </si>
  <si>
    <t>1*0,02</t>
  </si>
  <si>
    <t xml:space="preserve">"300x300x210"     </t>
  </si>
  <si>
    <t>1*0,009</t>
  </si>
  <si>
    <t xml:space="preserve">"300x300x200"     </t>
  </si>
  <si>
    <t>3*0,018</t>
  </si>
  <si>
    <t xml:space="preserve">"300x300x450"     </t>
  </si>
  <si>
    <t>3*0,041</t>
  </si>
  <si>
    <t xml:space="preserve">"500x500x100"     </t>
  </si>
  <si>
    <t>2*0,025</t>
  </si>
  <si>
    <t xml:space="preserve">"500x500x150"     </t>
  </si>
  <si>
    <t>5*0,038</t>
  </si>
  <si>
    <t xml:space="preserve">"500x500x300"     </t>
  </si>
  <si>
    <t>2*0,075</t>
  </si>
  <si>
    <t xml:space="preserve">"Bb1"   </t>
  </si>
  <si>
    <t>0,04*15</t>
  </si>
  <si>
    <t>39</t>
  </si>
  <si>
    <t>452313192V</t>
  </si>
  <si>
    <t>Příplatek ke zřizování podkladních bloků z betonu prostého za práce ve štole</t>
  </si>
  <si>
    <t>-1012938553</t>
  </si>
  <si>
    <t>40</t>
  </si>
  <si>
    <t>452351192</t>
  </si>
  <si>
    <t>Bednění podkladních a zajišťovacích konstrukcí v otevřeném výkopu Příplatek k ceně za práce ve štole</t>
  </si>
  <si>
    <t>492788288</t>
  </si>
  <si>
    <t>41</t>
  </si>
  <si>
    <t>452353111</t>
  </si>
  <si>
    <t>Bednění podkladních a zajišťovacích konstrukcí v otevřeném výkopu bloků pro potrubí zřízení</t>
  </si>
  <si>
    <t>-1481840261</t>
  </si>
  <si>
    <t>1*0,2*0,15*4</t>
  </si>
  <si>
    <t>1*0,2*0,3*4</t>
  </si>
  <si>
    <t>1*0,2*0,5*4</t>
  </si>
  <si>
    <t>1*0,3*0,21*4</t>
  </si>
  <si>
    <t>3*0,3*0,2*4</t>
  </si>
  <si>
    <t>3*0,3*0,45*4</t>
  </si>
  <si>
    <t>2*0,5*0,1*4</t>
  </si>
  <si>
    <t>5*0,5*1,5*4</t>
  </si>
  <si>
    <t>2*0,5*0,3*4</t>
  </si>
  <si>
    <t>"Bb1"</t>
  </si>
  <si>
    <t>0,3*0,45*4*15</t>
  </si>
  <si>
    <t>Komunikace pozemní</t>
  </si>
  <si>
    <t>42</t>
  </si>
  <si>
    <t>564851111</t>
  </si>
  <si>
    <t>Podklad ze štěrkodrti ŠD s rozprostřením a zhutněním plochy přes 100 m2, po zhutnění tl. 150 mm</t>
  </si>
  <si>
    <t>691998984</t>
  </si>
  <si>
    <t>43</t>
  </si>
  <si>
    <t>565175111vl</t>
  </si>
  <si>
    <t>Asfaltový beton vrstva podkladní ACP 16+ (obalované kamenivo OKS) tl 100 mm š do 3 m</t>
  </si>
  <si>
    <t>-305502096</t>
  </si>
  <si>
    <t>"Asfaltový chodník</t>
  </si>
  <si>
    <t>44</t>
  </si>
  <si>
    <t>565176111vl</t>
  </si>
  <si>
    <t>Asfaltový beton vrstva podkladní ACP 22+ (obalované kamenivo OKH) tl 100 mm š do 3 m</t>
  </si>
  <si>
    <t>-657566856</t>
  </si>
  <si>
    <t>2,7*4,2</t>
  </si>
  <si>
    <t>45</t>
  </si>
  <si>
    <t>567132115</t>
  </si>
  <si>
    <t>Podklad ze směsi stmelené cementem SC bez dilatačních spár, s rozprostřením a zhutněním SC C 8/10 (KSC I), po zhutnění tl. 200 mm</t>
  </si>
  <si>
    <t>1962737181</t>
  </si>
  <si>
    <t>46</t>
  </si>
  <si>
    <t>571902111</t>
  </si>
  <si>
    <t>Posyp podkladu nebo krytu s rozprostřením a zhutněním kamenivem drceným nebo těženým, v množství přes 5 do 10 kg/m2</t>
  </si>
  <si>
    <t>-1819912666</t>
  </si>
  <si>
    <t>47</t>
  </si>
  <si>
    <t>573231108</t>
  </si>
  <si>
    <t>Postřik spojovací PS bez posypu kamenivem ze silniční emulze, v množství 0,50 kg/m2</t>
  </si>
  <si>
    <t>437080336</t>
  </si>
  <si>
    <t>3,0*4,5+2,7*4,2</t>
  </si>
  <si>
    <t>48</t>
  </si>
  <si>
    <t>577144031</t>
  </si>
  <si>
    <t>Asfaltový beton vrstva obrusná ACO 11+ (ABS) tl 50 mm š do 1,5 m z modifikovaného asfaltu</t>
  </si>
  <si>
    <t>-1024521417</t>
  </si>
  <si>
    <t>49</t>
  </si>
  <si>
    <t>578132113</t>
  </si>
  <si>
    <t>Litý asfalt MA 8 (LAJ) s rozprostřením z nemodifikovaného asfaltu v pruhu šířky do 3 m tl. 30 mm</t>
  </si>
  <si>
    <t>-1011202751</t>
  </si>
  <si>
    <t>50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</si>
  <si>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</si>
  <si>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</si>
  <si>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417347192</t>
  </si>
  <si>
    <t>"obložení hydrantového poklopu</t>
  </si>
  <si>
    <t>(PI*0,6*0,1+PI*0,7*0,1)*10</t>
  </si>
  <si>
    <t>51</t>
  </si>
  <si>
    <t>58381007</t>
  </si>
  <si>
    <t>kostka štípaná dlažební žula drobná 8/10</t>
  </si>
  <si>
    <t>-2087914807</t>
  </si>
  <si>
    <t>4,084*1,05</t>
  </si>
  <si>
    <t>52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</si>
  <si>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</si>
  <si>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</si>
  <si>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-685858041</t>
  </si>
  <si>
    <t>53</t>
  </si>
  <si>
    <t>59245212vl</t>
  </si>
  <si>
    <t>dlažba zámková tl. 60mm přírodní</t>
  </si>
  <si>
    <t>721473210</t>
  </si>
  <si>
    <t>7*1,1</t>
  </si>
  <si>
    <t>Úpravy povrchů, podlahy a osazování výplní</t>
  </si>
  <si>
    <t>54</t>
  </si>
  <si>
    <t>628631111vl</t>
  </si>
  <si>
    <t>Stěrka z těsnící malty pro vyspravení stropu kolektoru</t>
  </si>
  <si>
    <t>-322626189</t>
  </si>
  <si>
    <t>2,0*2,5*4</t>
  </si>
  <si>
    <t>55</t>
  </si>
  <si>
    <t>63062002R</t>
  </si>
  <si>
    <t>Zapravení podlahy cememtový potěrem 500x500/50 mm včetně athezního můstku</t>
  </si>
  <si>
    <t>1001285647</t>
  </si>
  <si>
    <t>"viz výpis prvků - demontáže</t>
  </si>
  <si>
    <t>6+1+2</t>
  </si>
  <si>
    <t>56</t>
  </si>
  <si>
    <t>631311131</t>
  </si>
  <si>
    <t xml:space="preserve">Doplnění dosavadních mazanin prostým betonem  s dodáním hmot, bez potěru, plochy jednotlivě do 1 m2 a tl. přes 80 mm</t>
  </si>
  <si>
    <t>1810868136</t>
  </si>
  <si>
    <t xml:space="preserve">" v místě odstraněných betonových bloků"   </t>
  </si>
  <si>
    <t>0,054*0,1*6</t>
  </si>
  <si>
    <t>0,21*0,1*1</t>
  </si>
  <si>
    <t>0,105*0,1*1</t>
  </si>
  <si>
    <t>Trubní vedení</t>
  </si>
  <si>
    <t>85</t>
  </si>
  <si>
    <t>Potrubí z trub litinových</t>
  </si>
  <si>
    <t>57</t>
  </si>
  <si>
    <t>8467678109</t>
  </si>
  <si>
    <t>Galerie 9</t>
  </si>
  <si>
    <t>kpl</t>
  </si>
  <si>
    <t>-188839890</t>
  </si>
  <si>
    <t xml:space="preserve">"PRO MANIPULACI PŘI OSAZENÍ POTRUBÍ BUDE PROVEDENO"   </t>
  </si>
  <si>
    <t xml:space="preserve">"ROZEBRÁNÍ ČÁSTI PODESTY A TO SEJMUTÍM "   </t>
  </si>
  <si>
    <t xml:space="preserve">"ROZEBÍRATELNÝCH ČÁSTÍ (ZÁBRADLÍ A POCHŮZNÉ ROŠTY)"   </t>
  </si>
  <si>
    <t xml:space="preserve">"Z DŮVODU PŘESUNUTÍ POTRUBÍ BUDE NUTNÉ PŘEMÍSTIT"   </t>
  </si>
  <si>
    <t xml:space="preserve">"NĚKTERÉ PODPĚRY PODESTY ODŘÍZNUTÍM A VYBOURÁNÍM. "   </t>
  </si>
  <si>
    <t xml:space="preserve">"PRO MINUPULACI PŘI STAVBĚ SE PŘEDPOKLÁDÁ I"   </t>
  </si>
  <si>
    <t xml:space="preserve">"ROZEBRÁNÍ RÁSTI LÁVKY VČETNĚ RÁMŮ A PODPĚR (ODŘEZÁNÍ "   </t>
  </si>
  <si>
    <t xml:space="preserve">"A VYBOURÁNÍ +  ZAPRAVENÍ PODLAHY BETONEM)."   </t>
  </si>
  <si>
    <t xml:space="preserve">"VE VÝKAZU VÝMĚR JE UVAŽOVNO PRO UVEDENÍ"   </t>
  </si>
  <si>
    <t xml:space="preserve">"PŮVODNÍHO STAVU S NÁSLEDUJÍCÍM:"   </t>
  </si>
  <si>
    <t xml:space="preserve">"- OCELOVÝ L PROFIL 50/50/5 - DÉLKY CEL. 8,5 (CEL. 32,05 KG)"   </t>
  </si>
  <si>
    <t xml:space="preserve">"- TRUB. OCE. BEZEŠVÉ 38X4 - DÉ. CEL. 15 m (CEL.50,25 kg)"   </t>
  </si>
  <si>
    <t xml:space="preserve">"- OCELOVÉ PATKY PLECH 200x150x4 - 10 ks (CELKEM 94,2 kg)"   </t>
  </si>
  <si>
    <t xml:space="preserve">"- LEPENÉ KOTY M8 - 40 KS"   </t>
  </si>
  <si>
    <t xml:space="preserve">   </t>
  </si>
  <si>
    <t xml:space="preserve">"VEŠKERÉ KOVOVÉ KONSTRUKCE BUDOU OPATŘENY "   </t>
  </si>
  <si>
    <t xml:space="preserve">"NÁTĚREM DLE STANDARTŮ TSB"   </t>
  </si>
  <si>
    <t xml:space="preserve">"DVOUSLOŠKOVOVÝ EPOXIDOVOU BARVOU VE 4 VSTVÁCH"   </t>
  </si>
  <si>
    <t xml:space="preserve">"1x podklad např. Temacoat GLS-S Primer"   </t>
  </si>
  <si>
    <t xml:space="preserve">"1x základ např. Temacoat GLS-S Primer"   </t>
  </si>
  <si>
    <t xml:space="preserve">"1x mezinátěr např. Temacoat GPL-S MIO"   </t>
  </si>
  <si>
    <t xml:space="preserve">"1x vrchní nátěr např. Temacoat RM 40  RAL 5005"   </t>
  </si>
  <si>
    <t xml:space="preserve">"MATERIÁL BUDE PŘI STAVBĚ PŘIZPŮSOBEN DLE POTŘEBY"   </t>
  </si>
  <si>
    <t xml:space="preserve">"STAVBY A TAK, ABY KORESPONDOVAL SE STÁVAJÍCÍMÍ"   </t>
  </si>
  <si>
    <t xml:space="preserve">" KONSTRUKCEMI, NA KTERÉ BUDE POTŘEBA NAVAZOVAT"   </t>
  </si>
  <si>
    <t xml:space="preserve">"viz. výkres GALERIE 9"   </t>
  </si>
  <si>
    <t xml:space="preserve">1   </t>
  </si>
  <si>
    <t>58</t>
  </si>
  <si>
    <t>8467678110</t>
  </si>
  <si>
    <t>Galerie 10</t>
  </si>
  <si>
    <t>-653129718</t>
  </si>
  <si>
    <t xml:space="preserve">"viz. výkres D.1.2.10"   </t>
  </si>
  <si>
    <t>59</t>
  </si>
  <si>
    <t>POZNÁMKA</t>
  </si>
  <si>
    <t>POZNÁMKA - platí</t>
  </si>
  <si>
    <t>1027049623</t>
  </si>
  <si>
    <t xml:space="preserve">"LITINOVÉ POTRUBÍ A TVAROVKY PN 10 S VNITŘNÍ VYSTÝLKOU"   </t>
  </si>
  <si>
    <t xml:space="preserve">"A SPECIÁLNÍ VNĚJŠÍ OCHRANOU"   </t>
  </si>
  <si>
    <t xml:space="preserve">"Potrubí bude z tvárné litiny PN 10 s tlouštkou stěny min. 5,6 mm pro DN 300"   </t>
  </si>
  <si>
    <t xml:space="preserve">"min. 5,7 mm pro DN 200, min. 4,8 mm, pro DN 150 mm a min. 4,7 mm pro DN 80 mm"   </t>
  </si>
  <si>
    <t xml:space="preserve">"s vnitřní vystýlkou a vnější povrchovou ochranou. Vnitřní povrchovou"   </t>
  </si>
  <si>
    <t xml:space="preserve">"úpravou trub bude odstředivě nanášena vystýlka z vysokopecného"   </t>
  </si>
  <si>
    <t xml:space="preserve">"cementu odolného síránům (dle ČSN EN 197-1) nebo stříkaný polyuretan"   </t>
  </si>
  <si>
    <t xml:space="preserve">"(DLE ČSN EN 15655). Vnější úpra. potru. bude  zinkový povlak 200g/m"   </t>
  </si>
  <si>
    <t xml:space="preserve">"a vstva z extrudovaného  PE povlaku (DLE ČSN EN 14628) nebo vrst. PUR"   </t>
  </si>
  <si>
    <t xml:space="preserve">"povlaku (dle ČSN EN 15189). Hrdlové potrubí bude opatřeno vnitřními"   </t>
  </si>
  <si>
    <t xml:space="preserve">"jištěnými spoji PN 10, svislé části budou provedeny z trub přírubových."   </t>
  </si>
  <si>
    <t xml:space="preserve">"Vešké spoje budou chránny termo-smrštitelnými manžetami."   </t>
  </si>
  <si>
    <t xml:space="preserve">"Délka trub bude z manipulačních důvodů 5 m"   </t>
  </si>
  <si>
    <t xml:space="preserve">0   </t>
  </si>
  <si>
    <t>60</t>
  </si>
  <si>
    <t>851241131</t>
  </si>
  <si>
    <t>Montáž potrubí z trub litinových tlakových hrdlových v otevřeném výkopu s integrovaným těsněním DN 80</t>
  </si>
  <si>
    <t>-453584130</t>
  </si>
  <si>
    <t xml:space="preserve">"výkop "  4</t>
  </si>
  <si>
    <t>"kolektor " 13,2</t>
  </si>
  <si>
    <t>61</t>
  </si>
  <si>
    <t>55253058vl</t>
  </si>
  <si>
    <t>trouba vodovodní hrdlová DN 80 z tvárné litiny s vnitřní polyuretan. nebo cementovou ochranou a těžkou vnější protikorozní ochranou tl. stěny min.4,7mm</t>
  </si>
  <si>
    <t>313081074</t>
  </si>
  <si>
    <t xml:space="preserve">"výkop "  4*1,01</t>
  </si>
  <si>
    <t>"kolektor " 13,2*1,01</t>
  </si>
  <si>
    <t>62</t>
  </si>
  <si>
    <t>552111080vl</t>
  </si>
  <si>
    <t>Vnitřní hrdlový spoj jištěný proti posunu (PN 10) s navárkem DN 80</t>
  </si>
  <si>
    <t>-1115751956</t>
  </si>
  <si>
    <t>9*1,01</t>
  </si>
  <si>
    <t>63</t>
  </si>
  <si>
    <t>851261131</t>
  </si>
  <si>
    <t>Montáž potrubí z trub litinových tlakových hrdlových v otevřeném výkopu s integrovaným těsněním DN 100</t>
  </si>
  <si>
    <t>167296490</t>
  </si>
  <si>
    <t>"kolektor " 32,8</t>
  </si>
  <si>
    <t>64</t>
  </si>
  <si>
    <t>851261131vl</t>
  </si>
  <si>
    <t>trouba vodovodní hrdlová DN 100 z tvárné litiny s vnitřní polyuretan. nebo cementovou ochranou a těžkou vnější protikorozní ochranou tl. stěny min.4,8mm</t>
  </si>
  <si>
    <t>-953526857</t>
  </si>
  <si>
    <t>"kolektor " 32,8*1,01</t>
  </si>
  <si>
    <t>65</t>
  </si>
  <si>
    <t>552111100vl</t>
  </si>
  <si>
    <t>Vnitřní hrdlový spoj jištěný proti posunu (PN 10) s navárkem DN 100</t>
  </si>
  <si>
    <t>2035657594</t>
  </si>
  <si>
    <t>19*1,01</t>
  </si>
  <si>
    <t>66</t>
  </si>
  <si>
    <t>851311131</t>
  </si>
  <si>
    <t>Montáž potrubí z trub litinových tlakových hrdlových v otevřeném výkopu s integrovaným těsněním DN 150</t>
  </si>
  <si>
    <t>1293606941</t>
  </si>
  <si>
    <t>67</t>
  </si>
  <si>
    <t>55253061vl</t>
  </si>
  <si>
    <t>trouba vodovodní hrdlová DN 150 z tvárné litiny s vnitřní polyuretan. nebo cementovou ochranou a těžkou vnější protikorozní ochranou tl. stěny min.4,8mm</t>
  </si>
  <si>
    <t>-584684166</t>
  </si>
  <si>
    <t>"výkop " 4*1,01</t>
  </si>
  <si>
    <t>68</t>
  </si>
  <si>
    <t>552111150vl</t>
  </si>
  <si>
    <t>Vnitřní hrdlový spoj jištěný proti posunu (PN 10) s navárkem DN 150</t>
  </si>
  <si>
    <t>-1394050739</t>
  </si>
  <si>
    <t>4*1,01</t>
  </si>
  <si>
    <t>69</t>
  </si>
  <si>
    <t>851351131</t>
  </si>
  <si>
    <t>Montáž potrubí z trub litinových tlakových hrdlových v otevřeném výkopu s integrovaným těsněním DN 200</t>
  </si>
  <si>
    <t>667589100</t>
  </si>
  <si>
    <t xml:space="preserve">"kolektor "  446,6</t>
  </si>
  <si>
    <t>70</t>
  </si>
  <si>
    <t>55253062vl</t>
  </si>
  <si>
    <t>trouba vodovodní hrdlová DN 200 z tvárné litiny s vnitřní polyuretan. nebo cementovou ochranou a těžkou vnější protikorozní ochranou tl. stěny min.5,6mm</t>
  </si>
  <si>
    <t>-1229622570</t>
  </si>
  <si>
    <t xml:space="preserve">446,6*1,01   </t>
  </si>
  <si>
    <t>71</t>
  </si>
  <si>
    <t>552111200vl</t>
  </si>
  <si>
    <t>Vnitřní hrdlový spoj jištěný proti posunu (PN 10) s navárkem DN 200</t>
  </si>
  <si>
    <t>-1635708093</t>
  </si>
  <si>
    <t>118*1,01</t>
  </si>
  <si>
    <t>72</t>
  </si>
  <si>
    <t>851241192</t>
  </si>
  <si>
    <t>Montáž potrubí z trub litinových tlakových hrdlových v otevřeném výkopu Příplatek k cenám 1131 za práce ve štole, v uzavřeném kanálu, do chrániček, na mostech nebo v objektech DN od 80 do 250</t>
  </si>
  <si>
    <t>310553982</t>
  </si>
  <si>
    <t xml:space="preserve">"DN 80"   </t>
  </si>
  <si>
    <t>13,2</t>
  </si>
  <si>
    <t xml:space="preserve">"DN 100"   </t>
  </si>
  <si>
    <t>32,8</t>
  </si>
  <si>
    <t xml:space="preserve">"DN 200"   </t>
  </si>
  <si>
    <t>446,6</t>
  </si>
  <si>
    <t>73</t>
  </si>
  <si>
    <t>851371131</t>
  </si>
  <si>
    <t>Montáž potrubí z trub litinových tlakových hrdlových v otevřeném výkopu s integrovaným těsněním DN 300</t>
  </si>
  <si>
    <t>-497602130</t>
  </si>
  <si>
    <t>"výkop " 8</t>
  </si>
  <si>
    <t>"kolektor " 99,4</t>
  </si>
  <si>
    <t>74</t>
  </si>
  <si>
    <t>55253064</t>
  </si>
  <si>
    <t>trouba vodovodní hrdlová DN 300 z tvárné litiny s vnitřní polyuretan. nebo cementovou ochranou a těžkou vnější protikorozní ochranou tl. stěny min.5,7mm</t>
  </si>
  <si>
    <t>450171383</t>
  </si>
  <si>
    <t>"výkop " 8*1,01</t>
  </si>
  <si>
    <t>"kolektor " 99,4*1,01</t>
  </si>
  <si>
    <t>75</t>
  </si>
  <si>
    <t>552111300vl</t>
  </si>
  <si>
    <t>Vnitřní hrdlový spoj jištěný proti posunu (PN 10) s navárkem DN 300</t>
  </si>
  <si>
    <t>1035887939</t>
  </si>
  <si>
    <t>34*1,01</t>
  </si>
  <si>
    <t>76</t>
  </si>
  <si>
    <t>851371192</t>
  </si>
  <si>
    <t>Montáž potrubí z trub litinových tlakových hrdlových v otevřeném výkopu Příplatek k cenám 1131 za práce ve štole, v uzavřeném kanálu, do chrániček, na mostech nebo v objektech DN od 300 do 600</t>
  </si>
  <si>
    <t>-1473274188</t>
  </si>
  <si>
    <t>77</t>
  </si>
  <si>
    <t>852242122</t>
  </si>
  <si>
    <t>Montáž potrubí z trub litinových tlakových přírubových abnormálních délek, jednotlivě do 1 m v otevřeném výkopu, kanálu nebo v šachtě DN 80</t>
  </si>
  <si>
    <t>-152397118</t>
  </si>
  <si>
    <t>"výkop " 3+2</t>
  </si>
  <si>
    <t xml:space="preserve">"kolektor "   1+4+1+5</t>
  </si>
  <si>
    <t>78</t>
  </si>
  <si>
    <t>55252223</t>
  </si>
  <si>
    <t>trouba přírubová TT PN10/16/25/40 DN 80 dl 100mm</t>
  </si>
  <si>
    <t>539524566</t>
  </si>
  <si>
    <t>4*1,01 'Přepočtené koeficientem množství</t>
  </si>
  <si>
    <t>79</t>
  </si>
  <si>
    <t>55252224vl</t>
  </si>
  <si>
    <t>-432261686</t>
  </si>
  <si>
    <t>80</t>
  </si>
  <si>
    <t>55252226</t>
  </si>
  <si>
    <t>trouba přírubová TT PN10/16/25/40 DN 80 dl 300mm</t>
  </si>
  <si>
    <t>-1001918606</t>
  </si>
  <si>
    <t>1*1,01 'Přepočtené koeficientem množství</t>
  </si>
  <si>
    <t>81</t>
  </si>
  <si>
    <t>55252227vl</t>
  </si>
  <si>
    <t xml:space="preserve">trouba přírubová TT PN10/16/25/40 DN 80 dl 400mm </t>
  </si>
  <si>
    <t>-595695556</t>
  </si>
  <si>
    <t>2*1,01 'Přepočtené koeficientem množství</t>
  </si>
  <si>
    <t>82</t>
  </si>
  <si>
    <t>55252226vl</t>
  </si>
  <si>
    <t>trouba přírubová TT PN10/16/25/40 DN 80 dl 900mm</t>
  </si>
  <si>
    <t>1081496432</t>
  </si>
  <si>
    <t>5*1,01 'Přepočtené koeficientem množství</t>
  </si>
  <si>
    <t>83</t>
  </si>
  <si>
    <t>852241122</t>
  </si>
  <si>
    <t>Montáž potrubí z trub litinových tlakových přírubových normálních délek v otevřeném výkopu, kanálu nebo v šachtě DN 80</t>
  </si>
  <si>
    <t>-772500335</t>
  </si>
  <si>
    <t>"výkop " 1+2</t>
  </si>
  <si>
    <t xml:space="preserve">"kolektor "   1+1+3</t>
  </si>
  <si>
    <t>84</t>
  </si>
  <si>
    <t>552080130V</t>
  </si>
  <si>
    <t>trouba přírubová TT PN10/16/25/40 DN 80 dl. 1100 mm</t>
  </si>
  <si>
    <t>-1634148302</t>
  </si>
  <si>
    <t>552080150V</t>
  </si>
  <si>
    <t xml:space="preserve">trouba přírubová TT PN10/16/25/40 DN 80 dl 1500 mm </t>
  </si>
  <si>
    <t>-17814499</t>
  </si>
  <si>
    <t>86</t>
  </si>
  <si>
    <t>552080160V</t>
  </si>
  <si>
    <t xml:space="preserve">trouba přírubová TT PN10/16/25/40 DN 80 dl 1600 mm </t>
  </si>
  <si>
    <t>-1631794337</t>
  </si>
  <si>
    <t>3*1,01 'Přepočtené koeficientem množství</t>
  </si>
  <si>
    <t>87</t>
  </si>
  <si>
    <t>552080180V</t>
  </si>
  <si>
    <t xml:space="preserve">trouba přírubová TT PN10/16/25/40 DN 80 dl 1800 mm   </t>
  </si>
  <si>
    <t>760785618</t>
  </si>
  <si>
    <t>88</t>
  </si>
  <si>
    <t>552080200V</t>
  </si>
  <si>
    <t xml:space="preserve">trouba přírubová TT PN10/16/25/40 DN 80 dl 2000 mm </t>
  </si>
  <si>
    <t>1548665996</t>
  </si>
  <si>
    <t>89</t>
  </si>
  <si>
    <t>852261122</t>
  </si>
  <si>
    <t>Montáž potrubí z trub litinových tlakových přírubových normálních délek v otevřeném výkopu, kanálu nebo v šachtě DN 100</t>
  </si>
  <si>
    <t>76581728</t>
  </si>
  <si>
    <t>90</t>
  </si>
  <si>
    <t>55252235</t>
  </si>
  <si>
    <t>trouba přírubová TT PN10/16 DN 100 dl 200mm</t>
  </si>
  <si>
    <t>-759031928</t>
  </si>
  <si>
    <t>91</t>
  </si>
  <si>
    <t>55252240</t>
  </si>
  <si>
    <t>trouba přírubová TT PN10/16 DN 100 dl 700mm</t>
  </si>
  <si>
    <t>2128398378</t>
  </si>
  <si>
    <t>92</t>
  </si>
  <si>
    <t>55252242</t>
  </si>
  <si>
    <t>trouba přírubová TT PN10/16 DN 100 dl 1000mm</t>
  </si>
  <si>
    <t>781975447</t>
  </si>
  <si>
    <t>93</t>
  </si>
  <si>
    <t>852262122</t>
  </si>
  <si>
    <t>Montáž potrubí z trub litinových tlakových přírubových abnormálních délek, jednotlivě do 1 m v otevřeném výkopu, kanálu nebo v šachtě DN 100</t>
  </si>
  <si>
    <t>480423170</t>
  </si>
  <si>
    <t>94</t>
  </si>
  <si>
    <t>55252243vl</t>
  </si>
  <si>
    <t>trouba přírubová TT PN10/16 DN 100 dl 1100mm</t>
  </si>
  <si>
    <t>1228421354</t>
  </si>
  <si>
    <t>95</t>
  </si>
  <si>
    <t>55252246vl</t>
  </si>
  <si>
    <t xml:space="preserve">trouba přírubová TT PN10/16 DN 100  dl 1400mm</t>
  </si>
  <si>
    <t>-558572819</t>
  </si>
  <si>
    <t>96</t>
  </si>
  <si>
    <t>55252248vl</t>
  </si>
  <si>
    <t xml:space="preserve">trouba přírubová TT PN10/16 DN 100  dl 1700mm</t>
  </si>
  <si>
    <t>950011842</t>
  </si>
  <si>
    <t>97</t>
  </si>
  <si>
    <t>852311122</t>
  </si>
  <si>
    <t>Montáž potrubí z trub litinových tlakových přírubových normálních délek v otevřeném výkopu, kanálu nebo v šachtě DN 150</t>
  </si>
  <si>
    <t>-1668099852</t>
  </si>
  <si>
    <t>2+1</t>
  </si>
  <si>
    <t>98</t>
  </si>
  <si>
    <t>552150110vl</t>
  </si>
  <si>
    <t xml:space="preserve">trouba přírubová TT PN10 DN 150 dl. 1100 mm </t>
  </si>
  <si>
    <t>1115681167</t>
  </si>
  <si>
    <t>99</t>
  </si>
  <si>
    <t>552150140vl</t>
  </si>
  <si>
    <t>trouba přírubová TT PN10 DN 150 dl. 1400 mm</t>
  </si>
  <si>
    <t>1310420950</t>
  </si>
  <si>
    <t>100</t>
  </si>
  <si>
    <t>852351122</t>
  </si>
  <si>
    <t>Montáž potrubí z trub litinových tlakových přírubových normálních délek v otevřeném výkopu, kanálu nebo v šachtě DN 200</t>
  </si>
  <si>
    <t>-2028193168</t>
  </si>
  <si>
    <t>1+1+1+2+1</t>
  </si>
  <si>
    <t>101</t>
  </si>
  <si>
    <t>552200110vl</t>
  </si>
  <si>
    <t xml:space="preserve">trouba přírubová TT PN10 DN 200 dl 1100mm </t>
  </si>
  <si>
    <t>201391840</t>
  </si>
  <si>
    <t>102</t>
  </si>
  <si>
    <t>552200120vl</t>
  </si>
  <si>
    <t>trouba přírubová TT PN10 DN 200 dl 1200mm</t>
  </si>
  <si>
    <t>-477007823</t>
  </si>
  <si>
    <t>103</t>
  </si>
  <si>
    <t>552200150vl</t>
  </si>
  <si>
    <t xml:space="preserve">trouba přírubová TT PN10 DN 200 dl 1500mm </t>
  </si>
  <si>
    <t>394254385</t>
  </si>
  <si>
    <t>104</t>
  </si>
  <si>
    <t>552200180vl</t>
  </si>
  <si>
    <t xml:space="preserve">trouba přírubová TT PN10 DN 200 dl 1800mm </t>
  </si>
  <si>
    <t>-308585880</t>
  </si>
  <si>
    <t>105</t>
  </si>
  <si>
    <t>552200200vl</t>
  </si>
  <si>
    <t xml:space="preserve">trouba přírubová TT PN10 DN 200 dl 2000mm </t>
  </si>
  <si>
    <t>-766846459</t>
  </si>
  <si>
    <t>106</t>
  </si>
  <si>
    <t>852241192</t>
  </si>
  <si>
    <t>Montáž potrubí z trub litinových tlakových přírubových normálních délek Příplatek k ceně za práce ve štole, v uzavřeném kanálu, do chrániček, na mostech nebo v objektech DN od 80 do 250</t>
  </si>
  <si>
    <t>-2061843677</t>
  </si>
  <si>
    <t>6+3+4+5</t>
  </si>
  <si>
    <t>107</t>
  </si>
  <si>
    <t>852352122</t>
  </si>
  <si>
    <t>Montáž potrubí z trub litinových tlakových přírubových abnormálních délek, jednotlivě do 1 m v otevřeném výkopu, kanálu nebo v šachtě DN 200</t>
  </si>
  <si>
    <t>1766370814</t>
  </si>
  <si>
    <t>108</t>
  </si>
  <si>
    <t>55252257</t>
  </si>
  <si>
    <t>trouba přírubová TT PN10 DN 200 dl 100mm</t>
  </si>
  <si>
    <t>-1359431982</t>
  </si>
  <si>
    <t>109</t>
  </si>
  <si>
    <t>55252259</t>
  </si>
  <si>
    <t>trouba přírubová TT PN10 DN 200 dl 200mm</t>
  </si>
  <si>
    <t>-1352766589</t>
  </si>
  <si>
    <t>110</t>
  </si>
  <si>
    <t>55252262</t>
  </si>
  <si>
    <t>trouba přírubová TT PN10 DN 200 dl 400mm</t>
  </si>
  <si>
    <t>-268780062</t>
  </si>
  <si>
    <t>111</t>
  </si>
  <si>
    <t>55252263vl</t>
  </si>
  <si>
    <t xml:space="preserve">trouba přírubová TT PN10 DN 200 dll 500mm </t>
  </si>
  <si>
    <t>-1971334366</t>
  </si>
  <si>
    <t>112</t>
  </si>
  <si>
    <t>55252264</t>
  </si>
  <si>
    <t>trouba přírubová TT PN10 DN 200 dl 600mm</t>
  </si>
  <si>
    <t>-977523401</t>
  </si>
  <si>
    <t>113</t>
  </si>
  <si>
    <t>55252265</t>
  </si>
  <si>
    <t>trouba přírubová TT PN10 DN 200 dl 700mm</t>
  </si>
  <si>
    <t>-164786647</t>
  </si>
  <si>
    <t>114</t>
  </si>
  <si>
    <t>852242192</t>
  </si>
  <si>
    <t>Montáž potrubí z trub litinových tlakových přírubových abnormálních délek, jednotlivě do 1 m Příplatek k ceně za práce ve štole, v uzavřeném kanálu, do chrániček, na mostech nebo v objektech DN od 80 do 250</t>
  </si>
  <si>
    <t>454586325</t>
  </si>
  <si>
    <t>8+4+11</t>
  </si>
  <si>
    <t>115</t>
  </si>
  <si>
    <t>852371122</t>
  </si>
  <si>
    <t>Montáž potrubí z trub litinových tlakových přírubových normálních délek v otevřeném výkopu, kanálu nebo v šachtě DN 300</t>
  </si>
  <si>
    <t>744493412</t>
  </si>
  <si>
    <t>116</t>
  </si>
  <si>
    <t>552525590vl</t>
  </si>
  <si>
    <t>trouba přírubová TT PN10 DN 300 dl 1500mm</t>
  </si>
  <si>
    <t>-803540768</t>
  </si>
  <si>
    <t>117</t>
  </si>
  <si>
    <t>55252295vl</t>
  </si>
  <si>
    <t>trouba přírubová TT PN10 DN 300 dl 2000mm</t>
  </si>
  <si>
    <t>1811620192</t>
  </si>
  <si>
    <t>118</t>
  </si>
  <si>
    <t>852371192</t>
  </si>
  <si>
    <t>Montáž potrubí z trub litinových tlakových přírubových normálních délek Příplatek k ceně za práce ve štole, v uzavřeném kanálu, do chrániček, na mostech nebo v objektech DN od 300 do 600</t>
  </si>
  <si>
    <t>1974591858</t>
  </si>
  <si>
    <t>119</t>
  </si>
  <si>
    <t>852372122</t>
  </si>
  <si>
    <t>Montáž potrubí z trub litinových tlakových přírubových abnormálních délek, jednotlivě do 1 m v otevřeném výkopu, kanálu nebo v šachtě DN 300</t>
  </si>
  <si>
    <t>-1108468411</t>
  </si>
  <si>
    <t>1+1+3+1+1+1</t>
  </si>
  <si>
    <t>120</t>
  </si>
  <si>
    <t>55252287vl</t>
  </si>
  <si>
    <t>trouba přírubová TT PN10 DN 300 dl 100mm</t>
  </si>
  <si>
    <t>-724480646</t>
  </si>
  <si>
    <t>121</t>
  </si>
  <si>
    <t>55252286vl</t>
  </si>
  <si>
    <t>trouba přírubová TT PN10 DN 300 dl 700mm</t>
  </si>
  <si>
    <t>-1025067120</t>
  </si>
  <si>
    <t>122</t>
  </si>
  <si>
    <t>55252285</t>
  </si>
  <si>
    <t>trouba přírubová TT PN10 DN 300 dl 600mm</t>
  </si>
  <si>
    <t>1092615556</t>
  </si>
  <si>
    <t>123</t>
  </si>
  <si>
    <t>55252284</t>
  </si>
  <si>
    <t>trouba přírubová TT PN10 DN 300 dl 500mm</t>
  </si>
  <si>
    <t>-504599055</t>
  </si>
  <si>
    <t>124</t>
  </si>
  <si>
    <t>55252282</t>
  </si>
  <si>
    <t>trouba přírubová TT PN10 DN 300 dl 300mm</t>
  </si>
  <si>
    <t>1726369873</t>
  </si>
  <si>
    <t>125</t>
  </si>
  <si>
    <t>55252279</t>
  </si>
  <si>
    <t>-24842993</t>
  </si>
  <si>
    <t>126</t>
  </si>
  <si>
    <t>852372192</t>
  </si>
  <si>
    <t>Montáž potrubí z trub litinových tlakových přírubových abnormálních délek, jednotlivě do 1 m Příplatek k ceně za práce ve štole, v uzavřeném kanálu, do chrániček, na mostech nebo v objektech DN od 300 do 600</t>
  </si>
  <si>
    <t>-316880677</t>
  </si>
  <si>
    <t>127</t>
  </si>
  <si>
    <t>857241131</t>
  </si>
  <si>
    <t>Montáž litinových tvarovek na potrubí litinovém tlakovém jednoosých na potrubí z trub hrdlových v otevřeném výkopu, kanálu nebo v šachtě s integrovaným těsněním DN 80</t>
  </si>
  <si>
    <t>-710906078</t>
  </si>
  <si>
    <t xml:space="preserve">"výkop "   2</t>
  </si>
  <si>
    <t xml:space="preserve">"kolektor "  2</t>
  </si>
  <si>
    <t>128</t>
  </si>
  <si>
    <t>55253892</t>
  </si>
  <si>
    <t>tvarovka přírubová s hrdlem z tvárné litiny,práškový epoxid tl 250µm EU-kus dl 130mm DN 80</t>
  </si>
  <si>
    <t>-242099419</t>
  </si>
  <si>
    <t>129</t>
  </si>
  <si>
    <t>55253928</t>
  </si>
  <si>
    <t>koleno hrdlové z tvárné litiny,práškový epoxid tl 250µm MMK-kus DN 80-30°</t>
  </si>
  <si>
    <t>1651177627</t>
  </si>
  <si>
    <t xml:space="preserve">"výkop "   2*1,01</t>
  </si>
  <si>
    <t>2,02*1,01 'Přepočtené koeficientem množství</t>
  </si>
  <si>
    <t>130</t>
  </si>
  <si>
    <t>857261131</t>
  </si>
  <si>
    <t>Montáž litinových tvarovek na potrubí litinovém tlakovém jednoosých na potrubí z trub hrdlových v otevřeném výkopu, kanálu nebo v šachtě s integrovaným těsněním DN 100</t>
  </si>
  <si>
    <t>-1026319735</t>
  </si>
  <si>
    <t xml:space="preserve">"výkop "   1+2</t>
  </si>
  <si>
    <t xml:space="preserve">"kolektor "  3+2</t>
  </si>
  <si>
    <t>131</t>
  </si>
  <si>
    <t>55253893</t>
  </si>
  <si>
    <t>tvarovka přírubová s hrdlem z tvárné litiny,práškový epoxid tl 250µm EU-kus dl 130mm DN 100</t>
  </si>
  <si>
    <t>-1297163307</t>
  </si>
  <si>
    <t xml:space="preserve">"výkop "   1*1,01</t>
  </si>
  <si>
    <t xml:space="preserve">"kolektor "  3*1,01</t>
  </si>
  <si>
    <t>4,04*1,01 'Přepočtené koeficientem množství</t>
  </si>
  <si>
    <t>132</t>
  </si>
  <si>
    <t>55253953</t>
  </si>
  <si>
    <t>koleno hrdlové z tvárné litiny,práškový epoxid tl 250µm MMQ-kus DN 100-90°</t>
  </si>
  <si>
    <t>20563808</t>
  </si>
  <si>
    <t>"v kolektoru" 2*1,01</t>
  </si>
  <si>
    <t>133</t>
  </si>
  <si>
    <t>55253929</t>
  </si>
  <si>
    <t>koleno hrdlové z tvárné litiny,práškový epoxid tl 250µm MMK-kus DN 100-30°</t>
  </si>
  <si>
    <t>701701570</t>
  </si>
  <si>
    <t>" ve výkopu"2*1,01</t>
  </si>
  <si>
    <t>134</t>
  </si>
  <si>
    <t>857311131</t>
  </si>
  <si>
    <t>Montáž litinových tvarovek na potrubí litinovém tlakovém jednoosých na potrubí z trub hrdlových v otevřeném výkopu, kanálu nebo v šachtě s integrovaným těsněním DN 150</t>
  </si>
  <si>
    <t>-275710031</t>
  </si>
  <si>
    <t xml:space="preserve">"výkop "  0</t>
  </si>
  <si>
    <t>"kolektor " 1</t>
  </si>
  <si>
    <t>135</t>
  </si>
  <si>
    <t>55253895</t>
  </si>
  <si>
    <t>tvarovka přírubová s hrdlem z tvárné litiny,práškový epoxid tl 250µm EU-kus dl 135mm DN 150</t>
  </si>
  <si>
    <t>667332891</t>
  </si>
  <si>
    <t>136</t>
  </si>
  <si>
    <t>55253931</t>
  </si>
  <si>
    <t>koleno hrdlové z tvárné litiny,práškový epoxid tl 250µm MMK-kus DN 150-30°</t>
  </si>
  <si>
    <t>-126862388</t>
  </si>
  <si>
    <t>137</t>
  </si>
  <si>
    <t>857351131</t>
  </si>
  <si>
    <t>Montáž litinových tvarovek na potrubí litinovém tlakovém jednoosých na potrubí z trub hrdlových v otevřeném výkopu, kanálu nebo v šachtě s integrovaným těsněním DN 200</t>
  </si>
  <si>
    <t>1107300129</t>
  </si>
  <si>
    <t>"kolektor " 4+2+1</t>
  </si>
  <si>
    <t>138</t>
  </si>
  <si>
    <t>55253896</t>
  </si>
  <si>
    <t>tvarovka přírubová s hrdlem z tvárné litiny,práškový epoxid tl 250µm EU-kus dl 140mm DN 200</t>
  </si>
  <si>
    <t>-410144811</t>
  </si>
  <si>
    <t>139</t>
  </si>
  <si>
    <t>55253945vl</t>
  </si>
  <si>
    <t>koleno hrdlové z tvárné litiny,práškový epoxid tl 250µm MMK-kus DN 200-60°</t>
  </si>
  <si>
    <t>2128607941</t>
  </si>
  <si>
    <t xml:space="preserve">"kolektor "  2*1,01</t>
  </si>
  <si>
    <t>140</t>
  </si>
  <si>
    <t>55253956</t>
  </si>
  <si>
    <t>koleno hrdlové z tvárné litiny,práškový epoxid tl 250µm MMQ-kus DN 200-90</t>
  </si>
  <si>
    <t>-434645636</t>
  </si>
  <si>
    <t xml:space="preserve">"kolektor "  1*1,01</t>
  </si>
  <si>
    <t>1,01*1,01 'Přepočtené koeficientem množství</t>
  </si>
  <si>
    <t>141</t>
  </si>
  <si>
    <t>857371131</t>
  </si>
  <si>
    <t>Montáž litinových tvarovek na potrubí litinovém tlakovém jednoosých na potrubí z trub hrdlových v otevřeném výkopu, kanálu nebo v šachtě s integrovaným těsněním DN 300</t>
  </si>
  <si>
    <t>-134732439</t>
  </si>
  <si>
    <t>"v kolektoru" 5</t>
  </si>
  <si>
    <t>" ve výkopu" 4</t>
  </si>
  <si>
    <t>142</t>
  </si>
  <si>
    <t>55253934</t>
  </si>
  <si>
    <t>koleno hrdlové z tvárné litiny,práškový epoxid tl 250µm MMK-kus DN 300-30°</t>
  </si>
  <si>
    <t>2045466388</t>
  </si>
  <si>
    <t>143</t>
  </si>
  <si>
    <t>55253898</t>
  </si>
  <si>
    <t>tvarovka přírubová s hrdlem z tvárné litiny,práškový epoxid tl 250µm EU-kus dl 150mm DN 300</t>
  </si>
  <si>
    <t>-1379923169</t>
  </si>
  <si>
    <t>144</t>
  </si>
  <si>
    <t>857353131</t>
  </si>
  <si>
    <t>Montáž litinových tvarovek na potrubí litinovém tlakovém odbočných na potrubí z trub hrdlových v otevřeném výkopu, kanálu nebo v šachtě s integrovaným těsněním DN 200</t>
  </si>
  <si>
    <t>-1304348327</t>
  </si>
  <si>
    <t xml:space="preserve">"kolektor "   3+1+1</t>
  </si>
  <si>
    <t>145</t>
  </si>
  <si>
    <t>55253820</t>
  </si>
  <si>
    <t>tvarovka hrdlová s hrdlovou odbočkou z tvárné litiny,práškový epoxid tl 250µm MMB-kus DN 200/80</t>
  </si>
  <si>
    <t>-716302147</t>
  </si>
  <si>
    <t>146</t>
  </si>
  <si>
    <t>55253821</t>
  </si>
  <si>
    <t>tvarovka hrdlová s hrdlovou odbočkou z tvárné litiny,práškový epoxid tl 250µm MMB-kus DN 200/100</t>
  </si>
  <si>
    <t>1014310533</t>
  </si>
  <si>
    <t>147</t>
  </si>
  <si>
    <t>55253823</t>
  </si>
  <si>
    <t>tvarovka hrdlová s hrdlovou odbočkou z tvárné litiny,práškový epoxid tl 250µm MMB-kus DN 200/150</t>
  </si>
  <si>
    <t>1702220314</t>
  </si>
  <si>
    <t>148</t>
  </si>
  <si>
    <t>857242122</t>
  </si>
  <si>
    <t>Montáž litinových tvarovek na potrubí litinovém tlakovém jednoosých na potrubí z trub přírubových v otevřeném výkopu, kanálu nebo v šachtě DN 80</t>
  </si>
  <si>
    <t>1456944566</t>
  </si>
  <si>
    <t xml:space="preserve">"výkop "   5</t>
  </si>
  <si>
    <t xml:space="preserve">"kolektor "   1+2+2+4+8</t>
  </si>
  <si>
    <t>149</t>
  </si>
  <si>
    <t>55254026</t>
  </si>
  <si>
    <t>koleno přírubové z tvárné litiny,práškový epoxid tl 250µm Q-kus DN 80-90°</t>
  </si>
  <si>
    <t>-1046853330</t>
  </si>
  <si>
    <t xml:space="preserve">"v kolektoru"  8*1,01   </t>
  </si>
  <si>
    <t>150</t>
  </si>
  <si>
    <t>55254122</t>
  </si>
  <si>
    <t>koleno přírubové z tvárné litiny,práškový epoxid tl 250µm Q-kus DN 80-45°</t>
  </si>
  <si>
    <t>-294229423</t>
  </si>
  <si>
    <t xml:space="preserve">"kolektor "   4*1,01</t>
  </si>
  <si>
    <t>151</t>
  </si>
  <si>
    <t>552080KPP90vl</t>
  </si>
  <si>
    <t xml:space="preserve">koleno s patkou přírubové litinové PP DN 80  90°</t>
  </si>
  <si>
    <t>-1183351424</t>
  </si>
  <si>
    <t xml:space="preserve">"výkop "   5*1,01</t>
  </si>
  <si>
    <t xml:space="preserve">"kolektor "   2*1,01</t>
  </si>
  <si>
    <t>152</t>
  </si>
  <si>
    <t>55253489</t>
  </si>
  <si>
    <t>tvarovka přírubová litinová s hladkým koncem,práškový epoxid tl 250µm F-kus DN 80</t>
  </si>
  <si>
    <t>-827907869</t>
  </si>
  <si>
    <t xml:space="preserve">"kolektor "   1*1,01</t>
  </si>
  <si>
    <t>153</t>
  </si>
  <si>
    <t>55253660</t>
  </si>
  <si>
    <t xml:space="preserve">příruba zaslepovací litinová vodovodní  X-kus DN 80</t>
  </si>
  <si>
    <t>-1909552518</t>
  </si>
  <si>
    <t>"kolektor" 2*1,01</t>
  </si>
  <si>
    <t>154</t>
  </si>
  <si>
    <t>857262122</t>
  </si>
  <si>
    <t>Montáž litinových tvarovek na potrubí litinovém tlakovém jednoosých na potrubí z trub přírubových v otevřeném výkopu, kanálu nebo v šachtě DN 100</t>
  </si>
  <si>
    <t>-736067271</t>
  </si>
  <si>
    <t xml:space="preserve">"výkop "   0</t>
  </si>
  <si>
    <t xml:space="preserve">"kolektor "   2+2+1+2+3</t>
  </si>
  <si>
    <t>155</t>
  </si>
  <si>
    <t>55254027</t>
  </si>
  <si>
    <t>koleno přírubové z tvárné litiny,práškový epoxid tl 250µm Q-kus DN 100-90°</t>
  </si>
  <si>
    <t>-1668744639</t>
  </si>
  <si>
    <t xml:space="preserve">"kolektor" 3*1,01   </t>
  </si>
  <si>
    <t>156</t>
  </si>
  <si>
    <t>55253693</t>
  </si>
  <si>
    <t xml:space="preserve">příruba zaslepovací litinová vodovodní  X-kus DN 100</t>
  </si>
  <si>
    <t>-2058510765</t>
  </si>
  <si>
    <t>2*1,01</t>
  </si>
  <si>
    <t>157</t>
  </si>
  <si>
    <t>552100KPP90</t>
  </si>
  <si>
    <t xml:space="preserve">koleno s patkou přírubové litinové PP DN 100  90°</t>
  </si>
  <si>
    <t>-1664252496</t>
  </si>
  <si>
    <t>158</t>
  </si>
  <si>
    <t>5525310080vl</t>
  </si>
  <si>
    <t>přechod přírubový,práškový epoxid tl 250µm FFR-kus litinový DN 100/80</t>
  </si>
  <si>
    <t>-1729110437</t>
  </si>
  <si>
    <t>"V kolektoru" 2*1,01</t>
  </si>
  <si>
    <t>159</t>
  </si>
  <si>
    <t>55253490</t>
  </si>
  <si>
    <t>tvarovka přírubová litinová s hladkým koncem,práškový epoxid tl 250µm F-kus DN 100</t>
  </si>
  <si>
    <t>82462320</t>
  </si>
  <si>
    <t>160</t>
  </si>
  <si>
    <t>857312122</t>
  </si>
  <si>
    <t>Montáž litinových tvarovek na potrubí litinovém tlakovém jednoosých na potrubí z trub přírubových v otevřeném výkopu, kanálu nebo v šachtě DN 150</t>
  </si>
  <si>
    <t>127767758</t>
  </si>
  <si>
    <t>"v kolektoru" 1+1</t>
  </si>
  <si>
    <t>" ve výkopu" 0</t>
  </si>
  <si>
    <t>161</t>
  </si>
  <si>
    <t>552150KPP90</t>
  </si>
  <si>
    <t xml:space="preserve">koleno s patkou přírubové litinové PP DN 150  90°</t>
  </si>
  <si>
    <t>1964991052</t>
  </si>
  <si>
    <t>162</t>
  </si>
  <si>
    <t>55254029</t>
  </si>
  <si>
    <t>koleno přírubové z tvárné litiny,práškový epoxid tl 250µm Q-kus DN 150-90°</t>
  </si>
  <si>
    <t>-485506396</t>
  </si>
  <si>
    <t>"V kolektoru" 1*1,01</t>
  </si>
  <si>
    <t>163</t>
  </si>
  <si>
    <t>857352122</t>
  </si>
  <si>
    <t>Montáž litinových tvarovek na potrubí litinovém tlakovém jednoosých na potrubí z trub přírubových v otevřeném výkopu, kanálu nebo v šachtě DN 200</t>
  </si>
  <si>
    <t>1797414594</t>
  </si>
  <si>
    <t xml:space="preserve">"kolektor "   4+3+4+3</t>
  </si>
  <si>
    <t>164</t>
  </si>
  <si>
    <t>55253493</t>
  </si>
  <si>
    <t>tvarovka přírubová litinová s hladkým koncem,práškový epoxid tl 250µm F-kus DN 200</t>
  </si>
  <si>
    <t>1374320299</t>
  </si>
  <si>
    <t>"V kolektoru" 4*1,01</t>
  </si>
  <si>
    <t>165</t>
  </si>
  <si>
    <t>55254126</t>
  </si>
  <si>
    <t>koleno přírubové z tvárné litiny,práškový epoxid tl 250µm Q-kus DN 200-45°</t>
  </si>
  <si>
    <t>-1049371845</t>
  </si>
  <si>
    <t>"kolektor" 4*1,01</t>
  </si>
  <si>
    <t>166</t>
  </si>
  <si>
    <t>55254030</t>
  </si>
  <si>
    <t>koleno přírubové z tvárné litiny,práškový epoxid tl 250µm Q-kus DN 200-90°</t>
  </si>
  <si>
    <t>-269162298</t>
  </si>
  <si>
    <t>"v kolektoru" 3*1,01</t>
  </si>
  <si>
    <t>167</t>
  </si>
  <si>
    <t>552200KPP90</t>
  </si>
  <si>
    <t xml:space="preserve">koleno s patkou přírubové litinové PP DN 200  90°</t>
  </si>
  <si>
    <t>175351160</t>
  </si>
  <si>
    <t xml:space="preserve">"kolektor "   3*1,01</t>
  </si>
  <si>
    <t>3,03*1,01 'Přepočtené koeficientem množství</t>
  </si>
  <si>
    <t>168</t>
  </si>
  <si>
    <t>857372122</t>
  </si>
  <si>
    <t>Montáž litinových tvarovek na potrubí litinovém tlakovém jednoosých na potrubí z trub přírubových v otevřeném výkopu, kanálu nebo v šachtě DN 300</t>
  </si>
  <si>
    <t>1704049333</t>
  </si>
  <si>
    <t xml:space="preserve">"Náhradní zásobování "   2</t>
  </si>
  <si>
    <t xml:space="preserve">"kolektor "   1+3+6+6</t>
  </si>
  <si>
    <t>169</t>
  </si>
  <si>
    <t>55253629</t>
  </si>
  <si>
    <t>přechod přírubový,práškový epoxid tl 250µm FFR-kus litinový DN 300/150</t>
  </si>
  <si>
    <t>1421340148</t>
  </si>
  <si>
    <t xml:space="preserve">"Náhradní zásobování "   </t>
  </si>
  <si>
    <t>170</t>
  </si>
  <si>
    <t>55253630</t>
  </si>
  <si>
    <t>přechod přírubový,práškový epoxid tl 250µm FFR-kus litinový DN 300/200</t>
  </si>
  <si>
    <t>477210661</t>
  </si>
  <si>
    <t>" v kolektoru" 1*1,01</t>
  </si>
  <si>
    <t>171</t>
  </si>
  <si>
    <t>55253495</t>
  </si>
  <si>
    <t>tvarovka přírubová litinová s hladkým koncem,práškový epoxid tl 250µm F-kus DN 300</t>
  </si>
  <si>
    <t>591047288</t>
  </si>
  <si>
    <t>" v kolektoru" 3</t>
  </si>
  <si>
    <t>172</t>
  </si>
  <si>
    <t>552300KPP90</t>
  </si>
  <si>
    <t xml:space="preserve">koleno s patkou přírubové litinové PP DN 300  90°</t>
  </si>
  <si>
    <t>-1092171429</t>
  </si>
  <si>
    <t xml:space="preserve">"kolektor "   6*1,01</t>
  </si>
  <si>
    <t>173</t>
  </si>
  <si>
    <t>55254032</t>
  </si>
  <si>
    <t>koleno přírubové z tvárné litiny,práškový epoxid tl 250µm Q-kus DN 300-90°</t>
  </si>
  <si>
    <t>-1035695243</t>
  </si>
  <si>
    <t xml:space="preserve">"kolektor "  6*1,01</t>
  </si>
  <si>
    <t>174</t>
  </si>
  <si>
    <t>857244122</t>
  </si>
  <si>
    <t>Montáž litinových tvarovek na potrubí litinovém tlakovém odbočných na potrubí z trub přírubových v otevřeném výkopu, kanálu nebo v šachtě DN 80</t>
  </si>
  <si>
    <t>1593020848</t>
  </si>
  <si>
    <t>"v kolektoru" 2</t>
  </si>
  <si>
    <t>" ve výkopu" 2</t>
  </si>
  <si>
    <t>175</t>
  </si>
  <si>
    <t>55253510</t>
  </si>
  <si>
    <t>tvarovka přírubová litinová vodovodní s přírubovou odbočkou PN10/40 T-kus DN 80/80</t>
  </si>
  <si>
    <t>1310156401</t>
  </si>
  <si>
    <t>176</t>
  </si>
  <si>
    <t>857264122</t>
  </si>
  <si>
    <t>Montáž litinových tvarovek na potrubí litinovém tlakovém odbočných na potrubí z trub přírubových v otevřeném výkopu, kanálu nebo v šachtě DN 100</t>
  </si>
  <si>
    <t>-1277049322</t>
  </si>
  <si>
    <t>"v kolektoru" 2+1</t>
  </si>
  <si>
    <t>177</t>
  </si>
  <si>
    <t>55253515</t>
  </si>
  <si>
    <t>tvarovka přírubová litinová s přírubovou odbočkou,práškový epoxid tl 250µm T-kus DN 100/80</t>
  </si>
  <si>
    <t>-1200568533</t>
  </si>
  <si>
    <t>"v kolektoru" 1</t>
  </si>
  <si>
    <t>178</t>
  </si>
  <si>
    <t>55253517</t>
  </si>
  <si>
    <t>tvarovka přírubová litinová s přírubovou odbočkou,práškový epoxid tl 250µm T-kus DN 100/100</t>
  </si>
  <si>
    <t>-642123351</t>
  </si>
  <si>
    <t>179</t>
  </si>
  <si>
    <t>857313131</t>
  </si>
  <si>
    <t>Montáž litinových tvarovek na potrubí litinovém tlakovém odbočných na potrubí z trub hrdlových v otevřeném výkopu, kanálu nebo v šachtě s integrovaným těsněním DN 150</t>
  </si>
  <si>
    <t>1705435362</t>
  </si>
  <si>
    <t>"ve výkopu" 2</t>
  </si>
  <si>
    <t>180</t>
  </si>
  <si>
    <t>55253616</t>
  </si>
  <si>
    <t>přechod přírubový,práškový epoxid tl 250µm FFR-kus litinový DN 150/80</t>
  </si>
  <si>
    <t>-1654069998</t>
  </si>
  <si>
    <t>181</t>
  </si>
  <si>
    <t>857354122</t>
  </si>
  <si>
    <t>Montáž litinových tvarovek na potrubí litinovém tlakovém odbočných na potrubí z trub přírubových v otevřeném výkopu, kanálu nebo v šachtě DN 200</t>
  </si>
  <si>
    <t>2121346860</t>
  </si>
  <si>
    <t>"Vkolektoru" 1+4</t>
  </si>
  <si>
    <t>182</t>
  </si>
  <si>
    <t>55253533</t>
  </si>
  <si>
    <t>tvarovka přírubová litinová s přírubovou odbočkou,práškový epoxid tl 250µm T-kus DN 200/100</t>
  </si>
  <si>
    <t>-1641403065</t>
  </si>
  <si>
    <t>183</t>
  </si>
  <si>
    <t>55253532</t>
  </si>
  <si>
    <t>tvarovka přírubová litinová s přírubovou odbočkou,práškový epoxid tl 250µm T-kus DN 200/80</t>
  </si>
  <si>
    <t>668015360</t>
  </si>
  <si>
    <t>184</t>
  </si>
  <si>
    <t>857374122</t>
  </si>
  <si>
    <t>Montáž litinových tvarovek na potrubí litinovém tlakovém odbočných na potrubí z trub přírubových v otevřeném výkopu, kanálu nebo v šachtě DN 300</t>
  </si>
  <si>
    <t>-1435611996</t>
  </si>
  <si>
    <t>"v kolektoru" 1+1+5</t>
  </si>
  <si>
    <t>185</t>
  </si>
  <si>
    <t>55253550</t>
  </si>
  <si>
    <t>tvarovka přírubová litinová s přírubovou odbočkou,práškový epoxid tl 250µm T-kus DN 300/300</t>
  </si>
  <si>
    <t>-1072278564</t>
  </si>
  <si>
    <t>186</t>
  </si>
  <si>
    <t>55253546</t>
  </si>
  <si>
    <t>tvarovka přírubová litinová s přírubovou odbočkou,práškový epoxid tl 250µm T-kus DN 300/100</t>
  </si>
  <si>
    <t>-1342124330</t>
  </si>
  <si>
    <t>187</t>
  </si>
  <si>
    <t>55253545</t>
  </si>
  <si>
    <t>tvarovka přírubová litinová s přírubovou odbočkou,práškový epoxid tl 250µm T-kus DN 300/80</t>
  </si>
  <si>
    <t>-696328580</t>
  </si>
  <si>
    <t>9*1,01 'Přepočtené koeficientem množství</t>
  </si>
  <si>
    <t>188</t>
  </si>
  <si>
    <t>857241192</t>
  </si>
  <si>
    <t>Montáž litinových tvarovek na potrubí litinovém tlakovém jednoosých na potrubí z trub hrdlových v otevřeném výkopu, kanálu nebo v šachtě Příplatek k ceně za práce ve štole, v uzavřeném kanálu nebo v objektech DN od 80 do 250</t>
  </si>
  <si>
    <t>-724955405</t>
  </si>
  <si>
    <t>17+10+2+14</t>
  </si>
  <si>
    <t>189</t>
  </si>
  <si>
    <t>857242192</t>
  </si>
  <si>
    <t>Montáž litinových tvarovek na potrubí litinovém tlakovém jednoosých na potrubí z trub přírubových Příplatek k ceně za práce ve štole, v uzavřeném kanálu nebo v objektech DN od 80 do 250</t>
  </si>
  <si>
    <t>1423080787</t>
  </si>
  <si>
    <t>190</t>
  </si>
  <si>
    <t>857372192</t>
  </si>
  <si>
    <t>Montáž litinových tvarovek na potrubí litinovém tlakovém jednoosých na potrubí z trub přírubových Příplatek k ceně za práce ve štole, v uzavřeném kanálu nebo v objektech DN od 300 do 600</t>
  </si>
  <si>
    <t>308586985</t>
  </si>
  <si>
    <t>16+2</t>
  </si>
  <si>
    <t>191</t>
  </si>
  <si>
    <t>857243192</t>
  </si>
  <si>
    <t>Montáž litinových tvarovek na potrubí litinovém tlakovém odbočných na potrubí z trub hrdlových v otevřeném výkopu, kanálu nebo v šachtě Příplatek k ceně za práce ve štole, v uzavřeném kanálu nebo v objektech DN od 80 do 250</t>
  </si>
  <si>
    <t>1068009290</t>
  </si>
  <si>
    <t>192</t>
  </si>
  <si>
    <t>857244192</t>
  </si>
  <si>
    <t>Montáž litinových tvarovek na potrubí litinovém tlakovém odbočných na potrubí z trub přírubových Příplatek k ceně za práce ve štole, v uzavřeném kanálu nebo v objektech DN od 80 do 250</t>
  </si>
  <si>
    <t>593666429</t>
  </si>
  <si>
    <t>2+3</t>
  </si>
  <si>
    <t>193</t>
  </si>
  <si>
    <t>857374192</t>
  </si>
  <si>
    <t>Montáž litinových tvarovek na potrubí litinovém tlakovém odbočných na potrubí z trub přírubových Příplatek k ceně za práce ve štole, v uzavřeném kanálu nebo v objektech DN od 300 do 600</t>
  </si>
  <si>
    <t>1485986265</t>
  </si>
  <si>
    <t>194</t>
  </si>
  <si>
    <t>FZM100801</t>
  </si>
  <si>
    <t>D+M manžety pro hrdlové spoje DN 80</t>
  </si>
  <si>
    <t>-1808521118</t>
  </si>
  <si>
    <t>195</t>
  </si>
  <si>
    <t>FZM100802</t>
  </si>
  <si>
    <t>D+M manžety pro hrdlové spoje DN 100</t>
  </si>
  <si>
    <t>1955889605</t>
  </si>
  <si>
    <t>196</t>
  </si>
  <si>
    <t>FZM100803</t>
  </si>
  <si>
    <t>D+M manžety pro hrdlové spoje DN 150</t>
  </si>
  <si>
    <t>412778948</t>
  </si>
  <si>
    <t>197</t>
  </si>
  <si>
    <t>FZM100804</t>
  </si>
  <si>
    <t>D+M manžety pro hrdlové spoje DN 200</t>
  </si>
  <si>
    <t>-1498799122</t>
  </si>
  <si>
    <t>198</t>
  </si>
  <si>
    <t>FZM100805</t>
  </si>
  <si>
    <t>D+M manžety pro hrdlové spoje DN 300</t>
  </si>
  <si>
    <t>-503415519</t>
  </si>
  <si>
    <t>199</t>
  </si>
  <si>
    <t>FZM100811</t>
  </si>
  <si>
    <t>D+M manžeta pro přírubové spoje DN 80</t>
  </si>
  <si>
    <t>1504546846</t>
  </si>
  <si>
    <t>200</t>
  </si>
  <si>
    <t>FZM100812</t>
  </si>
  <si>
    <t>D+M manžeta pro přírubové spoje DN 100</t>
  </si>
  <si>
    <t>-876564008</t>
  </si>
  <si>
    <t>201</t>
  </si>
  <si>
    <t>FZM100813</t>
  </si>
  <si>
    <t>D+M manžeta pro přírubové spoje DN 150</t>
  </si>
  <si>
    <t>-266933556</t>
  </si>
  <si>
    <t>202</t>
  </si>
  <si>
    <t>FZM100814</t>
  </si>
  <si>
    <t>D+M manžety pro přírubové spoje DN 200</t>
  </si>
  <si>
    <t>1032029184</t>
  </si>
  <si>
    <t>203</t>
  </si>
  <si>
    <t>FZM100815</t>
  </si>
  <si>
    <t>2097450033</t>
  </si>
  <si>
    <t>204</t>
  </si>
  <si>
    <t>230011200vl</t>
  </si>
  <si>
    <t>D+M potrubí nerezové DN 200 v kolektoru</t>
  </si>
  <si>
    <t>2022624822</t>
  </si>
  <si>
    <t>205</t>
  </si>
  <si>
    <t>230011300vl</t>
  </si>
  <si>
    <t>D+M potrubí nerezové DN 300 v kolektoru</t>
  </si>
  <si>
    <t>61685543</t>
  </si>
  <si>
    <t>Potrubí z trub plastických a skleněných</t>
  </si>
  <si>
    <t>206</t>
  </si>
  <si>
    <t>871241211</t>
  </si>
  <si>
    <t>Montáž vodovodního potrubí z polyetylenu PE100 RC v otevřeném výkopu svařovaných elektrotvarovkou SDR 11/PN16 d 90 x 8,2 mm</t>
  </si>
  <si>
    <t>-898783357</t>
  </si>
  <si>
    <t xml:space="preserve">"potrubí na propojení přípojek"   </t>
  </si>
  <si>
    <t>34,1</t>
  </si>
  <si>
    <t>207</t>
  </si>
  <si>
    <t>28613115</t>
  </si>
  <si>
    <t>potrubí vodovodní jednovrstvé PE100 RC PN 16 SDR11 90x8,2mm</t>
  </si>
  <si>
    <t>165683237</t>
  </si>
  <si>
    <t xml:space="preserve">"potrubí na propojení přípojek "   </t>
  </si>
  <si>
    <t>34,1*1,015</t>
  </si>
  <si>
    <t>208</t>
  </si>
  <si>
    <t>871251211</t>
  </si>
  <si>
    <t>Montáž vodovodního potrubí z polyetylenu PE100 RC v otevřeném výkopu svařovaných elektrotvarovkou SDR 11/PN16 d 110 x 10,0 mm</t>
  </si>
  <si>
    <t>904023031</t>
  </si>
  <si>
    <t>49,0</t>
  </si>
  <si>
    <t>209</t>
  </si>
  <si>
    <t>28613116</t>
  </si>
  <si>
    <t>potrubí vodovodní jednovrstvé PE100 RC PN 16 SDR11 110x10,0mm</t>
  </si>
  <si>
    <t>2104753693</t>
  </si>
  <si>
    <t>49,0*1,015</t>
  </si>
  <si>
    <t>210</t>
  </si>
  <si>
    <t>871321211</t>
  </si>
  <si>
    <t>Montáž vodovodního potrubí z polyetylenu PE100 RC v otevřeném výkopu svařovaných elektrotvarovkou SDR 11/PN16 d 160 x 14,6 mm</t>
  </si>
  <si>
    <t>-803969160</t>
  </si>
  <si>
    <t xml:space="preserve">"potrubí na hlavní řad"   </t>
  </si>
  <si>
    <t>566,9</t>
  </si>
  <si>
    <t>5,1</t>
  </si>
  <si>
    <t>211</t>
  </si>
  <si>
    <t>28613118</t>
  </si>
  <si>
    <t>potrubí vodovodní jednovrstvé PE100 RC PN 16 SDR11 160x14,6mm</t>
  </si>
  <si>
    <t>11749977</t>
  </si>
  <si>
    <t xml:space="preserve">"potrubí na hlavní řad "   </t>
  </si>
  <si>
    <t>566,9*1,015</t>
  </si>
  <si>
    <t>5,1*1,015</t>
  </si>
  <si>
    <t>212</t>
  </si>
  <si>
    <t>877241101</t>
  </si>
  <si>
    <t>Montáž tvarovek na vodovodním plastovém potrubí z polyetylenu PE 100 elektrotvarovek SDR 11/PN16 spojek, oblouků nebo redukcí d 90</t>
  </si>
  <si>
    <t>-1492607039</t>
  </si>
  <si>
    <t xml:space="preserve">"Náhradní zásobování  "   </t>
  </si>
  <si>
    <t>213</t>
  </si>
  <si>
    <t>28615974</t>
  </si>
  <si>
    <t>elektrospojka SDR11 PE 100 PN16 D 90mm</t>
  </si>
  <si>
    <t>1033038046</t>
  </si>
  <si>
    <t>29,0*1,015</t>
  </si>
  <si>
    <t>214</t>
  </si>
  <si>
    <t>28653135</t>
  </si>
  <si>
    <t>nákružek lemový PE 100 SDR11 90mm</t>
  </si>
  <si>
    <t>-1116717485</t>
  </si>
  <si>
    <t xml:space="preserve">"Náhradní zásobování"   </t>
  </si>
  <si>
    <t>3*1,015</t>
  </si>
  <si>
    <t>215</t>
  </si>
  <si>
    <t>877241112</t>
  </si>
  <si>
    <t>Montáž tvarovek na vodovodním plastovém potrubí z polyetylenu PE 100 elektrotvarovek SDR 11/PN16 kolen 90° d 90</t>
  </si>
  <si>
    <t>-1871314737</t>
  </si>
  <si>
    <t>216</t>
  </si>
  <si>
    <t>28653060</t>
  </si>
  <si>
    <t>elektrokoleno 90° PE 100 D 90mm</t>
  </si>
  <si>
    <t>-2059509115</t>
  </si>
  <si>
    <t xml:space="preserve">"náhradní zásobování"   </t>
  </si>
  <si>
    <t xml:space="preserve">12*1,015   </t>
  </si>
  <si>
    <t>217</t>
  </si>
  <si>
    <t>877251101</t>
  </si>
  <si>
    <t>Montáž tvarovek na vodovodním plastovém potrubí z polyetylenu PE 100 elektrotvarovek SDR 11/PN16 spojek, oblouků nebo redukcí d 110</t>
  </si>
  <si>
    <t>-15516965</t>
  </si>
  <si>
    <t>218</t>
  </si>
  <si>
    <t>28615975</t>
  </si>
  <si>
    <t>elektrospojka SDR11 PE 100 PN16 D 110mm</t>
  </si>
  <si>
    <t>-2065406687</t>
  </si>
  <si>
    <t>52*1,015</t>
  </si>
  <si>
    <t>219</t>
  </si>
  <si>
    <t>28653136</t>
  </si>
  <si>
    <t>nákružek lemový PE 100 SDR11 110mm</t>
  </si>
  <si>
    <t>1404317347</t>
  </si>
  <si>
    <t>2*1,015</t>
  </si>
  <si>
    <t>220</t>
  </si>
  <si>
    <t>877251112</t>
  </si>
  <si>
    <t>Montáž tvarovek na vodovodním plastovém potrubí z polyetylenu PE 100 elektrotvarovek SDR 11/PN16 kolen 90° d 110</t>
  </si>
  <si>
    <t>-1820442203</t>
  </si>
  <si>
    <t>221</t>
  </si>
  <si>
    <t>28614937</t>
  </si>
  <si>
    <t>elektrokoleno 90° PE 100 PN16 D 110mm</t>
  </si>
  <si>
    <t>-1424492001</t>
  </si>
  <si>
    <t xml:space="preserve">15*1,015   </t>
  </si>
  <si>
    <t>222</t>
  </si>
  <si>
    <t>877321101</t>
  </si>
  <si>
    <t>Montáž tvarovek na vodovodním plastovém potrubí z polyetylenu PE 100 elektrotvarovek SDR 11/PN16 spojek, oblouků nebo redukcí d 160</t>
  </si>
  <si>
    <t>696854082</t>
  </si>
  <si>
    <t>223</t>
  </si>
  <si>
    <t>28615978</t>
  </si>
  <si>
    <t>elektrospojka SDR11 PE 100 PN16 D 160mm</t>
  </si>
  <si>
    <t>-75896813</t>
  </si>
  <si>
    <t>99,0*1,015</t>
  </si>
  <si>
    <t>224</t>
  </si>
  <si>
    <t>28653139</t>
  </si>
  <si>
    <t>nákružek lemový PE 100 SDR11 160mm</t>
  </si>
  <si>
    <t>-391604608</t>
  </si>
  <si>
    <t>225</t>
  </si>
  <si>
    <t>877321110</t>
  </si>
  <si>
    <t>Montáž tvarovek na vodovodním plastovém potrubí z polyetylenu PE 100 elektrotvarovek SDR 11/PN16 kolen 45° d 160</t>
  </si>
  <si>
    <t>-643459985</t>
  </si>
  <si>
    <t>226</t>
  </si>
  <si>
    <t>28614951</t>
  </si>
  <si>
    <t>elektrokoleno 45° PE 100 PN16 D 160mm</t>
  </si>
  <si>
    <t>-400811109</t>
  </si>
  <si>
    <t xml:space="preserve">4*1,015   </t>
  </si>
  <si>
    <t>227</t>
  </si>
  <si>
    <t>877321111vl</t>
  </si>
  <si>
    <t>Montáž elektrokolen 60° na vodovodním potrubí z PE trub d 160</t>
  </si>
  <si>
    <t>-1555928203</t>
  </si>
  <si>
    <t>228</t>
  </si>
  <si>
    <t>28614952vl</t>
  </si>
  <si>
    <t>elektrokoleno 60° PE 100 PN16 D 160mm</t>
  </si>
  <si>
    <t>891000951</t>
  </si>
  <si>
    <t xml:space="preserve">2*1,015   </t>
  </si>
  <si>
    <t>229</t>
  </si>
  <si>
    <t>877321112</t>
  </si>
  <si>
    <t>Montáž tvarovek na vodovodním plastovém potrubí z polyetylenu PE 100 elektrotvarovek SDR 11/PN16 kolen 90° d 160</t>
  </si>
  <si>
    <t>-1695969661</t>
  </si>
  <si>
    <t>230</t>
  </si>
  <si>
    <t>28614939</t>
  </si>
  <si>
    <t>elektrokoleno 90° PE 100 PN16 D 160mm</t>
  </si>
  <si>
    <t>1824413109</t>
  </si>
  <si>
    <t xml:space="preserve">44*1,015   </t>
  </si>
  <si>
    <t>231</t>
  </si>
  <si>
    <t>877321113</t>
  </si>
  <si>
    <t>Montáž tvarovek na vodovodním plastovém potrubí z polyetylenu PE 100 elektrotvarovek SDR 11/PN16 T-kusů d 160</t>
  </si>
  <si>
    <t>1489409534</t>
  </si>
  <si>
    <t xml:space="preserve">"160/160"  2</t>
  </si>
  <si>
    <t>232</t>
  </si>
  <si>
    <t>28614963</t>
  </si>
  <si>
    <t>elektrotvarovka T-kus rovnoramenný PE 100 PN16 D 160mm</t>
  </si>
  <si>
    <t>-1150983013</t>
  </si>
  <si>
    <t>233</t>
  </si>
  <si>
    <t>877321115</t>
  </si>
  <si>
    <t>Montáž tvarovek na vodovodním plastovém potrubí z polyetylenu PE 100 elektrotvarovek SDR 11/PN16 T-kusů redukovaných d 160/90</t>
  </si>
  <si>
    <t>-1179931320</t>
  </si>
  <si>
    <t>234</t>
  </si>
  <si>
    <t>28614969</t>
  </si>
  <si>
    <t>elektrotvarovka T-kus redukovaný PE 100 PN16 D 160-90mm</t>
  </si>
  <si>
    <t>615648921</t>
  </si>
  <si>
    <t xml:space="preserve">3*1,015   </t>
  </si>
  <si>
    <t>235</t>
  </si>
  <si>
    <t>877321116</t>
  </si>
  <si>
    <t>Montáž tvarovek na vodovodním plastovém potrubí z polyetylenu PE 100 elektrotvarovek SDR 11/PN16 T-kusů redukovaných d 160/110</t>
  </si>
  <si>
    <t>23656053</t>
  </si>
  <si>
    <t xml:space="preserve">"160/110"  2</t>
  </si>
  <si>
    <t>236</t>
  </si>
  <si>
    <t>28614970</t>
  </si>
  <si>
    <t>elektrotvarovka T-kus redukovaný PE 100 PN16 D 160-110mm</t>
  </si>
  <si>
    <t>1048056670</t>
  </si>
  <si>
    <t>237</t>
  </si>
  <si>
    <t>877351102</t>
  </si>
  <si>
    <t>Montáž tvarovek na vodovodním plastovém potrubí z polyetylenu PE 100 elektrotvarovek SDR 11/PN16 spojek, oblouků nebo redukcí d 225</t>
  </si>
  <si>
    <t>285086720</t>
  </si>
  <si>
    <t>238</t>
  </si>
  <si>
    <t>28614983</t>
  </si>
  <si>
    <t>elektroredukce PE 100 PN16 D 225-160mm</t>
  </si>
  <si>
    <t>165191475</t>
  </si>
  <si>
    <t>1*1,015</t>
  </si>
  <si>
    <t>239</t>
  </si>
  <si>
    <t>28653142</t>
  </si>
  <si>
    <t>nákružek lemový PE 100 SDR11 225mm</t>
  </si>
  <si>
    <t>1274764648</t>
  </si>
  <si>
    <t>240</t>
  </si>
  <si>
    <t>879221199vl</t>
  </si>
  <si>
    <t>Přepojení přípoky na náhradní zásobování</t>
  </si>
  <si>
    <t>-1793719459</t>
  </si>
  <si>
    <t>3+1</t>
  </si>
  <si>
    <t>241</t>
  </si>
  <si>
    <t>879231194vl</t>
  </si>
  <si>
    <t>Příplatek za práce při montáži elektrotvarovek DN 40 až 550 v kolektoru</t>
  </si>
  <si>
    <t>-62501621</t>
  </si>
  <si>
    <t>"náhradní zásobování "</t>
  </si>
  <si>
    <t>99+52+29+1+44+15+12+2+4+2+2+3</t>
  </si>
  <si>
    <t>242</t>
  </si>
  <si>
    <t>879231195vl</t>
  </si>
  <si>
    <t>Příplatek za práce při montáži vodovodního potrubí HDPE DN 40 až 550 v kolektoru</t>
  </si>
  <si>
    <t>ks</t>
  </si>
  <si>
    <t>-83985723</t>
  </si>
  <si>
    <t>266,9+34,1+49,0+5,1</t>
  </si>
  <si>
    <t>Ostatní konstrukce</t>
  </si>
  <si>
    <t>243</t>
  </si>
  <si>
    <t>89029080vl</t>
  </si>
  <si>
    <t xml:space="preserve">D+M ocel točivá příruba DN 80  </t>
  </si>
  <si>
    <t>1673155816</t>
  </si>
  <si>
    <t>244</t>
  </si>
  <si>
    <t>89029100vl</t>
  </si>
  <si>
    <t>D+M ocel točivá příruba DN100</t>
  </si>
  <si>
    <t>-897276862</t>
  </si>
  <si>
    <t>245</t>
  </si>
  <si>
    <t>89029150vl</t>
  </si>
  <si>
    <t>D+M ocel točivá příruba DN150</t>
  </si>
  <si>
    <t>1389846220</t>
  </si>
  <si>
    <t>246</t>
  </si>
  <si>
    <t>89029200vl</t>
  </si>
  <si>
    <t>D+M ocel točivá příruba DN 200</t>
  </si>
  <si>
    <t>1896075841</t>
  </si>
  <si>
    <t>247</t>
  </si>
  <si>
    <t>891247112</t>
  </si>
  <si>
    <t>Montáž vodovodních armatur na potrubí hydrantů podzemních (bez osazení poklopů) DN 80</t>
  </si>
  <si>
    <t>448787093</t>
  </si>
  <si>
    <t>3+12</t>
  </si>
  <si>
    <t>248</t>
  </si>
  <si>
    <t>42273593</t>
  </si>
  <si>
    <t xml:space="preserve">hydrant podzemní DN 80 PN 16 dvojitý uzávěr  v 1250mm</t>
  </si>
  <si>
    <t>1738256814</t>
  </si>
  <si>
    <t>12*1,01</t>
  </si>
  <si>
    <t>249</t>
  </si>
  <si>
    <t>42273592</t>
  </si>
  <si>
    <t xml:space="preserve">hydrant podzemní DN 80 PN 16 dvojitý uzávěr  v 1000mm</t>
  </si>
  <si>
    <t>281486965</t>
  </si>
  <si>
    <t>3*1,01</t>
  </si>
  <si>
    <t>250</t>
  </si>
  <si>
    <t>891211222</t>
  </si>
  <si>
    <t>Montáž vodovodních armatur na potrubí šoupátek nebo klapek uzavíracích v šachtách s ručním kolečkem DN 50</t>
  </si>
  <si>
    <t>348400347</t>
  </si>
  <si>
    <t>" v kolektoru" 1</t>
  </si>
  <si>
    <t>251</t>
  </si>
  <si>
    <t>42221301</t>
  </si>
  <si>
    <t>šoupátko krátká stavební dl PN10/16 DN 50</t>
  </si>
  <si>
    <t>120465504</t>
  </si>
  <si>
    <t>252</t>
  </si>
  <si>
    <t>42210100</t>
  </si>
  <si>
    <t>kolo ruční pro DN 40-50 D 150mm</t>
  </si>
  <si>
    <t>-2093580462</t>
  </si>
  <si>
    <t>253</t>
  </si>
  <si>
    <t>891241222</t>
  </si>
  <si>
    <t>Montáž vodovodních armatur na potrubí šoupátek nebo klapek uzavíracích v šachtách s ručním kolečkem DN 80</t>
  </si>
  <si>
    <t>-1041042093</t>
  </si>
  <si>
    <t>" v kolektoru" 17</t>
  </si>
  <si>
    <t>254</t>
  </si>
  <si>
    <t>42221303</t>
  </si>
  <si>
    <t>šoupátko krátké PN10/16 DN 80</t>
  </si>
  <si>
    <t>-1507780517</t>
  </si>
  <si>
    <t xml:space="preserve">17*1,01   </t>
  </si>
  <si>
    <t>255</t>
  </si>
  <si>
    <t>16113308</t>
  </si>
  <si>
    <t>Ruční kolečko pro šoupátko DN 80</t>
  </si>
  <si>
    <t>-191675568</t>
  </si>
  <si>
    <t>256</t>
  </si>
  <si>
    <t>891241112</t>
  </si>
  <si>
    <t>Montáž vodovodních armatur na potrubí šoupátek nebo klapek uzavíracích v otevřeném výkopu nebo v šachtách s osazením zemní soupravy (bez poklopů) DN 80</t>
  </si>
  <si>
    <t>1112159499</t>
  </si>
  <si>
    <t>1+1</t>
  </si>
  <si>
    <t>257</t>
  </si>
  <si>
    <t>-1738663162</t>
  </si>
  <si>
    <t xml:space="preserve">1*1,01   </t>
  </si>
  <si>
    <t>258</t>
  </si>
  <si>
    <t>42221323</t>
  </si>
  <si>
    <t xml:space="preserve">šoupátko  dlouhá dl PN10/16 DN 80</t>
  </si>
  <si>
    <t>-136715276</t>
  </si>
  <si>
    <t>259</t>
  </si>
  <si>
    <t>42291079</t>
  </si>
  <si>
    <t>souprava zemní teleskop. pro šoupátka DN 65-80mm Rd 1,2 - 1,8m</t>
  </si>
  <si>
    <t>-849953289</t>
  </si>
  <si>
    <t>260</t>
  </si>
  <si>
    <t>891261222</t>
  </si>
  <si>
    <t>Montáž vodovodních armatur na potrubí šoupátek nebo klapek uzavíracích v šachtách s ručním kolečkem DN 100</t>
  </si>
  <si>
    <t>-467393236</t>
  </si>
  <si>
    <t>261</t>
  </si>
  <si>
    <t>42221304</t>
  </si>
  <si>
    <t>šoupátko krátké PN10/16 DN 100</t>
  </si>
  <si>
    <t>-1727058670</t>
  </si>
  <si>
    <t xml:space="preserve">3*1,01   </t>
  </si>
  <si>
    <t>262</t>
  </si>
  <si>
    <t>161133100</t>
  </si>
  <si>
    <t>Ruční kolečko pro šoupátko DN 100</t>
  </si>
  <si>
    <t>1996300362</t>
  </si>
  <si>
    <t>263</t>
  </si>
  <si>
    <t>891261112</t>
  </si>
  <si>
    <t>Montáž vodovodních armatur na potrubí šoupátek nebo klapek uzavíracích v otevřeném výkopu nebo v šachtách s osazením zemní soupravy (bez poklopů) DN 100</t>
  </si>
  <si>
    <t>1679001499</t>
  </si>
  <si>
    <t>264</t>
  </si>
  <si>
    <t>42221324</t>
  </si>
  <si>
    <t xml:space="preserve">šoupátko dlouhá  dl PN10/16 DN 100</t>
  </si>
  <si>
    <t>1058393555</t>
  </si>
  <si>
    <t>265</t>
  </si>
  <si>
    <t>837693146</t>
  </si>
  <si>
    <t>266</t>
  </si>
  <si>
    <t>891311222</t>
  </si>
  <si>
    <t>Montáž vodovodních armatur na potrubí šoupátek nebo klapek uzavíracích v šachtách s ručním kolečkem DN 150</t>
  </si>
  <si>
    <t>-1732363245</t>
  </si>
  <si>
    <t>267</t>
  </si>
  <si>
    <t>42221306</t>
  </si>
  <si>
    <t>šoupátko pitná voda litina GGG 50 krátká stavební dl PN10/16 DN 150x210mm</t>
  </si>
  <si>
    <t>-1473827676</t>
  </si>
  <si>
    <t>268</t>
  </si>
  <si>
    <t>422101022</t>
  </si>
  <si>
    <t>kolo ruční pro DN 150</t>
  </si>
  <si>
    <t>-1608639644</t>
  </si>
  <si>
    <t>269</t>
  </si>
  <si>
    <t>891311112</t>
  </si>
  <si>
    <t>Montáž vodovodních armatur na potrubí šoupátek nebo klapek uzavíracích v otevřeném výkopu nebo v šachtách s osazením zemní soupravy (bez poklopů) DN 150</t>
  </si>
  <si>
    <t>-68837860</t>
  </si>
  <si>
    <t>270</t>
  </si>
  <si>
    <t>42221326</t>
  </si>
  <si>
    <t xml:space="preserve">šoupátko dlouhá  dl PN10/16 DN 150</t>
  </si>
  <si>
    <t>-1929824189</t>
  </si>
  <si>
    <t>271</t>
  </si>
  <si>
    <t>42291080</t>
  </si>
  <si>
    <t>souprava zemní pro šoupátka DN 100-150m Rd 1,2-1,8m</t>
  </si>
  <si>
    <t>1905000908</t>
  </si>
  <si>
    <t>272</t>
  </si>
  <si>
    <t>891351222</t>
  </si>
  <si>
    <t>Montáž vodovodních armatur na potrubí šoupátek nebo klapek uzavíracích v šachtách s ručním kolečkem DN 200</t>
  </si>
  <si>
    <t>-205154365</t>
  </si>
  <si>
    <t>" v kolektoru" 2</t>
  </si>
  <si>
    <t>273</t>
  </si>
  <si>
    <t>42221307</t>
  </si>
  <si>
    <t>šoupátko krátké PN10/16 DN 200</t>
  </si>
  <si>
    <t>542370379</t>
  </si>
  <si>
    <t>274</t>
  </si>
  <si>
    <t>161133200</t>
  </si>
  <si>
    <t>Ruční kolečko pro šoupátko DN 200</t>
  </si>
  <si>
    <t>-1574648230</t>
  </si>
  <si>
    <t xml:space="preserve">2*1,01   </t>
  </si>
  <si>
    <t>275</t>
  </si>
  <si>
    <t>891371222</t>
  </si>
  <si>
    <t>Montáž vodovodních armatur na potrubí šoupátek nebo klapek uzavíracích v šachtách s ručním kolečkem DN 300</t>
  </si>
  <si>
    <t>-1642518541</t>
  </si>
  <si>
    <t>276</t>
  </si>
  <si>
    <t>42221329</t>
  </si>
  <si>
    <t>šoupátko pitná voda litina GGG 50 dlouhá stavební dl PN10/16 DN 300x500mm</t>
  </si>
  <si>
    <t>553046165</t>
  </si>
  <si>
    <t>277</t>
  </si>
  <si>
    <t>42291082</t>
  </si>
  <si>
    <t>souprava teleskop. zemní pro šoupátka DN 250-300mm Rd 1,2-1,8mm</t>
  </si>
  <si>
    <t>1001706826</t>
  </si>
  <si>
    <t>278</t>
  </si>
  <si>
    <t>2067547727</t>
  </si>
  <si>
    <t>279</t>
  </si>
  <si>
    <t>42221309</t>
  </si>
  <si>
    <t>šoupátko krátká dl PN10/16 DN 300</t>
  </si>
  <si>
    <t>-3165085</t>
  </si>
  <si>
    <t xml:space="preserve">"kolektor "   </t>
  </si>
  <si>
    <t>280</t>
  </si>
  <si>
    <t>161133300</t>
  </si>
  <si>
    <t>Ruční kolečko pro šoupátko DN 300</t>
  </si>
  <si>
    <t>496519454</t>
  </si>
  <si>
    <t>281</t>
  </si>
  <si>
    <t>891379111</t>
  </si>
  <si>
    <t>Montáž vodovodních armatur na potrubí navrtávacích pasů s ventilem Jt 1 MPa, na potrubí z trub litinových, ocelových nebo plastických hmot DN 300</t>
  </si>
  <si>
    <t>-98355577</t>
  </si>
  <si>
    <t>282</t>
  </si>
  <si>
    <t>42271418</t>
  </si>
  <si>
    <t>pás navrtávací z tvárné litiny DN 300/50, pro litinové a ocelové potrub</t>
  </si>
  <si>
    <t>1057608185</t>
  </si>
  <si>
    <t>283</t>
  </si>
  <si>
    <t>89571080vl</t>
  </si>
  <si>
    <t>D+M Multitoleranční spojka DN 80</t>
  </si>
  <si>
    <t>-1825863167</t>
  </si>
  <si>
    <t>284</t>
  </si>
  <si>
    <t>89571100vl</t>
  </si>
  <si>
    <t>D+M Multitoleranční spojka DN 100</t>
  </si>
  <si>
    <t>-1390091464</t>
  </si>
  <si>
    <t>285</t>
  </si>
  <si>
    <t>89571150vl</t>
  </si>
  <si>
    <t>D+M Multitoleranční spojka DN 150</t>
  </si>
  <si>
    <t>524679106</t>
  </si>
  <si>
    <t>286</t>
  </si>
  <si>
    <t>89571300vl</t>
  </si>
  <si>
    <t>D+M Multitoleranční spojka DN 300</t>
  </si>
  <si>
    <t>1623367415</t>
  </si>
  <si>
    <t>287</t>
  </si>
  <si>
    <t>89506545vl</t>
  </si>
  <si>
    <t>D+M automatického odvzdušňovacího a zavzdušňovajícího ventilu DN 80, včetně příplatku za práci v kolektoru</t>
  </si>
  <si>
    <t>1145246870</t>
  </si>
  <si>
    <t>288</t>
  </si>
  <si>
    <t>899185395vl</t>
  </si>
  <si>
    <t>Příplatek za montáž armatur v kolektoru DN 40 až 1000</t>
  </si>
  <si>
    <t>-538399560</t>
  </si>
  <si>
    <t>1+4+1+5+5+3+2+1+3+17+1+2+1+1+1+3+2+1+4+18+1</t>
  </si>
  <si>
    <t>289</t>
  </si>
  <si>
    <t>89552118vl</t>
  </si>
  <si>
    <t>D+M šrouby nerezové s mosaznými matkami</t>
  </si>
  <si>
    <t>1896871447</t>
  </si>
  <si>
    <t>8*(32+26+21+26+3)</t>
  </si>
  <si>
    <t>4*(10+4+49)</t>
  </si>
  <si>
    <t>12*27</t>
  </si>
  <si>
    <t>290</t>
  </si>
  <si>
    <t>896767817</t>
  </si>
  <si>
    <t>D+M zaizolování montážní pěnou</t>
  </si>
  <si>
    <t>-1330447066</t>
  </si>
  <si>
    <t>291</t>
  </si>
  <si>
    <t>89676891vl</t>
  </si>
  <si>
    <t>D+M zabetonování vybouraného otvoru v tl. 300 mm včetně bednění zřízení, odstranění</t>
  </si>
  <si>
    <t>-1970533994</t>
  </si>
  <si>
    <t xml:space="preserve">"steny v kolektoru"  4</t>
  </si>
  <si>
    <t xml:space="preserve">"pro osazení hydrantů"  6</t>
  </si>
  <si>
    <t>292</t>
  </si>
  <si>
    <t>894201251</t>
  </si>
  <si>
    <t>Ostatní konstrukce na trubním vedení z prostého betonu stěny šachet tloušťky přes 200 mm z betonu se zvýšenými nároky na prostředí tř. C 25/30</t>
  </si>
  <si>
    <t>216088787</t>
  </si>
  <si>
    <t>0,3*2,0*2,34*4</t>
  </si>
  <si>
    <t>293</t>
  </si>
  <si>
    <t>894501111</t>
  </si>
  <si>
    <t>Bednění konstrukcí na trubním vedení stěn šachet pravoúhlých nebo čtyř a vícehranných oboustranné zřízení</t>
  </si>
  <si>
    <t>712267876</t>
  </si>
  <si>
    <t>2,0*2,34*2*4</t>
  </si>
  <si>
    <t>294</t>
  </si>
  <si>
    <t>894501112</t>
  </si>
  <si>
    <t>Bednění konstrukcí na trubním vedení stěn šachet pravoúhlých nebo čtyř a vícehranných oboustranné odstranění</t>
  </si>
  <si>
    <t>980491902</t>
  </si>
  <si>
    <t>295</t>
  </si>
  <si>
    <t>896886781vl</t>
  </si>
  <si>
    <t>D+M ocelové chráničky DN 250 délky 300 mm</t>
  </si>
  <si>
    <t>1678833686</t>
  </si>
  <si>
    <t>296</t>
  </si>
  <si>
    <t>896886785vl</t>
  </si>
  <si>
    <t>D+M ocelové chráničky DN 500 délky 300 mm</t>
  </si>
  <si>
    <t>-511888394</t>
  </si>
  <si>
    <t>297</t>
  </si>
  <si>
    <t>899212100vl</t>
  </si>
  <si>
    <t xml:space="preserve">Protipožární ucpácka (60 min) do prostupu stěnou potrubí  DN 100</t>
  </si>
  <si>
    <t>-1771379498</t>
  </si>
  <si>
    <t>298</t>
  </si>
  <si>
    <t>899212200vl</t>
  </si>
  <si>
    <t xml:space="preserve">Protipožární ucpácka (60 min) do prostupu stěnou potrubí  DN 200 </t>
  </si>
  <si>
    <t>833218229</t>
  </si>
  <si>
    <t>299</t>
  </si>
  <si>
    <t>8992123200vl</t>
  </si>
  <si>
    <t xml:space="preserve">Protipožární ucpácka (60 min) do prostupu stěnou potrubí  DN 300 </t>
  </si>
  <si>
    <t>-1928705104</t>
  </si>
  <si>
    <t>300</t>
  </si>
  <si>
    <t>899401112</t>
  </si>
  <si>
    <t>Osazení poklopů litinových šoupátkových</t>
  </si>
  <si>
    <t>-271414096</t>
  </si>
  <si>
    <t>301</t>
  </si>
  <si>
    <t>42291352</t>
  </si>
  <si>
    <t>poklop litinový šoupátkový vč. podkladní desky</t>
  </si>
  <si>
    <t>-948142794</t>
  </si>
  <si>
    <t>302</t>
  </si>
  <si>
    <t>899401113</t>
  </si>
  <si>
    <t>Osazení poklopů litinových hydrantových</t>
  </si>
  <si>
    <t>256321333</t>
  </si>
  <si>
    <t>303</t>
  </si>
  <si>
    <t>42291452</t>
  </si>
  <si>
    <t>poklop litinový hydrantový DN 80</t>
  </si>
  <si>
    <t>-975645533</t>
  </si>
  <si>
    <t>Ostatní konstrukce a práce-bourání</t>
  </si>
  <si>
    <t>304</t>
  </si>
  <si>
    <t>23082105V</t>
  </si>
  <si>
    <t xml:space="preserve">Demontáž potrubí do šrotu do 150  kg do DN 300 v kolektoru, rozříznutí na 1 bm kvůli manipulaci, odstranění objímek a kotev</t>
  </si>
  <si>
    <t>-1572941618</t>
  </si>
  <si>
    <t xml:space="preserve">"DN 300"   </t>
  </si>
  <si>
    <t>7,0</t>
  </si>
  <si>
    <t>305</t>
  </si>
  <si>
    <t>23082104V</t>
  </si>
  <si>
    <t xml:space="preserve">Demontáž potrubí do šrotu do 50  kg do DN 200 v kolektoru, rozříznutí na 1 bm kvůli manipulaci, odstranění objímek a kotev</t>
  </si>
  <si>
    <t>-12160545</t>
  </si>
  <si>
    <t xml:space="preserve">"DN 50"   </t>
  </si>
  <si>
    <t>2,8</t>
  </si>
  <si>
    <t>19,3</t>
  </si>
  <si>
    <t>3,5</t>
  </si>
  <si>
    <t xml:space="preserve">"DN 150"   </t>
  </si>
  <si>
    <t>6,3</t>
  </si>
  <si>
    <t>306</t>
  </si>
  <si>
    <t>895295803vl</t>
  </si>
  <si>
    <t xml:space="preserve">Demontáž náhradního zásobování, svislé, vodorovné přemístění, uskladnění pro opětovné použítí </t>
  </si>
  <si>
    <t>2069985095</t>
  </si>
  <si>
    <t>307</t>
  </si>
  <si>
    <t>895296520vl</t>
  </si>
  <si>
    <t>Demontáž potrubí PE do DN 110 v kolektoru, rozříznutí na 1 bm kvůli manipulaci, odvoz, vč. ekologické likvidace</t>
  </si>
  <si>
    <t>920367664</t>
  </si>
  <si>
    <t xml:space="preserve">"DN 63"   </t>
  </si>
  <si>
    <t>2,7</t>
  </si>
  <si>
    <t xml:space="preserve">"DN 90"   </t>
  </si>
  <si>
    <t>26,0</t>
  </si>
  <si>
    <t xml:space="preserve">"DN 110"   </t>
  </si>
  <si>
    <t>48,6</t>
  </si>
  <si>
    <t>308</t>
  </si>
  <si>
    <t>895296530vl</t>
  </si>
  <si>
    <t>Demontáž potrubí sklolaminátové HOBAS do DN 300 v kolektoru, rozříznutí na 1 bm kvůli manipulaci, odvoz, vč. ekologické likvidace</t>
  </si>
  <si>
    <t>455796129</t>
  </si>
  <si>
    <t>450</t>
  </si>
  <si>
    <t>93,0</t>
  </si>
  <si>
    <t>309</t>
  </si>
  <si>
    <t>95209051V</t>
  </si>
  <si>
    <t>Úklid kolektoru po dokončení stavby, včetně svislého a vodorovného přemístě, poplatku za likvidaci</t>
  </si>
  <si>
    <t>452038128</t>
  </si>
  <si>
    <t>310</t>
  </si>
  <si>
    <t>76799671V</t>
  </si>
  <si>
    <t>Demontáž atypických zámečnických konstrukcí řezáním hmotnosti jednotlivých dílů do 50 kg v kolektoru</t>
  </si>
  <si>
    <t>224634379</t>
  </si>
  <si>
    <t xml:space="preserve">"konzola - uřezání"   </t>
  </si>
  <si>
    <t>293*25,0</t>
  </si>
  <si>
    <t>311</t>
  </si>
  <si>
    <t>9601189vl</t>
  </si>
  <si>
    <t xml:space="preserve">Demontáž šoupátka DN 80-300,  vč. zemní soupravy, naložení, vodorovné přemístění, složení</t>
  </si>
  <si>
    <t>355805923</t>
  </si>
  <si>
    <t>2+9+2+1+2+2</t>
  </si>
  <si>
    <t>312</t>
  </si>
  <si>
    <t>9601190vl</t>
  </si>
  <si>
    <t>Demontáž hydrantů DN 80 naložení, vodorovné přemístění, složení</t>
  </si>
  <si>
    <t>-279035952</t>
  </si>
  <si>
    <t>313</t>
  </si>
  <si>
    <t>971052441</t>
  </si>
  <si>
    <t>Vybourání a prorážení otvorů v železobetonových příčkách a zdech základových nebo nadzákladových, plochy do 0,25 m2, tl. do 300 mm</t>
  </si>
  <si>
    <t>650254614</t>
  </si>
  <si>
    <t>"500x500x300" 5</t>
  </si>
  <si>
    <t>314</t>
  </si>
  <si>
    <t>971052551</t>
  </si>
  <si>
    <t>Vybourání a prorážení otvorů v železobetonových příčkách a zdech základových nebo nadzákladových, plochy do 1 m2, tl. do 600 mm</t>
  </si>
  <si>
    <t>2010326040</t>
  </si>
  <si>
    <t>0,8*0,8*0,3*4</t>
  </si>
  <si>
    <t>315</t>
  </si>
  <si>
    <t>971052651</t>
  </si>
  <si>
    <t>Vybourání a prorážení otvorů v železobetonových příčkách a zdech základových nebo nadzákladových, plochy do 4 m2, tl. do 600 mm</t>
  </si>
  <si>
    <t>-79763967</t>
  </si>
  <si>
    <t>1,9*2,3*0,3*4</t>
  </si>
  <si>
    <t>316</t>
  </si>
  <si>
    <t>977211111</t>
  </si>
  <si>
    <t>Řezání konstrukcí stěnovou pilou betonových nebo železobetonových průměru řezané výztuže do 16 mm hloubka řezu do 200 mm</t>
  </si>
  <si>
    <t>823730660</t>
  </si>
  <si>
    <t xml:space="preserve">"srop v kolektoru"   </t>
  </si>
  <si>
    <t>(2+7)*2*4</t>
  </si>
  <si>
    <t>317</t>
  </si>
  <si>
    <t>977211112</t>
  </si>
  <si>
    <t>Řezání konstrukcí stěnovou pilou betonových nebo železobetonových průměru řezané výztuže do 16 mm hloubka řezu přes 200 do 350 mm</t>
  </si>
  <si>
    <t>-424653497</t>
  </si>
  <si>
    <t xml:space="preserve">"stěny v kolektoru"   </t>
  </si>
  <si>
    <t>0,8*4*4</t>
  </si>
  <si>
    <t>0,5*4*5</t>
  </si>
  <si>
    <t>318</t>
  </si>
  <si>
    <t>98212230vl</t>
  </si>
  <si>
    <t xml:space="preserve">D+Z zednické zapravení a utěsnění otvoru v betonové zdi tl. 300mm po osazení  potrubí</t>
  </si>
  <si>
    <t>1187994459</t>
  </si>
  <si>
    <t>319</t>
  </si>
  <si>
    <t>96104411V</t>
  </si>
  <si>
    <t>Bourání základů a patek v kolektoru</t>
  </si>
  <si>
    <t>-954764507</t>
  </si>
  <si>
    <t xml:space="preserve">"vybourání a vytěžení betonových bloků v kolekoru"   </t>
  </si>
  <si>
    <t>2,48</t>
  </si>
  <si>
    <t>320</t>
  </si>
  <si>
    <t>711131821</t>
  </si>
  <si>
    <t>Odstranění izolace proti zemní vlhkosti na ploše svislé S</t>
  </si>
  <si>
    <t>-1056798738</t>
  </si>
  <si>
    <t>2,0*2,5*4*1,1</t>
  </si>
  <si>
    <t>321</t>
  </si>
  <si>
    <t>9854410P01vl</t>
  </si>
  <si>
    <t>D+M Podpora P01 DN200 - 50,7 kg, vč.osazení a okotvení, nachystání pro nátěr, odvoz na stavbu, montáž, příplatkem za montáž v kolektoru</t>
  </si>
  <si>
    <t>-2061579351</t>
  </si>
  <si>
    <t>322</t>
  </si>
  <si>
    <t>9854410P02vl</t>
  </si>
  <si>
    <t xml:space="preserve">D+M Podpora P02 DN200 - 232,30 kg, kotvení, gumový pás objímek,  zalití kotevní maltou, nachystání pro nátěr, odvoz na stavbu, montáž, příplatkem za montáž v kolektoru</t>
  </si>
  <si>
    <t>-336278759</t>
  </si>
  <si>
    <t>323</t>
  </si>
  <si>
    <t>9854410P03vl</t>
  </si>
  <si>
    <t xml:space="preserve">D+M Podpora P03 DN200 - 120,0 kg, kotvení, gumový pás objímek,  zalití kotevní maltou, nachystání pro nátěr, odvoz na stavbu, montáž, příplatkem za montáž v kolektoru</t>
  </si>
  <si>
    <t>-864682603</t>
  </si>
  <si>
    <t>324</t>
  </si>
  <si>
    <t>9854410P11vl</t>
  </si>
  <si>
    <t>D+M Podpora P11 DN100 - 41,0 kg, vč.osazení a okotvení, nachystání pro nátěr, odvoz na stavbu, montáž, příplatkem za montáž v kolektoru</t>
  </si>
  <si>
    <t>-299734214</t>
  </si>
  <si>
    <t>325</t>
  </si>
  <si>
    <t>9854410P12vl</t>
  </si>
  <si>
    <t>D+M Podpora P12 DN100 - 87,5 kg, vč.osazení a okotvení, nachystání pro nátěr, odvoz na stavbu, montáž, příplatkem za montáž v kolektoru</t>
  </si>
  <si>
    <t>-1988715534</t>
  </si>
  <si>
    <t>326</t>
  </si>
  <si>
    <t>9854410P21vl</t>
  </si>
  <si>
    <t>D+M Podpora P21 DN150 - 33,8 kg, vč.osazení a okotvení, nachystání pro nátěr, odvoz na stavbu, montáž, příplatkem za montáž v kolektoru</t>
  </si>
  <si>
    <t>-728650010</t>
  </si>
  <si>
    <t>327</t>
  </si>
  <si>
    <t>9854410P31vl</t>
  </si>
  <si>
    <t>D+M Podpora P31 DN80 - 41,0 kg, vč.osazení a okotvení, nachystání pro nátěr, odvoz na stavbu, montáž, příplatkem za montáž v kolektoru</t>
  </si>
  <si>
    <t>1364567009</t>
  </si>
  <si>
    <t>328</t>
  </si>
  <si>
    <t>9854410P32vl</t>
  </si>
  <si>
    <t xml:space="preserve">D+M Podpora P32 DN100 - 87,5 kg, kotvení, gumový pás objímek,  zalití kotevní maltou, nachystání pro nátěr, odvoz na stavbu, montáž, příplatkem za montáž v kolektoru</t>
  </si>
  <si>
    <t>2043848747</t>
  </si>
  <si>
    <t>329</t>
  </si>
  <si>
    <t>9854410P41vl</t>
  </si>
  <si>
    <t xml:space="preserve">D+M Podpora P41 DN300 - 74,9 kg, kotvení, gumový pás objímek,  zalití kotevní maltou, nachystání pro nátěr, odvoz na stavbu, montáž, příplatkem za montáž v kolektoru</t>
  </si>
  <si>
    <t>-1698011685</t>
  </si>
  <si>
    <t>330</t>
  </si>
  <si>
    <t>9854410P42vl</t>
  </si>
  <si>
    <t xml:space="preserve">D+M Podpora P42 DN300 - 467,0 kg, kotvení, gumový pás objímek,  zalití kotevní maltou, nachystání pro nátěr, odvoz na stavbu, montáž, příplatkem za montáž v kolektoru</t>
  </si>
  <si>
    <t>516458345</t>
  </si>
  <si>
    <t>997</t>
  </si>
  <si>
    <t>Přesun sutě</t>
  </si>
  <si>
    <t>331</t>
  </si>
  <si>
    <t>920130606</t>
  </si>
  <si>
    <t>Složení v areálu Brněnských vodáren a kanalizací, a.s.</t>
  </si>
  <si>
    <t>-491144765</t>
  </si>
  <si>
    <t xml:space="preserve">"šoupátko vodárenské DN 50"   </t>
  </si>
  <si>
    <t>11*9,7</t>
  </si>
  <si>
    <t xml:space="preserve">"šoupátko vodárenské DN 80"   </t>
  </si>
  <si>
    <t>9*18,5</t>
  </si>
  <si>
    <t>2*9,7</t>
  </si>
  <si>
    <t xml:space="preserve">"šoupátko vodárenské DN 100"   </t>
  </si>
  <si>
    <t>2*22,5</t>
  </si>
  <si>
    <t xml:space="preserve">"šoupátko vodárenské DN 150"   </t>
  </si>
  <si>
    <t>1*34</t>
  </si>
  <si>
    <t xml:space="preserve">"šoupátko vodárenské DN 200"   </t>
  </si>
  <si>
    <t>2*54</t>
  </si>
  <si>
    <t xml:space="preserve">"šoupátko vodárenské DN 300"   </t>
  </si>
  <si>
    <t>2*131,8</t>
  </si>
  <si>
    <t xml:space="preserve">"podzemní hydrant DN 80"   </t>
  </si>
  <si>
    <t>6*82</t>
  </si>
  <si>
    <t>332</t>
  </si>
  <si>
    <t>92013802</t>
  </si>
  <si>
    <t>Výkup ve sběrných surovinách</t>
  </si>
  <si>
    <t>-1830574379</t>
  </si>
  <si>
    <t>2,8*15,7</t>
  </si>
  <si>
    <t>19,3*27,6</t>
  </si>
  <si>
    <t>3,5*31,3</t>
  </si>
  <si>
    <t>6,3*32</t>
  </si>
  <si>
    <t>7*107</t>
  </si>
  <si>
    <t>293,0*25</t>
  </si>
  <si>
    <t>333</t>
  </si>
  <si>
    <t>997013212V</t>
  </si>
  <si>
    <t>Vnitrostaveništní doprava suti a vybouraných hmot pro kolektroru svisle do v do 9 m, vodorovně do 500, ručně</t>
  </si>
  <si>
    <t>-1514197892</t>
  </si>
  <si>
    <t>15910,5/1000</t>
  </si>
  <si>
    <t xml:space="preserve">"vybourání a vytežení betonových k-cí v kolekoru"   </t>
  </si>
  <si>
    <t>0,935+1,843+12,586+5,456</t>
  </si>
  <si>
    <t xml:space="preserve">"vybourání izolací"   </t>
  </si>
  <si>
    <t>0,099</t>
  </si>
  <si>
    <t>334</t>
  </si>
  <si>
    <t>997013501</t>
  </si>
  <si>
    <t>Odvoz suti a vybouraných hmot na skládku nebo meziskládku se složením, na vzdálenost do 1 km</t>
  </si>
  <si>
    <t>901047902</t>
  </si>
  <si>
    <t>"beton</t>
  </si>
  <si>
    <t>1,82+5,463+0,935+1,843+12,586+5,456</t>
  </si>
  <si>
    <t>"kamenivo</t>
  </si>
  <si>
    <t>1,33+5,22</t>
  </si>
  <si>
    <t>"živice</t>
  </si>
  <si>
    <t>1,715+3,225+0,099</t>
  </si>
  <si>
    <t>335</t>
  </si>
  <si>
    <t>997013509</t>
  </si>
  <si>
    <t>Odvoz suti a vybouraných hmot na skládku nebo meziskládku se složením, na vzdálenost Příplatek k ceně za každý další započatý 1 km přes 1 km</t>
  </si>
  <si>
    <t>-1677316917</t>
  </si>
  <si>
    <t>39,692*13 'Přepočtené koeficientem množství</t>
  </si>
  <si>
    <t>336</t>
  </si>
  <si>
    <t>997013861</t>
  </si>
  <si>
    <t>Poplatek za uložení stavebního odpadu na recyklační skládce (skládkovné) z prostého betonu zatříděného do Katalogu odpadů pod kódem 17 01 01</t>
  </si>
  <si>
    <t>-619250786</t>
  </si>
  <si>
    <t>337</t>
  </si>
  <si>
    <t>997013873</t>
  </si>
  <si>
    <t>Poplatek za uložení stavebního odpadu na recyklační skládce (skládkovné) zeminy a kamení zatříděného do Katalogu odpadů pod kódem 17 05 04</t>
  </si>
  <si>
    <t>-217349732</t>
  </si>
  <si>
    <t>338</t>
  </si>
  <si>
    <t>997013875</t>
  </si>
  <si>
    <t>Poplatek za uložení stavebního odpadu na recyklační skládce (skládkovné) asfaltového bez obsahu dehtu zatříděného do Katalogu odpadů pod kódem 17 03 02</t>
  </si>
  <si>
    <t>-422609937</t>
  </si>
  <si>
    <t>998</t>
  </si>
  <si>
    <t>Přesun hmot</t>
  </si>
  <si>
    <t>339</t>
  </si>
  <si>
    <t>998273112</t>
  </si>
  <si>
    <t>Přesun hmot pro trubní vedení hloubené z trub litinových pro vodovody nebo kanalizace ve štole dopravní vzdálenost do 50 m</t>
  </si>
  <si>
    <t>-1718380341</t>
  </si>
  <si>
    <t>340</t>
  </si>
  <si>
    <t>998273124</t>
  </si>
  <si>
    <t>Přesun hmot pro trubní vedení hloubené z trub litinových Příplatek k cenám za zvětšený přesun přes vymezenou dopravní vzdálenost do 500 m</t>
  </si>
  <si>
    <t>-1522238445</t>
  </si>
  <si>
    <t>PSV</t>
  </si>
  <si>
    <t>Práce a dodávky PSV</t>
  </si>
  <si>
    <t>711</t>
  </si>
  <si>
    <t>Izolace proti vodě, vlhkosti a plynům</t>
  </si>
  <si>
    <t>341</t>
  </si>
  <si>
    <t>711112001</t>
  </si>
  <si>
    <t>Provedení izolace proti zemní vlhkosti natěradly a tmely za studena na ploše svislé S nátěrem penetračním</t>
  </si>
  <si>
    <t>-726419661</t>
  </si>
  <si>
    <t>342</t>
  </si>
  <si>
    <t>11163150</t>
  </si>
  <si>
    <t>lak penetrační asfaltový</t>
  </si>
  <si>
    <t>1757159467</t>
  </si>
  <si>
    <t>24,4*0,4/1000*1,15</t>
  </si>
  <si>
    <t>343</t>
  </si>
  <si>
    <t>711142559</t>
  </si>
  <si>
    <t>Provedení izolace proti zemní vlhkosti pásy přitavením NAIP na ploše svislé S</t>
  </si>
  <si>
    <t>1269868506</t>
  </si>
  <si>
    <t>344</t>
  </si>
  <si>
    <t>62832001</t>
  </si>
  <si>
    <t>pás asfaltový natavitelný oxidovaný tl 3,5mm typu V60 S35 s vložkou ze skleněné rohože, s jemnozrnným minerálním posypem</t>
  </si>
  <si>
    <t>-169866965</t>
  </si>
  <si>
    <t>345</t>
  </si>
  <si>
    <t>998711101</t>
  </si>
  <si>
    <t>Přesun hmot pro izolace proti vodě, vlhkosti a plynům stanovený z hmotnosti přesunovaného materiálu vodorovná dopravní vzdálenost do 50 m základní v objektech výšky do 6 m</t>
  </si>
  <si>
    <t>-409348780</t>
  </si>
  <si>
    <t>741</t>
  </si>
  <si>
    <t>Elektroinstalace - silnoproud</t>
  </si>
  <si>
    <t>346</t>
  </si>
  <si>
    <t>741410003vl</t>
  </si>
  <si>
    <t>Montáž uzemňovacího vedení s upevněním, propojením a připojením pomocí svorek na povrchu drátu nebo lana Ø do 10 mm</t>
  </si>
  <si>
    <t>-1265382693</t>
  </si>
  <si>
    <t>"uzemnění konzol v kolektoru" 800</t>
  </si>
  <si>
    <t>347</t>
  </si>
  <si>
    <t>35441080</t>
  </si>
  <si>
    <t>drát D 8mm nerez</t>
  </si>
  <si>
    <t>215762342</t>
  </si>
  <si>
    <t>800*0,4</t>
  </si>
  <si>
    <t>348</t>
  </si>
  <si>
    <t>35431010</t>
  </si>
  <si>
    <t>svorka uzemnění nerez V4 univerzální se závitem</t>
  </si>
  <si>
    <t>-113642039</t>
  </si>
  <si>
    <t>349</t>
  </si>
  <si>
    <t>741410005vl</t>
  </si>
  <si>
    <t>-72155683</t>
  </si>
  <si>
    <t>"Drát bude na konzolu připojen vhodnou nerezovou svorkou ."</t>
  </si>
  <si>
    <t xml:space="preserve">"Stávající konzoly budou očištěny až na čistý kov, po připojení bude provedeno opatření proti korozi  " </t>
  </si>
  <si>
    <t>"spoje např. nástřikem zinkovým sprejem a následně živičným nástřikem. "</t>
  </si>
  <si>
    <t xml:space="preserve">"U provedeného pospojování je nutné ověření elektrické souvislosti spoje." </t>
  </si>
  <si>
    <t>789</t>
  </si>
  <si>
    <t>Povrchové úpravy ocelových konstrukcí a technologických zařízení</t>
  </si>
  <si>
    <t>350</t>
  </si>
  <si>
    <t>7891232201vl</t>
  </si>
  <si>
    <t>Příprava povrchů ocelových konstrukcí pro nátěr epoxidovou barvou</t>
  </si>
  <si>
    <t>-1527590945</t>
  </si>
  <si>
    <t>"P01</t>
  </si>
  <si>
    <t>50,7*81</t>
  </si>
  <si>
    <t>"P02</t>
  </si>
  <si>
    <t>232,3*10</t>
  </si>
  <si>
    <t>"P03</t>
  </si>
  <si>
    <t>120*6</t>
  </si>
  <si>
    <t>"P11</t>
  </si>
  <si>
    <t>41,0*5</t>
  </si>
  <si>
    <t>"P12</t>
  </si>
  <si>
    <t>87,5*2</t>
  </si>
  <si>
    <t>"P21</t>
  </si>
  <si>
    <t>33,8*1</t>
  </si>
  <si>
    <t>"P31</t>
  </si>
  <si>
    <t>41,0*7</t>
  </si>
  <si>
    <t>"P32</t>
  </si>
  <si>
    <t>"P41</t>
  </si>
  <si>
    <t>74,9*16</t>
  </si>
  <si>
    <t>"P42</t>
  </si>
  <si>
    <t>467,0*3</t>
  </si>
  <si>
    <t>351</t>
  </si>
  <si>
    <t>7893232101vl</t>
  </si>
  <si>
    <t>Zhotovení nátěru ocelových konstrukcídle standardů TSB, 2složkovou epoxidovou barvou ve 4 vrstvách - viz. TZ</t>
  </si>
  <si>
    <t>-1803688025</t>
  </si>
  <si>
    <t>SO 341 - Vodovodní přípojky</t>
  </si>
  <si>
    <t xml:space="preserve">    89 - Ostatní konstrukce</t>
  </si>
  <si>
    <t xml:space="preserve">    9 - Ostatní konstrukce a práce, bourání</t>
  </si>
  <si>
    <t>2133552303</t>
  </si>
  <si>
    <t xml:space="preserve">"200x200x600"   </t>
  </si>
  <si>
    <t>0,6*0,2*0,2*1</t>
  </si>
  <si>
    <t>452313192</t>
  </si>
  <si>
    <t>Podkladní a zajišťovací konstrukce z betonu prostého v otevřeném výkopu Příplatek k cenám za práce ve štole pro bloky</t>
  </si>
  <si>
    <t>30425016</t>
  </si>
  <si>
    <t>1169351932</t>
  </si>
  <si>
    <t>876235005</t>
  </si>
  <si>
    <t>0,2*0,6*4*1</t>
  </si>
  <si>
    <t>63062001vl</t>
  </si>
  <si>
    <t>Zapravení podlahy cememtový potěrem 200x200/50 mm včetně athezního můstku</t>
  </si>
  <si>
    <t>222984379</t>
  </si>
  <si>
    <t>-1823591108</t>
  </si>
  <si>
    <t>-170061703</t>
  </si>
  <si>
    <t xml:space="preserve">"trouba přírubová dl. 400....DN 50"   </t>
  </si>
  <si>
    <t>552532050vl</t>
  </si>
  <si>
    <t xml:space="preserve">trouba přírubová litinová vodovodní  PN10  DN 50 dl 400mm  </t>
  </si>
  <si>
    <t>-39610687</t>
  </si>
  <si>
    <t>266301447</t>
  </si>
  <si>
    <t>-1472857403</t>
  </si>
  <si>
    <t>-2010031</t>
  </si>
  <si>
    <t>299845606</t>
  </si>
  <si>
    <t>879251465</t>
  </si>
  <si>
    <t>2+1+1+2</t>
  </si>
  <si>
    <t>767903128</t>
  </si>
  <si>
    <t xml:space="preserve">"v kolektoru"  2*1,01   </t>
  </si>
  <si>
    <t>5525308050vl</t>
  </si>
  <si>
    <t>přechod přírubový,práškový epoxid tl 250µm FFR-kus litinový DN 80/50</t>
  </si>
  <si>
    <t>-571961048</t>
  </si>
  <si>
    <t>XG50121</t>
  </si>
  <si>
    <t>Závitová příruba DN 50 s vnitřním závitem 6/4"</t>
  </si>
  <si>
    <t>108838177</t>
  </si>
  <si>
    <t>XG50028</t>
  </si>
  <si>
    <t>Závitová příruba DN 80 s vnitřním závitem 6/4"</t>
  </si>
  <si>
    <t>-1189566047</t>
  </si>
  <si>
    <t>-1883570861</t>
  </si>
  <si>
    <t>1+1+1+1</t>
  </si>
  <si>
    <t>XG80100</t>
  </si>
  <si>
    <t>Závitová příruba DN 100 s vnitřním závitem 6/4"</t>
  </si>
  <si>
    <t>-52803101</t>
  </si>
  <si>
    <t>86963353</t>
  </si>
  <si>
    <t>-604744465</t>
  </si>
  <si>
    <t xml:space="preserve">"kolektor" 1*1,01   </t>
  </si>
  <si>
    <t>1865880652</t>
  </si>
  <si>
    <t>-1598994514</t>
  </si>
  <si>
    <t>6+4</t>
  </si>
  <si>
    <t>2018101201</t>
  </si>
  <si>
    <t xml:space="preserve">D+M vodoměrné sestavy se šroubením kohouty a zpětnou klapkou 6/4" a vodoměr 6/4" </t>
  </si>
  <si>
    <t>1596101856</t>
  </si>
  <si>
    <t xml:space="preserve">"+ 4 x ISO FITINKA zasouvací s vnějším závitem 6/4 6+ potrubí PE 100 DN 50/3,0 - 1m" "   </t>
  </si>
  <si>
    <t>201820101</t>
  </si>
  <si>
    <t>D+M kovová objímka s gumou pro pevné uchycení potrubí včetně ukotvení</t>
  </si>
  <si>
    <t>413099117</t>
  </si>
  <si>
    <t>891181295</t>
  </si>
  <si>
    <t>Montáž vodovodních armatur na potrubí Příplatek k ceně za montáž v objektech DN od 40 do 1200</t>
  </si>
  <si>
    <t>1864689460</t>
  </si>
  <si>
    <t>82018802vl</t>
  </si>
  <si>
    <t>Spojovací materiál pro přírubové spoje</t>
  </si>
  <si>
    <t>-1445955947</t>
  </si>
  <si>
    <t>49521877</t>
  </si>
  <si>
    <t>1867769947</t>
  </si>
  <si>
    <t>-2079551647</t>
  </si>
  <si>
    <t>-1385814776</t>
  </si>
  <si>
    <t>-415093052</t>
  </si>
  <si>
    <t>1974996603</t>
  </si>
  <si>
    <t>89529430vl</t>
  </si>
  <si>
    <t>Demontáž vodovodní přípojky, svislé, vodorovné přemístění, uskladnění pro opětovné použití</t>
  </si>
  <si>
    <t>-1579742715</t>
  </si>
  <si>
    <t>Ostatní konstrukce a práce, bourání</t>
  </si>
  <si>
    <t>-1226212387</t>
  </si>
  <si>
    <t>-1910594044</t>
  </si>
  <si>
    <t xml:space="preserve">0,024*2,2   </t>
  </si>
  <si>
    <t>-968305639</t>
  </si>
  <si>
    <t>997221862</t>
  </si>
  <si>
    <t>Poplatek za uložení stavebního odpadu na recyklační skládce (skládkovné) z armovaného betonu zatříděného do Katalogu odpadů pod kódem 17 01 01</t>
  </si>
  <si>
    <t>-996157344</t>
  </si>
  <si>
    <t>-1560365485</t>
  </si>
  <si>
    <t>-1914319400</t>
  </si>
  <si>
    <t>090 - Vedlejší a ostatní náklady</t>
  </si>
  <si>
    <t>900600002</t>
  </si>
  <si>
    <t>Poplatky a náklady na zařízení staveniště</t>
  </si>
  <si>
    <t>-392900603</t>
  </si>
  <si>
    <t>900600004</t>
  </si>
  <si>
    <t>Zřízení a údržba dopr. značení po dobu výstavby, vrácení do pův. stavu</t>
  </si>
  <si>
    <t>-1425486104</t>
  </si>
  <si>
    <t xml:space="preserve">"včetně vyhotovení projektu dopravního značení"   </t>
  </si>
  <si>
    <t xml:space="preserve">"a projednání"   </t>
  </si>
  <si>
    <t>900600005</t>
  </si>
  <si>
    <t>Ochrana stromů v blízkosti prováděných výkopových prací</t>
  </si>
  <si>
    <t>-1829519214</t>
  </si>
  <si>
    <t>900600014</t>
  </si>
  <si>
    <t>Provedení veškerých zkoušek prokazujícíh kvalitu díla např. zkouška zhutnění</t>
  </si>
  <si>
    <t>280989293</t>
  </si>
  <si>
    <t>900600016</t>
  </si>
  <si>
    <t>Zpracování dokumentace skutečného provedení stavby</t>
  </si>
  <si>
    <t>886187154</t>
  </si>
  <si>
    <t>900600017</t>
  </si>
  <si>
    <t>Provedení komplex, zkoušek technologie</t>
  </si>
  <si>
    <t>-738154283</t>
  </si>
  <si>
    <t>900600019</t>
  </si>
  <si>
    <t>Zpracování geodet. zaměření DSPS pro GIS a MMB OTS</t>
  </si>
  <si>
    <t>1224668726</t>
  </si>
  <si>
    <t>900600023</t>
  </si>
  <si>
    <t>Uvedení do původního stavu dotčených ploch stavbou</t>
  </si>
  <si>
    <t>1079121517</t>
  </si>
  <si>
    <t>900600027</t>
  </si>
  <si>
    <t>Provozní vlivy</t>
  </si>
  <si>
    <t>1357302365</t>
  </si>
  <si>
    <t>900600029</t>
  </si>
  <si>
    <t>Zajíštění výtýčení podzemních sítí dotčených stavbou</t>
  </si>
  <si>
    <t>675860142</t>
  </si>
  <si>
    <t>900600032</t>
  </si>
  <si>
    <t>Vícetisky projektové dokumentace po potřeby dodavatele stavby</t>
  </si>
  <si>
    <t>-1313754946</t>
  </si>
  <si>
    <t>900600145.1</t>
  </si>
  <si>
    <t xml:space="preserve">Provedení veškerých zkoušek prokazující kvalitu díla  TLAKOVÁ ZKOUŠKA </t>
  </si>
  <si>
    <t>262144</t>
  </si>
  <si>
    <t>-741419943</t>
  </si>
  <si>
    <t>"řad SO 331"</t>
  </si>
  <si>
    <t>(17,2+36,8+4+446,6+107,4)*2</t>
  </si>
  <si>
    <t>"náhradní zásobování</t>
  </si>
  <si>
    <t>(34,1+49,0+572,0)*2</t>
  </si>
  <si>
    <t>900600145.2</t>
  </si>
  <si>
    <t xml:space="preserve">Provedení veškerých zkoušek prokazující kvalitu díla -  DESINFEKCE</t>
  </si>
  <si>
    <t>-1591787480</t>
  </si>
  <si>
    <t>17,2+36,8+4+446,6+107,4</t>
  </si>
  <si>
    <t>34,1+49,0+572,0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</si>
</sst>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29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29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24-002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Brno, kolektor Nový Lískovec - rekonstrukce vodovodu, etapa VII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19. 3. 2024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331 - Vodovodní řady -...'!J30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331 - Vodovodní řady -...'!P133</f>
        <v>0</v>
      </c>
      <c r="AV95" s="128">
        <f>'SO 331 - Vodovodní řady -...'!J33</f>
        <v>0</v>
      </c>
      <c r="AW95" s="128">
        <f>'SO 331 - Vodovodní řady -...'!J34</f>
        <v>0</v>
      </c>
      <c r="AX95" s="128">
        <f>'SO 331 - Vodovodní řady -...'!J35</f>
        <v>0</v>
      </c>
      <c r="AY95" s="128">
        <f>'SO 331 - Vodovodní řady -...'!J36</f>
        <v>0</v>
      </c>
      <c r="AZ95" s="128">
        <f>'SO 331 - Vodovodní řady -...'!F33</f>
        <v>0</v>
      </c>
      <c r="BA95" s="128">
        <f>'SO 331 - Vodovodní řady -...'!F34</f>
        <v>0</v>
      </c>
      <c r="BB95" s="128">
        <f>'SO 331 - Vodovodní řady -...'!F35</f>
        <v>0</v>
      </c>
      <c r="BC95" s="128">
        <f>'SO 331 - Vodovodní řady -...'!F36</f>
        <v>0</v>
      </c>
      <c r="BD95" s="130">
        <f>'SO 331 - Vodovodní řady -...'!F37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341 - Vodovodní přípojky'!J30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 341 - Vodovodní přípojky'!P123</f>
        <v>0</v>
      </c>
      <c r="AV96" s="128">
        <f>'SO 341 - Vodovodní přípojky'!J33</f>
        <v>0</v>
      </c>
      <c r="AW96" s="128">
        <f>'SO 341 - Vodovodní přípojky'!J34</f>
        <v>0</v>
      </c>
      <c r="AX96" s="128">
        <f>'SO 341 - Vodovodní přípojky'!J35</f>
        <v>0</v>
      </c>
      <c r="AY96" s="128">
        <f>'SO 341 - Vodovodní přípojky'!J36</f>
        <v>0</v>
      </c>
      <c r="AZ96" s="128">
        <f>'SO 341 - Vodovodní přípojky'!F33</f>
        <v>0</v>
      </c>
      <c r="BA96" s="128">
        <f>'SO 341 - Vodovodní přípojky'!F34</f>
        <v>0</v>
      </c>
      <c r="BB96" s="128">
        <f>'SO 341 - Vodovodní přípojky'!F35</f>
        <v>0</v>
      </c>
      <c r="BC96" s="128">
        <f>'SO 341 - Vodovodní přípojky'!F36</f>
        <v>0</v>
      </c>
      <c r="BD96" s="130">
        <f>'SO 341 - Vodovodní přípojky'!F37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'090 - Vedlejší a ostatní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32">
        <v>0</v>
      </c>
      <c r="AT97" s="133">
        <f>ROUND(SUM(AV97:AW97),2)</f>
        <v>0</v>
      </c>
      <c r="AU97" s="134">
        <f>'090 - Vedlejší a ostatní ...'!P118</f>
        <v>0</v>
      </c>
      <c r="AV97" s="133">
        <f>'090 - Vedlejší a ostatní ...'!J33</f>
        <v>0</v>
      </c>
      <c r="AW97" s="133">
        <f>'090 - Vedlejší a ostatní ...'!J34</f>
        <v>0</v>
      </c>
      <c r="AX97" s="133">
        <f>'090 - Vedlejší a ostatní ...'!J35</f>
        <v>0</v>
      </c>
      <c r="AY97" s="133">
        <f>'090 - Vedlejší a ostatní ...'!J36</f>
        <v>0</v>
      </c>
      <c r="AZ97" s="133">
        <f>'090 - Vedlejší a ostatní ...'!F33</f>
        <v>0</v>
      </c>
      <c r="BA97" s="133">
        <f>'090 - Vedlejší a ostatní ...'!F34</f>
        <v>0</v>
      </c>
      <c r="BB97" s="133">
        <f>'090 - Vedlejší a ostatní ...'!F35</f>
        <v>0</v>
      </c>
      <c r="BC97" s="133">
        <f>'090 - Vedlejší a ostatní ...'!F36</f>
        <v>0</v>
      </c>
      <c r="BD97" s="135">
        <f>'090 - Vedlejší a ostatní 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eNFUpCYe6dKYnAtdmlYHzj9Cytq9TykMLNU/2ffeKr9NdCGPwbYVTY0WXcT/+HXdYZGSWuPqjxc/idajutKVJQ==" hashValue="wvwXL4RVP6VI8n2pwMcPaL9JEZ+daHKcxOtAcQg7iTBU1eiK/vFIOsUX3uNnFXR7e0CCykcC7EE/ekixpgH7vg==" algorithmName="SHA-512" password="A8D3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331 - Vodovodní řady -...'!C2" display="/"/>
    <hyperlink ref="A96" location="'SO 341 - Vodovodní přípojky'!C2" display="/"/>
    <hyperlink ref="A97" location="'090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Brno, kolektor Nový Lískovec - rekonstrukce vodovodu, etapa VII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ROUND((SUM(BE133:BE1254)),  2)</f>
        <v>0</v>
      </c>
      <c r="G33" s="38"/>
      <c r="H33" s="38"/>
      <c r="I33" s="155">
        <v>0.20999999999999999</v>
      </c>
      <c r="J33" s="154">
        <f>ROUND(((SUM(BE133:BE1254))*I33),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ROUND((SUM(BF133:BF1254)),  2)</f>
        <v>0</v>
      </c>
      <c r="G34" s="38"/>
      <c r="H34" s="38"/>
      <c r="I34" s="155">
        <v>0.12</v>
      </c>
      <c r="J34" s="154">
        <f>ROUND(((SUM(BF133:BF1254))*I34),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ROUND((SUM(BG133:BG1254)),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ROUND((SUM(BH133:BH1254)),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ROUND((SUM(BI133:BI1254)),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kolektor Nový Lískovec - rekonstrukce vodovodu, etapa VII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331 - Vodovodní řady - etapa II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19. 3. 2024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J134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J135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J316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J330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J381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J419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J431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J432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J839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5"/>
      <c r="C106" s="186"/>
      <c r="D106" s="187" t="s">
        <v>107</v>
      </c>
      <c r="E106" s="188"/>
      <c r="F106" s="188"/>
      <c r="G106" s="188"/>
      <c r="H106" s="188"/>
      <c r="I106" s="188"/>
      <c r="J106" s="189">
        <f>J956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108</v>
      </c>
      <c r="E107" s="188"/>
      <c r="F107" s="188"/>
      <c r="G107" s="188"/>
      <c r="H107" s="188"/>
      <c r="I107" s="188"/>
      <c r="J107" s="189">
        <f>J1085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109</v>
      </c>
      <c r="E108" s="188"/>
      <c r="F108" s="188"/>
      <c r="G108" s="188"/>
      <c r="H108" s="188"/>
      <c r="I108" s="188"/>
      <c r="J108" s="189">
        <f>J1151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110</v>
      </c>
      <c r="E109" s="188"/>
      <c r="F109" s="188"/>
      <c r="G109" s="188"/>
      <c r="H109" s="188"/>
      <c r="I109" s="188"/>
      <c r="J109" s="189">
        <f>J1208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111</v>
      </c>
      <c r="E110" s="182"/>
      <c r="F110" s="182"/>
      <c r="G110" s="182"/>
      <c r="H110" s="182"/>
      <c r="I110" s="182"/>
      <c r="J110" s="183">
        <f>J1211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5"/>
      <c r="C111" s="186"/>
      <c r="D111" s="187" t="s">
        <v>112</v>
      </c>
      <c r="E111" s="188"/>
      <c r="F111" s="188"/>
      <c r="G111" s="188"/>
      <c r="H111" s="188"/>
      <c r="I111" s="188"/>
      <c r="J111" s="189">
        <f>J1212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113</v>
      </c>
      <c r="E112" s="188"/>
      <c r="F112" s="188"/>
      <c r="G112" s="188"/>
      <c r="H112" s="188"/>
      <c r="I112" s="188"/>
      <c r="J112" s="189">
        <f>J1219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114</v>
      </c>
      <c r="E113" s="188"/>
      <c r="F113" s="188"/>
      <c r="G113" s="188"/>
      <c r="H113" s="188"/>
      <c r="I113" s="188"/>
      <c r="J113" s="189">
        <f>J1231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115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4" t="str">
        <f>E7</f>
        <v>Brno, kolektor Nový Lískovec - rekonstrukce vodovodu, etapa VII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91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SO 331 - Vodovodní řady - etapa II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 xml:space="preserve"> </v>
      </c>
      <c r="G127" s="40"/>
      <c r="H127" s="40"/>
      <c r="I127" s="32" t="s">
        <v>22</v>
      </c>
      <c r="J127" s="79" t="str">
        <f>IF(J12="","",J12)</f>
        <v>19. 3. 2024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E15</f>
        <v xml:space="preserve"> </v>
      </c>
      <c r="G129" s="40"/>
      <c r="H129" s="40"/>
      <c r="I129" s="32" t="s">
        <v>30</v>
      </c>
      <c r="J129" s="36" t="str">
        <f>E21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IF(E18="","",E18)</f>
        <v>Vyplň údaj</v>
      </c>
      <c r="G130" s="40"/>
      <c r="H130" s="40"/>
      <c r="I130" s="32" t="s">
        <v>31</v>
      </c>
      <c r="J130" s="36" t="str">
        <f>E24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1"/>
      <c r="B132" s="192"/>
      <c r="C132" s="193" t="s">
        <v>116</v>
      </c>
      <c r="D132" s="194" t="s">
        <v>58</v>
      </c>
      <c r="E132" s="194" t="s">
        <v>54</v>
      </c>
      <c r="F132" s="194" t="s">
        <v>55</v>
      </c>
      <c r="G132" s="194" t="s">
        <v>117</v>
      </c>
      <c r="H132" s="194" t="s">
        <v>118</v>
      </c>
      <c r="I132" s="194" t="s">
        <v>119</v>
      </c>
      <c r="J132" s="195" t="s">
        <v>95</v>
      </c>
      <c r="K132" s="196" t="s">
        <v>120</v>
      </c>
      <c r="L132" s="197"/>
      <c r="M132" s="100" t="s">
        <v>1</v>
      </c>
      <c r="N132" s="101" t="s">
        <v>37</v>
      </c>
      <c r="O132" s="101" t="s">
        <v>121</v>
      </c>
      <c r="P132" s="101" t="s">
        <v>122</v>
      </c>
      <c r="Q132" s="101" t="s">
        <v>123</v>
      </c>
      <c r="R132" s="101" t="s">
        <v>124</v>
      </c>
      <c r="S132" s="101" t="s">
        <v>125</v>
      </c>
      <c r="T132" s="102" t="s">
        <v>126</v>
      </c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</row>
    <row r="133" s="2" customFormat="1" ht="22.8" customHeight="1">
      <c r="A133" s="38"/>
      <c r="B133" s="39"/>
      <c r="C133" s="107" t="s">
        <v>127</v>
      </c>
      <c r="D133" s="40"/>
      <c r="E133" s="40"/>
      <c r="F133" s="40"/>
      <c r="G133" s="40"/>
      <c r="H133" s="40"/>
      <c r="I133" s="40"/>
      <c r="J133" s="198">
        <f>BK133</f>
        <v>0</v>
      </c>
      <c r="K133" s="40"/>
      <c r="L133" s="44"/>
      <c r="M133" s="103"/>
      <c r="N133" s="199"/>
      <c r="O133" s="104"/>
      <c r="P133" s="200">
        <f>P134+P1211</f>
        <v>0</v>
      </c>
      <c r="Q133" s="104"/>
      <c r="R133" s="200">
        <f>R134+R1211</f>
        <v>134.11530936</v>
      </c>
      <c r="S133" s="104"/>
      <c r="T133" s="201">
        <f>T134+T1211</f>
        <v>39.691500000000005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97</v>
      </c>
      <c r="BK133" s="202">
        <f>BK134+BK1211</f>
        <v>0</v>
      </c>
    </row>
    <row r="134" s="12" customFormat="1" ht="25.92" customHeight="1">
      <c r="A134" s="12"/>
      <c r="B134" s="203"/>
      <c r="C134" s="204"/>
      <c r="D134" s="205" t="s">
        <v>72</v>
      </c>
      <c r="E134" s="206" t="s">
        <v>128</v>
      </c>
      <c r="F134" s="206" t="s">
        <v>129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P135+P316+P330+P381+P419+P431+P1085+P1151+P1208</f>
        <v>0</v>
      </c>
      <c r="Q134" s="211"/>
      <c r="R134" s="212">
        <f>R135+R316+R330+R381+R419+R431+R1085+R1151+R1208</f>
        <v>133.64842935999999</v>
      </c>
      <c r="S134" s="211"/>
      <c r="T134" s="213">
        <f>T135+T316+T330+T381+T419+T431+T1085+T1151+T1208</f>
        <v>39.691500000000005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81</v>
      </c>
      <c r="AT134" s="215" t="s">
        <v>72</v>
      </c>
      <c r="AU134" s="215" t="s">
        <v>73</v>
      </c>
      <c r="AY134" s="214" t="s">
        <v>130</v>
      </c>
      <c r="BK134" s="216">
        <f>BK135+BK316+BK330+BK381+BK419+BK431+BK1085+BK1151+BK1208</f>
        <v>0</v>
      </c>
    </row>
    <row r="135" s="12" customFormat="1" ht="22.8" customHeight="1">
      <c r="A135" s="12"/>
      <c r="B135" s="203"/>
      <c r="C135" s="204"/>
      <c r="D135" s="205" t="s">
        <v>72</v>
      </c>
      <c r="E135" s="217" t="s">
        <v>81</v>
      </c>
      <c r="F135" s="217" t="s">
        <v>131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SUM(P136:P315)</f>
        <v>0</v>
      </c>
      <c r="Q135" s="211"/>
      <c r="R135" s="212">
        <f>SUM(R136:R315)</f>
        <v>47.038788400000001</v>
      </c>
      <c r="S135" s="211"/>
      <c r="T135" s="213">
        <f>SUM(T136:T315)</f>
        <v>18.7727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81</v>
      </c>
      <c r="AT135" s="215" t="s">
        <v>72</v>
      </c>
      <c r="AU135" s="215" t="s">
        <v>81</v>
      </c>
      <c r="AY135" s="214" t="s">
        <v>130</v>
      </c>
      <c r="BK135" s="216">
        <f>SUM(BK136:BK315)</f>
        <v>0</v>
      </c>
    </row>
    <row r="136" s="2" customFormat="1" ht="62.7" customHeight="1">
      <c r="A136" s="38"/>
      <c r="B136" s="39"/>
      <c r="C136" s="219" t="s">
        <v>81</v>
      </c>
      <c r="D136" s="219" t="s">
        <v>132</v>
      </c>
      <c r="E136" s="220" t="s">
        <v>133</v>
      </c>
      <c r="F136" s="221" t="s">
        <v>134</v>
      </c>
      <c r="G136" s="222" t="s">
        <v>135</v>
      </c>
      <c r="H136" s="223">
        <v>7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0.26000000000000001</v>
      </c>
      <c r="T136" s="230">
        <f>S136*H136</f>
        <v>1.8200000000000001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136</v>
      </c>
      <c r="AT136" s="231" t="s">
        <v>132</v>
      </c>
      <c r="AU136" s="231" t="s">
        <v>83</v>
      </c>
      <c r="AY136" s="17" t="s">
        <v>130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136</v>
      </c>
      <c r="BM136" s="231" t="s">
        <v>137</v>
      </c>
    </row>
    <row r="137" s="13" customFormat="1">
      <c r="A137" s="13"/>
      <c r="B137" s="233"/>
      <c r="C137" s="234"/>
      <c r="D137" s="235" t="s">
        <v>138</v>
      </c>
      <c r="E137" s="236" t="s">
        <v>1</v>
      </c>
      <c r="F137" s="237" t="s">
        <v>139</v>
      </c>
      <c r="G137" s="234"/>
      <c r="H137" s="238">
        <v>7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138</v>
      </c>
      <c r="AU137" s="244" t="s">
        <v>83</v>
      </c>
      <c r="AV137" s="13" t="s">
        <v>83</v>
      </c>
      <c r="AW137" s="13" t="s">
        <v>29</v>
      </c>
      <c r="AX137" s="13" t="s">
        <v>73</v>
      </c>
      <c r="AY137" s="244" t="s">
        <v>130</v>
      </c>
    </row>
    <row r="138" s="2" customFormat="1" ht="62.7" customHeight="1">
      <c r="A138" s="38"/>
      <c r="B138" s="39"/>
      <c r="C138" s="219" t="s">
        <v>83</v>
      </c>
      <c r="D138" s="219" t="s">
        <v>132</v>
      </c>
      <c r="E138" s="220" t="s">
        <v>140</v>
      </c>
      <c r="F138" s="221" t="s">
        <v>141</v>
      </c>
      <c r="G138" s="222" t="s">
        <v>135</v>
      </c>
      <c r="H138" s="223">
        <v>7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0.19</v>
      </c>
      <c r="T138" s="230">
        <f>S138*H138</f>
        <v>1.3300000000000001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136</v>
      </c>
      <c r="AT138" s="231" t="s">
        <v>132</v>
      </c>
      <c r="AU138" s="231" t="s">
        <v>83</v>
      </c>
      <c r="AY138" s="17" t="s">
        <v>130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136</v>
      </c>
      <c r="BM138" s="231" t="s">
        <v>142</v>
      </c>
    </row>
    <row r="139" s="14" customFormat="1">
      <c r="A139" s="14"/>
      <c r="B139" s="245"/>
      <c r="C139" s="246"/>
      <c r="D139" s="235" t="s">
        <v>138</v>
      </c>
      <c r="E139" s="247" t="s">
        <v>1</v>
      </c>
      <c r="F139" s="248" t="s">
        <v>143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138</v>
      </c>
      <c r="AU139" s="254" t="s">
        <v>83</v>
      </c>
      <c r="AV139" s="14" t="s">
        <v>81</v>
      </c>
      <c r="AW139" s="14" t="s">
        <v>29</v>
      </c>
      <c r="AX139" s="14" t="s">
        <v>73</v>
      </c>
      <c r="AY139" s="254" t="s">
        <v>130</v>
      </c>
    </row>
    <row r="140" s="13" customFormat="1">
      <c r="A140" s="13"/>
      <c r="B140" s="233"/>
      <c r="C140" s="234"/>
      <c r="D140" s="235" t="s">
        <v>138</v>
      </c>
      <c r="E140" s="236" t="s">
        <v>1</v>
      </c>
      <c r="F140" s="237" t="s">
        <v>144</v>
      </c>
      <c r="G140" s="234"/>
      <c r="H140" s="238">
        <v>7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138</v>
      </c>
      <c r="AU140" s="244" t="s">
        <v>83</v>
      </c>
      <c r="AV140" s="13" t="s">
        <v>83</v>
      </c>
      <c r="AW140" s="13" t="s">
        <v>29</v>
      </c>
      <c r="AX140" s="13" t="s">
        <v>81</v>
      </c>
      <c r="AY140" s="244" t="s">
        <v>130</v>
      </c>
    </row>
    <row r="141" s="2" customFormat="1" ht="62.7" customHeight="1">
      <c r="A141" s="38"/>
      <c r="B141" s="39"/>
      <c r="C141" s="219" t="s">
        <v>145</v>
      </c>
      <c r="D141" s="219" t="s">
        <v>132</v>
      </c>
      <c r="E141" s="220" t="s">
        <v>146</v>
      </c>
      <c r="F141" s="221" t="s">
        <v>147</v>
      </c>
      <c r="G141" s="222" t="s">
        <v>135</v>
      </c>
      <c r="H141" s="223">
        <v>18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0.28999999999999998</v>
      </c>
      <c r="T141" s="230">
        <f>S141*H141</f>
        <v>5.2199999999999998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136</v>
      </c>
      <c r="AT141" s="231" t="s">
        <v>132</v>
      </c>
      <c r="AU141" s="231" t="s">
        <v>83</v>
      </c>
      <c r="AY141" s="17" t="s">
        <v>130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136</v>
      </c>
      <c r="BM141" s="231" t="s">
        <v>148</v>
      </c>
    </row>
    <row r="142" s="14" customFormat="1">
      <c r="A142" s="14"/>
      <c r="B142" s="245"/>
      <c r="C142" s="246"/>
      <c r="D142" s="235" t="s">
        <v>138</v>
      </c>
      <c r="E142" s="247" t="s">
        <v>1</v>
      </c>
      <c r="F142" s="248" t="s">
        <v>149</v>
      </c>
      <c r="G142" s="246"/>
      <c r="H142" s="247" t="s">
        <v>1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138</v>
      </c>
      <c r="AU142" s="254" t="s">
        <v>83</v>
      </c>
      <c r="AV142" s="14" t="s">
        <v>81</v>
      </c>
      <c r="AW142" s="14" t="s">
        <v>29</v>
      </c>
      <c r="AX142" s="14" t="s">
        <v>73</v>
      </c>
      <c r="AY142" s="254" t="s">
        <v>130</v>
      </c>
    </row>
    <row r="143" s="13" customFormat="1">
      <c r="A143" s="13"/>
      <c r="B143" s="233"/>
      <c r="C143" s="234"/>
      <c r="D143" s="235" t="s">
        <v>138</v>
      </c>
      <c r="E143" s="236" t="s">
        <v>1</v>
      </c>
      <c r="F143" s="237" t="s">
        <v>150</v>
      </c>
      <c r="G143" s="234"/>
      <c r="H143" s="238">
        <v>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138</v>
      </c>
      <c r="AU143" s="244" t="s">
        <v>83</v>
      </c>
      <c r="AV143" s="13" t="s">
        <v>83</v>
      </c>
      <c r="AW143" s="13" t="s">
        <v>29</v>
      </c>
      <c r="AX143" s="13" t="s">
        <v>73</v>
      </c>
      <c r="AY143" s="244" t="s">
        <v>130</v>
      </c>
    </row>
    <row r="144" s="14" customFormat="1">
      <c r="A144" s="14"/>
      <c r="B144" s="245"/>
      <c r="C144" s="246"/>
      <c r="D144" s="235" t="s">
        <v>138</v>
      </c>
      <c r="E144" s="247" t="s">
        <v>1</v>
      </c>
      <c r="F144" s="248" t="s">
        <v>151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138</v>
      </c>
      <c r="AU144" s="254" t="s">
        <v>83</v>
      </c>
      <c r="AV144" s="14" t="s">
        <v>81</v>
      </c>
      <c r="AW144" s="14" t="s">
        <v>29</v>
      </c>
      <c r="AX144" s="14" t="s">
        <v>73</v>
      </c>
      <c r="AY144" s="254" t="s">
        <v>130</v>
      </c>
    </row>
    <row r="145" s="13" customFormat="1">
      <c r="A145" s="13"/>
      <c r="B145" s="233"/>
      <c r="C145" s="234"/>
      <c r="D145" s="235" t="s">
        <v>138</v>
      </c>
      <c r="E145" s="236" t="s">
        <v>1</v>
      </c>
      <c r="F145" s="237" t="s">
        <v>144</v>
      </c>
      <c r="G145" s="234"/>
      <c r="H145" s="238">
        <v>7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138</v>
      </c>
      <c r="AU145" s="244" t="s">
        <v>83</v>
      </c>
      <c r="AV145" s="13" t="s">
        <v>83</v>
      </c>
      <c r="AW145" s="13" t="s">
        <v>29</v>
      </c>
      <c r="AX145" s="13" t="s">
        <v>73</v>
      </c>
      <c r="AY145" s="244" t="s">
        <v>130</v>
      </c>
    </row>
    <row r="146" s="13" customFormat="1">
      <c r="A146" s="13"/>
      <c r="B146" s="233"/>
      <c r="C146" s="234"/>
      <c r="D146" s="235" t="s">
        <v>138</v>
      </c>
      <c r="E146" s="236" t="s">
        <v>1</v>
      </c>
      <c r="F146" s="237" t="s">
        <v>152</v>
      </c>
      <c r="G146" s="234"/>
      <c r="H146" s="238">
        <v>7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138</v>
      </c>
      <c r="AU146" s="244" t="s">
        <v>83</v>
      </c>
      <c r="AV146" s="13" t="s">
        <v>83</v>
      </c>
      <c r="AW146" s="13" t="s">
        <v>29</v>
      </c>
      <c r="AX146" s="13" t="s">
        <v>73</v>
      </c>
      <c r="AY146" s="244" t="s">
        <v>130</v>
      </c>
    </row>
    <row r="147" s="15" customFormat="1">
      <c r="A147" s="15"/>
      <c r="B147" s="255"/>
      <c r="C147" s="256"/>
      <c r="D147" s="235" t="s">
        <v>138</v>
      </c>
      <c r="E147" s="257" t="s">
        <v>1</v>
      </c>
      <c r="F147" s="258" t="s">
        <v>153</v>
      </c>
      <c r="G147" s="256"/>
      <c r="H147" s="259">
        <v>18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138</v>
      </c>
      <c r="AU147" s="265" t="s">
        <v>83</v>
      </c>
      <c r="AV147" s="15" t="s">
        <v>136</v>
      </c>
      <c r="AW147" s="15" t="s">
        <v>29</v>
      </c>
      <c r="AX147" s="15" t="s">
        <v>81</v>
      </c>
      <c r="AY147" s="265" t="s">
        <v>130</v>
      </c>
    </row>
    <row r="148" s="2" customFormat="1" ht="62.7" customHeight="1">
      <c r="A148" s="38"/>
      <c r="B148" s="39"/>
      <c r="C148" s="219" t="s">
        <v>136</v>
      </c>
      <c r="D148" s="219" t="s">
        <v>132</v>
      </c>
      <c r="E148" s="220" t="s">
        <v>154</v>
      </c>
      <c r="F148" s="221" t="s">
        <v>155</v>
      </c>
      <c r="G148" s="222" t="s">
        <v>135</v>
      </c>
      <c r="H148" s="223">
        <v>8.7400000000000002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0.625</v>
      </c>
      <c r="T148" s="230">
        <f>S148*H148</f>
        <v>5.4625000000000004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136</v>
      </c>
      <c r="AT148" s="231" t="s">
        <v>132</v>
      </c>
      <c r="AU148" s="231" t="s">
        <v>83</v>
      </c>
      <c r="AY148" s="17" t="s">
        <v>130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136</v>
      </c>
      <c r="BM148" s="231" t="s">
        <v>156</v>
      </c>
    </row>
    <row r="149" s="14" customFormat="1">
      <c r="A149" s="14"/>
      <c r="B149" s="245"/>
      <c r="C149" s="246"/>
      <c r="D149" s="235" t="s">
        <v>138</v>
      </c>
      <c r="E149" s="247" t="s">
        <v>1</v>
      </c>
      <c r="F149" s="248" t="s">
        <v>157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138</v>
      </c>
      <c r="AU149" s="254" t="s">
        <v>83</v>
      </c>
      <c r="AV149" s="14" t="s">
        <v>81</v>
      </c>
      <c r="AW149" s="14" t="s">
        <v>29</v>
      </c>
      <c r="AX149" s="14" t="s">
        <v>73</v>
      </c>
      <c r="AY149" s="254" t="s">
        <v>130</v>
      </c>
    </row>
    <row r="150" s="13" customFormat="1">
      <c r="A150" s="13"/>
      <c r="B150" s="233"/>
      <c r="C150" s="234"/>
      <c r="D150" s="235" t="s">
        <v>138</v>
      </c>
      <c r="E150" s="236" t="s">
        <v>1</v>
      </c>
      <c r="F150" s="237" t="s">
        <v>158</v>
      </c>
      <c r="G150" s="234"/>
      <c r="H150" s="238">
        <v>8.7400000000000002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138</v>
      </c>
      <c r="AU150" s="244" t="s">
        <v>83</v>
      </c>
      <c r="AV150" s="13" t="s">
        <v>83</v>
      </c>
      <c r="AW150" s="13" t="s">
        <v>29</v>
      </c>
      <c r="AX150" s="13" t="s">
        <v>73</v>
      </c>
      <c r="AY150" s="244" t="s">
        <v>130</v>
      </c>
    </row>
    <row r="151" s="2" customFormat="1" ht="55.5" customHeight="1">
      <c r="A151" s="38"/>
      <c r="B151" s="39"/>
      <c r="C151" s="219" t="s">
        <v>159</v>
      </c>
      <c r="D151" s="219" t="s">
        <v>132</v>
      </c>
      <c r="E151" s="220" t="s">
        <v>160</v>
      </c>
      <c r="F151" s="221" t="s">
        <v>161</v>
      </c>
      <c r="G151" s="222" t="s">
        <v>135</v>
      </c>
      <c r="H151" s="223">
        <v>17.5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0.098000000000000004</v>
      </c>
      <c r="T151" s="230">
        <f>S151*H151</f>
        <v>1.7150000000000001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136</v>
      </c>
      <c r="AT151" s="231" t="s">
        <v>132</v>
      </c>
      <c r="AU151" s="231" t="s">
        <v>83</v>
      </c>
      <c r="AY151" s="17" t="s">
        <v>130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136</v>
      </c>
      <c r="BM151" s="231" t="s">
        <v>162</v>
      </c>
    </row>
    <row r="152" s="14" customFormat="1">
      <c r="A152" s="14"/>
      <c r="B152" s="245"/>
      <c r="C152" s="246"/>
      <c r="D152" s="235" t="s">
        <v>138</v>
      </c>
      <c r="E152" s="247" t="s">
        <v>1</v>
      </c>
      <c r="F152" s="248" t="s">
        <v>149</v>
      </c>
      <c r="G152" s="246"/>
      <c r="H152" s="247" t="s">
        <v>1</v>
      </c>
      <c r="I152" s="249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138</v>
      </c>
      <c r="AU152" s="254" t="s">
        <v>83</v>
      </c>
      <c r="AV152" s="14" t="s">
        <v>81</v>
      </c>
      <c r="AW152" s="14" t="s">
        <v>29</v>
      </c>
      <c r="AX152" s="14" t="s">
        <v>73</v>
      </c>
      <c r="AY152" s="254" t="s">
        <v>130</v>
      </c>
    </row>
    <row r="153" s="13" customFormat="1">
      <c r="A153" s="13"/>
      <c r="B153" s="233"/>
      <c r="C153" s="234"/>
      <c r="D153" s="235" t="s">
        <v>138</v>
      </c>
      <c r="E153" s="236" t="s">
        <v>1</v>
      </c>
      <c r="F153" s="237" t="s">
        <v>150</v>
      </c>
      <c r="G153" s="234"/>
      <c r="H153" s="238">
        <v>4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138</v>
      </c>
      <c r="AU153" s="244" t="s">
        <v>83</v>
      </c>
      <c r="AV153" s="13" t="s">
        <v>83</v>
      </c>
      <c r="AW153" s="13" t="s">
        <v>29</v>
      </c>
      <c r="AX153" s="13" t="s">
        <v>73</v>
      </c>
      <c r="AY153" s="244" t="s">
        <v>130</v>
      </c>
    </row>
    <row r="154" s="14" customFormat="1">
      <c r="A154" s="14"/>
      <c r="B154" s="245"/>
      <c r="C154" s="246"/>
      <c r="D154" s="235" t="s">
        <v>138</v>
      </c>
      <c r="E154" s="247" t="s">
        <v>1</v>
      </c>
      <c r="F154" s="248" t="s">
        <v>151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138</v>
      </c>
      <c r="AU154" s="254" t="s">
        <v>83</v>
      </c>
      <c r="AV154" s="14" t="s">
        <v>81</v>
      </c>
      <c r="AW154" s="14" t="s">
        <v>29</v>
      </c>
      <c r="AX154" s="14" t="s">
        <v>73</v>
      </c>
      <c r="AY154" s="254" t="s">
        <v>130</v>
      </c>
    </row>
    <row r="155" s="13" customFormat="1">
      <c r="A155" s="13"/>
      <c r="B155" s="233"/>
      <c r="C155" s="234"/>
      <c r="D155" s="235" t="s">
        <v>138</v>
      </c>
      <c r="E155" s="236" t="s">
        <v>1</v>
      </c>
      <c r="F155" s="237" t="s">
        <v>163</v>
      </c>
      <c r="G155" s="234"/>
      <c r="H155" s="238">
        <v>13.5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138</v>
      </c>
      <c r="AU155" s="244" t="s">
        <v>83</v>
      </c>
      <c r="AV155" s="13" t="s">
        <v>83</v>
      </c>
      <c r="AW155" s="13" t="s">
        <v>29</v>
      </c>
      <c r="AX155" s="13" t="s">
        <v>73</v>
      </c>
      <c r="AY155" s="244" t="s">
        <v>130</v>
      </c>
    </row>
    <row r="156" s="15" customFormat="1">
      <c r="A156" s="15"/>
      <c r="B156" s="255"/>
      <c r="C156" s="256"/>
      <c r="D156" s="235" t="s">
        <v>138</v>
      </c>
      <c r="E156" s="257" t="s">
        <v>1</v>
      </c>
      <c r="F156" s="258" t="s">
        <v>153</v>
      </c>
      <c r="G156" s="256"/>
      <c r="H156" s="259">
        <v>17.5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138</v>
      </c>
      <c r="AU156" s="265" t="s">
        <v>83</v>
      </c>
      <c r="AV156" s="15" t="s">
        <v>136</v>
      </c>
      <c r="AW156" s="15" t="s">
        <v>29</v>
      </c>
      <c r="AX156" s="15" t="s">
        <v>81</v>
      </c>
      <c r="AY156" s="265" t="s">
        <v>130</v>
      </c>
    </row>
    <row r="157" s="2" customFormat="1" ht="62.7" customHeight="1">
      <c r="A157" s="38"/>
      <c r="B157" s="39"/>
      <c r="C157" s="219" t="s">
        <v>164</v>
      </c>
      <c r="D157" s="219" t="s">
        <v>132</v>
      </c>
      <c r="E157" s="220" t="s">
        <v>165</v>
      </c>
      <c r="F157" s="221" t="s">
        <v>166</v>
      </c>
      <c r="G157" s="222" t="s">
        <v>135</v>
      </c>
      <c r="H157" s="223">
        <v>14.66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0.22</v>
      </c>
      <c r="T157" s="230">
        <f>S157*H157</f>
        <v>3.2252000000000001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136</v>
      </c>
      <c r="AT157" s="231" t="s">
        <v>132</v>
      </c>
      <c r="AU157" s="231" t="s">
        <v>83</v>
      </c>
      <c r="AY157" s="17" t="s">
        <v>130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136</v>
      </c>
      <c r="BM157" s="231" t="s">
        <v>167</v>
      </c>
    </row>
    <row r="158" s="14" customFormat="1">
      <c r="A158" s="14"/>
      <c r="B158" s="245"/>
      <c r="C158" s="246"/>
      <c r="D158" s="235" t="s">
        <v>138</v>
      </c>
      <c r="E158" s="247" t="s">
        <v>1</v>
      </c>
      <c r="F158" s="248" t="s">
        <v>149</v>
      </c>
      <c r="G158" s="246"/>
      <c r="H158" s="247" t="s">
        <v>1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138</v>
      </c>
      <c r="AU158" s="254" t="s">
        <v>83</v>
      </c>
      <c r="AV158" s="14" t="s">
        <v>81</v>
      </c>
      <c r="AW158" s="14" t="s">
        <v>29</v>
      </c>
      <c r="AX158" s="14" t="s">
        <v>73</v>
      </c>
      <c r="AY158" s="254" t="s">
        <v>130</v>
      </c>
    </row>
    <row r="159" s="13" customFormat="1">
      <c r="A159" s="13"/>
      <c r="B159" s="233"/>
      <c r="C159" s="234"/>
      <c r="D159" s="235" t="s">
        <v>138</v>
      </c>
      <c r="E159" s="236" t="s">
        <v>1</v>
      </c>
      <c r="F159" s="237" t="s">
        <v>150</v>
      </c>
      <c r="G159" s="234"/>
      <c r="H159" s="238">
        <v>4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138</v>
      </c>
      <c r="AU159" s="244" t="s">
        <v>83</v>
      </c>
      <c r="AV159" s="13" t="s">
        <v>83</v>
      </c>
      <c r="AW159" s="13" t="s">
        <v>29</v>
      </c>
      <c r="AX159" s="13" t="s">
        <v>73</v>
      </c>
      <c r="AY159" s="244" t="s">
        <v>130</v>
      </c>
    </row>
    <row r="160" s="14" customFormat="1">
      <c r="A160" s="14"/>
      <c r="B160" s="245"/>
      <c r="C160" s="246"/>
      <c r="D160" s="235" t="s">
        <v>138</v>
      </c>
      <c r="E160" s="247" t="s">
        <v>1</v>
      </c>
      <c r="F160" s="248" t="s">
        <v>151</v>
      </c>
      <c r="G160" s="246"/>
      <c r="H160" s="247" t="s">
        <v>1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138</v>
      </c>
      <c r="AU160" s="254" t="s">
        <v>83</v>
      </c>
      <c r="AV160" s="14" t="s">
        <v>81</v>
      </c>
      <c r="AW160" s="14" t="s">
        <v>29</v>
      </c>
      <c r="AX160" s="14" t="s">
        <v>73</v>
      </c>
      <c r="AY160" s="254" t="s">
        <v>130</v>
      </c>
    </row>
    <row r="161" s="13" customFormat="1">
      <c r="A161" s="13"/>
      <c r="B161" s="233"/>
      <c r="C161" s="234"/>
      <c r="D161" s="235" t="s">
        <v>138</v>
      </c>
      <c r="E161" s="236" t="s">
        <v>1</v>
      </c>
      <c r="F161" s="237" t="s">
        <v>168</v>
      </c>
      <c r="G161" s="234"/>
      <c r="H161" s="238">
        <v>10.66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138</v>
      </c>
      <c r="AU161" s="244" t="s">
        <v>83</v>
      </c>
      <c r="AV161" s="13" t="s">
        <v>83</v>
      </c>
      <c r="AW161" s="13" t="s">
        <v>29</v>
      </c>
      <c r="AX161" s="13" t="s">
        <v>73</v>
      </c>
      <c r="AY161" s="244" t="s">
        <v>130</v>
      </c>
    </row>
    <row r="162" s="15" customFormat="1">
      <c r="A162" s="15"/>
      <c r="B162" s="255"/>
      <c r="C162" s="256"/>
      <c r="D162" s="235" t="s">
        <v>138</v>
      </c>
      <c r="E162" s="257" t="s">
        <v>1</v>
      </c>
      <c r="F162" s="258" t="s">
        <v>153</v>
      </c>
      <c r="G162" s="256"/>
      <c r="H162" s="259">
        <v>14.66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138</v>
      </c>
      <c r="AU162" s="265" t="s">
        <v>83</v>
      </c>
      <c r="AV162" s="15" t="s">
        <v>136</v>
      </c>
      <c r="AW162" s="15" t="s">
        <v>29</v>
      </c>
      <c r="AX162" s="15" t="s">
        <v>81</v>
      </c>
      <c r="AY162" s="265" t="s">
        <v>130</v>
      </c>
    </row>
    <row r="163" s="2" customFormat="1" ht="24.15" customHeight="1">
      <c r="A163" s="38"/>
      <c r="B163" s="39"/>
      <c r="C163" s="219" t="s">
        <v>169</v>
      </c>
      <c r="D163" s="219" t="s">
        <v>132</v>
      </c>
      <c r="E163" s="220" t="s">
        <v>170</v>
      </c>
      <c r="F163" s="221" t="s">
        <v>171</v>
      </c>
      <c r="G163" s="222" t="s">
        <v>172</v>
      </c>
      <c r="H163" s="223">
        <v>20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3.0000000000000001E-05</v>
      </c>
      <c r="R163" s="229">
        <f>Q163*H163</f>
        <v>0.00060000000000000006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136</v>
      </c>
      <c r="AT163" s="231" t="s">
        <v>132</v>
      </c>
      <c r="AU163" s="231" t="s">
        <v>83</v>
      </c>
      <c r="AY163" s="17" t="s">
        <v>130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136</v>
      </c>
      <c r="BM163" s="231" t="s">
        <v>173</v>
      </c>
    </row>
    <row r="164" s="14" customFormat="1">
      <c r="A164" s="14"/>
      <c r="B164" s="245"/>
      <c r="C164" s="246"/>
      <c r="D164" s="235" t="s">
        <v>138</v>
      </c>
      <c r="E164" s="247" t="s">
        <v>1</v>
      </c>
      <c r="F164" s="248" t="s">
        <v>174</v>
      </c>
      <c r="G164" s="246"/>
      <c r="H164" s="247" t="s">
        <v>1</v>
      </c>
      <c r="I164" s="249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138</v>
      </c>
      <c r="AU164" s="254" t="s">
        <v>83</v>
      </c>
      <c r="AV164" s="14" t="s">
        <v>81</v>
      </c>
      <c r="AW164" s="14" t="s">
        <v>29</v>
      </c>
      <c r="AX164" s="14" t="s">
        <v>73</v>
      </c>
      <c r="AY164" s="254" t="s">
        <v>130</v>
      </c>
    </row>
    <row r="165" s="13" customFormat="1">
      <c r="A165" s="13"/>
      <c r="B165" s="233"/>
      <c r="C165" s="234"/>
      <c r="D165" s="235" t="s">
        <v>138</v>
      </c>
      <c r="E165" s="236" t="s">
        <v>1</v>
      </c>
      <c r="F165" s="237" t="s">
        <v>175</v>
      </c>
      <c r="G165" s="234"/>
      <c r="H165" s="238">
        <v>20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138</v>
      </c>
      <c r="AU165" s="244" t="s">
        <v>83</v>
      </c>
      <c r="AV165" s="13" t="s">
        <v>83</v>
      </c>
      <c r="AW165" s="13" t="s">
        <v>29</v>
      </c>
      <c r="AX165" s="13" t="s">
        <v>81</v>
      </c>
      <c r="AY165" s="244" t="s">
        <v>130</v>
      </c>
    </row>
    <row r="166" s="2" customFormat="1" ht="90" customHeight="1">
      <c r="A166" s="38"/>
      <c r="B166" s="39"/>
      <c r="C166" s="219" t="s">
        <v>176</v>
      </c>
      <c r="D166" s="219" t="s">
        <v>132</v>
      </c>
      <c r="E166" s="220" t="s">
        <v>177</v>
      </c>
      <c r="F166" s="221" t="s">
        <v>178</v>
      </c>
      <c r="G166" s="222" t="s">
        <v>179</v>
      </c>
      <c r="H166" s="223">
        <v>93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0.036904300000000001</v>
      </c>
      <c r="R166" s="229">
        <f>Q166*H166</f>
        <v>3.4320998999999999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136</v>
      </c>
      <c r="AT166" s="231" t="s">
        <v>132</v>
      </c>
      <c r="AU166" s="231" t="s">
        <v>83</v>
      </c>
      <c r="AY166" s="17" t="s">
        <v>130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136</v>
      </c>
      <c r="BM166" s="231" t="s">
        <v>180</v>
      </c>
    </row>
    <row r="167" s="13" customFormat="1">
      <c r="A167" s="13"/>
      <c r="B167" s="233"/>
      <c r="C167" s="234"/>
      <c r="D167" s="235" t="s">
        <v>138</v>
      </c>
      <c r="E167" s="236" t="s">
        <v>1</v>
      </c>
      <c r="F167" s="237" t="s">
        <v>181</v>
      </c>
      <c r="G167" s="234"/>
      <c r="H167" s="238">
        <v>23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138</v>
      </c>
      <c r="AU167" s="244" t="s">
        <v>83</v>
      </c>
      <c r="AV167" s="13" t="s">
        <v>83</v>
      </c>
      <c r="AW167" s="13" t="s">
        <v>29</v>
      </c>
      <c r="AX167" s="13" t="s">
        <v>73</v>
      </c>
      <c r="AY167" s="244" t="s">
        <v>130</v>
      </c>
    </row>
    <row r="168" s="13" customFormat="1">
      <c r="A168" s="13"/>
      <c r="B168" s="233"/>
      <c r="C168" s="234"/>
      <c r="D168" s="235" t="s">
        <v>138</v>
      </c>
      <c r="E168" s="236" t="s">
        <v>1</v>
      </c>
      <c r="F168" s="237" t="s">
        <v>182</v>
      </c>
      <c r="G168" s="234"/>
      <c r="H168" s="238">
        <v>30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138</v>
      </c>
      <c r="AU168" s="244" t="s">
        <v>83</v>
      </c>
      <c r="AV168" s="13" t="s">
        <v>83</v>
      </c>
      <c r="AW168" s="13" t="s">
        <v>29</v>
      </c>
      <c r="AX168" s="13" t="s">
        <v>73</v>
      </c>
      <c r="AY168" s="244" t="s">
        <v>130</v>
      </c>
    </row>
    <row r="169" s="13" customFormat="1">
      <c r="A169" s="13"/>
      <c r="B169" s="233"/>
      <c r="C169" s="234"/>
      <c r="D169" s="235" t="s">
        <v>138</v>
      </c>
      <c r="E169" s="236" t="s">
        <v>1</v>
      </c>
      <c r="F169" s="237" t="s">
        <v>183</v>
      </c>
      <c r="G169" s="234"/>
      <c r="H169" s="238">
        <v>40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138</v>
      </c>
      <c r="AU169" s="244" t="s">
        <v>83</v>
      </c>
      <c r="AV169" s="13" t="s">
        <v>83</v>
      </c>
      <c r="AW169" s="13" t="s">
        <v>29</v>
      </c>
      <c r="AX169" s="13" t="s">
        <v>73</v>
      </c>
      <c r="AY169" s="244" t="s">
        <v>130</v>
      </c>
    </row>
    <row r="170" s="15" customFormat="1">
      <c r="A170" s="15"/>
      <c r="B170" s="255"/>
      <c r="C170" s="256"/>
      <c r="D170" s="235" t="s">
        <v>138</v>
      </c>
      <c r="E170" s="257" t="s">
        <v>1</v>
      </c>
      <c r="F170" s="258" t="s">
        <v>153</v>
      </c>
      <c r="G170" s="256"/>
      <c r="H170" s="259">
        <v>93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138</v>
      </c>
      <c r="AU170" s="265" t="s">
        <v>83</v>
      </c>
      <c r="AV170" s="15" t="s">
        <v>136</v>
      </c>
      <c r="AW170" s="15" t="s">
        <v>29</v>
      </c>
      <c r="AX170" s="15" t="s">
        <v>81</v>
      </c>
      <c r="AY170" s="265" t="s">
        <v>130</v>
      </c>
    </row>
    <row r="171" s="2" customFormat="1" ht="24.15" customHeight="1">
      <c r="A171" s="38"/>
      <c r="B171" s="39"/>
      <c r="C171" s="219" t="s">
        <v>184</v>
      </c>
      <c r="D171" s="219" t="s">
        <v>132</v>
      </c>
      <c r="E171" s="220" t="s">
        <v>185</v>
      </c>
      <c r="F171" s="221" t="s">
        <v>186</v>
      </c>
      <c r="G171" s="222" t="s">
        <v>135</v>
      </c>
      <c r="H171" s="223">
        <v>81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136</v>
      </c>
      <c r="AT171" s="231" t="s">
        <v>132</v>
      </c>
      <c r="AU171" s="231" t="s">
        <v>83</v>
      </c>
      <c r="AY171" s="17" t="s">
        <v>130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136</v>
      </c>
      <c r="BM171" s="231" t="s">
        <v>187</v>
      </c>
    </row>
    <row r="172" s="14" customFormat="1">
      <c r="A172" s="14"/>
      <c r="B172" s="245"/>
      <c r="C172" s="246"/>
      <c r="D172" s="235" t="s">
        <v>138</v>
      </c>
      <c r="E172" s="247" t="s">
        <v>1</v>
      </c>
      <c r="F172" s="248" t="s">
        <v>188</v>
      </c>
      <c r="G172" s="246"/>
      <c r="H172" s="247" t="s">
        <v>1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138</v>
      </c>
      <c r="AU172" s="254" t="s">
        <v>83</v>
      </c>
      <c r="AV172" s="14" t="s">
        <v>81</v>
      </c>
      <c r="AW172" s="14" t="s">
        <v>29</v>
      </c>
      <c r="AX172" s="14" t="s">
        <v>73</v>
      </c>
      <c r="AY172" s="254" t="s">
        <v>130</v>
      </c>
    </row>
    <row r="173" s="13" customFormat="1">
      <c r="A173" s="13"/>
      <c r="B173" s="233"/>
      <c r="C173" s="234"/>
      <c r="D173" s="235" t="s">
        <v>138</v>
      </c>
      <c r="E173" s="236" t="s">
        <v>1</v>
      </c>
      <c r="F173" s="237" t="s">
        <v>189</v>
      </c>
      <c r="G173" s="234"/>
      <c r="H173" s="238">
        <v>15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138</v>
      </c>
      <c r="AU173" s="244" t="s">
        <v>83</v>
      </c>
      <c r="AV173" s="13" t="s">
        <v>83</v>
      </c>
      <c r="AW173" s="13" t="s">
        <v>29</v>
      </c>
      <c r="AX173" s="13" t="s">
        <v>73</v>
      </c>
      <c r="AY173" s="244" t="s">
        <v>130</v>
      </c>
    </row>
    <row r="174" s="13" customFormat="1">
      <c r="A174" s="13"/>
      <c r="B174" s="233"/>
      <c r="C174" s="234"/>
      <c r="D174" s="235" t="s">
        <v>138</v>
      </c>
      <c r="E174" s="236" t="s">
        <v>1</v>
      </c>
      <c r="F174" s="237" t="s">
        <v>190</v>
      </c>
      <c r="G174" s="234"/>
      <c r="H174" s="238">
        <v>56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138</v>
      </c>
      <c r="AU174" s="244" t="s">
        <v>83</v>
      </c>
      <c r="AV174" s="13" t="s">
        <v>83</v>
      </c>
      <c r="AW174" s="13" t="s">
        <v>29</v>
      </c>
      <c r="AX174" s="13" t="s">
        <v>73</v>
      </c>
      <c r="AY174" s="244" t="s">
        <v>130</v>
      </c>
    </row>
    <row r="175" s="13" customFormat="1">
      <c r="A175" s="13"/>
      <c r="B175" s="233"/>
      <c r="C175" s="234"/>
      <c r="D175" s="235" t="s">
        <v>138</v>
      </c>
      <c r="E175" s="236" t="s">
        <v>1</v>
      </c>
      <c r="F175" s="237" t="s">
        <v>191</v>
      </c>
      <c r="G175" s="234"/>
      <c r="H175" s="238">
        <v>10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138</v>
      </c>
      <c r="AU175" s="244" t="s">
        <v>83</v>
      </c>
      <c r="AV175" s="13" t="s">
        <v>83</v>
      </c>
      <c r="AW175" s="13" t="s">
        <v>29</v>
      </c>
      <c r="AX175" s="13" t="s">
        <v>73</v>
      </c>
      <c r="AY175" s="244" t="s">
        <v>130</v>
      </c>
    </row>
    <row r="176" s="15" customFormat="1">
      <c r="A176" s="15"/>
      <c r="B176" s="255"/>
      <c r="C176" s="256"/>
      <c r="D176" s="235" t="s">
        <v>138</v>
      </c>
      <c r="E176" s="257" t="s">
        <v>1</v>
      </c>
      <c r="F176" s="258" t="s">
        <v>153</v>
      </c>
      <c r="G176" s="256"/>
      <c r="H176" s="259">
        <v>81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138</v>
      </c>
      <c r="AU176" s="265" t="s">
        <v>83</v>
      </c>
      <c r="AV176" s="15" t="s">
        <v>136</v>
      </c>
      <c r="AW176" s="15" t="s">
        <v>29</v>
      </c>
      <c r="AX176" s="15" t="s">
        <v>81</v>
      </c>
      <c r="AY176" s="265" t="s">
        <v>130</v>
      </c>
    </row>
    <row r="177" s="2" customFormat="1" ht="44.25" customHeight="1">
      <c r="A177" s="38"/>
      <c r="B177" s="39"/>
      <c r="C177" s="219" t="s">
        <v>192</v>
      </c>
      <c r="D177" s="219" t="s">
        <v>132</v>
      </c>
      <c r="E177" s="220" t="s">
        <v>193</v>
      </c>
      <c r="F177" s="221" t="s">
        <v>194</v>
      </c>
      <c r="G177" s="222" t="s">
        <v>195</v>
      </c>
      <c r="H177" s="223">
        <v>431.99799999999999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136</v>
      </c>
      <c r="AT177" s="231" t="s">
        <v>132</v>
      </c>
      <c r="AU177" s="231" t="s">
        <v>83</v>
      </c>
      <c r="AY177" s="17" t="s">
        <v>130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136</v>
      </c>
      <c r="BM177" s="231" t="s">
        <v>196</v>
      </c>
    </row>
    <row r="178" s="13" customFormat="1">
      <c r="A178" s="13"/>
      <c r="B178" s="233"/>
      <c r="C178" s="234"/>
      <c r="D178" s="235" t="s">
        <v>138</v>
      </c>
      <c r="E178" s="236" t="s">
        <v>1</v>
      </c>
      <c r="F178" s="237" t="s">
        <v>197</v>
      </c>
      <c r="G178" s="234"/>
      <c r="H178" s="238">
        <v>47.600000000000001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138</v>
      </c>
      <c r="AU178" s="244" t="s">
        <v>83</v>
      </c>
      <c r="AV178" s="13" t="s">
        <v>83</v>
      </c>
      <c r="AW178" s="13" t="s">
        <v>29</v>
      </c>
      <c r="AX178" s="13" t="s">
        <v>73</v>
      </c>
      <c r="AY178" s="244" t="s">
        <v>130</v>
      </c>
    </row>
    <row r="179" s="13" customFormat="1">
      <c r="A179" s="13"/>
      <c r="B179" s="233"/>
      <c r="C179" s="234"/>
      <c r="D179" s="235" t="s">
        <v>138</v>
      </c>
      <c r="E179" s="236" t="s">
        <v>1</v>
      </c>
      <c r="F179" s="237" t="s">
        <v>198</v>
      </c>
      <c r="G179" s="234"/>
      <c r="H179" s="238">
        <v>12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138</v>
      </c>
      <c r="AU179" s="244" t="s">
        <v>83</v>
      </c>
      <c r="AV179" s="13" t="s">
        <v>83</v>
      </c>
      <c r="AW179" s="13" t="s">
        <v>29</v>
      </c>
      <c r="AX179" s="13" t="s">
        <v>73</v>
      </c>
      <c r="AY179" s="244" t="s">
        <v>130</v>
      </c>
    </row>
    <row r="180" s="13" customFormat="1">
      <c r="A180" s="13"/>
      <c r="B180" s="233"/>
      <c r="C180" s="234"/>
      <c r="D180" s="235" t="s">
        <v>138</v>
      </c>
      <c r="E180" s="236" t="s">
        <v>1</v>
      </c>
      <c r="F180" s="237" t="s">
        <v>199</v>
      </c>
      <c r="G180" s="234"/>
      <c r="H180" s="238">
        <v>9.3000000000000007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138</v>
      </c>
      <c r="AU180" s="244" t="s">
        <v>83</v>
      </c>
      <c r="AV180" s="13" t="s">
        <v>83</v>
      </c>
      <c r="AW180" s="13" t="s">
        <v>29</v>
      </c>
      <c r="AX180" s="13" t="s">
        <v>73</v>
      </c>
      <c r="AY180" s="244" t="s">
        <v>130</v>
      </c>
    </row>
    <row r="181" s="13" customFormat="1">
      <c r="A181" s="13"/>
      <c r="B181" s="233"/>
      <c r="C181" s="234"/>
      <c r="D181" s="235" t="s">
        <v>138</v>
      </c>
      <c r="E181" s="236" t="s">
        <v>1</v>
      </c>
      <c r="F181" s="237" t="s">
        <v>200</v>
      </c>
      <c r="G181" s="234"/>
      <c r="H181" s="238">
        <v>363.09800000000001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138</v>
      </c>
      <c r="AU181" s="244" t="s">
        <v>83</v>
      </c>
      <c r="AV181" s="13" t="s">
        <v>83</v>
      </c>
      <c r="AW181" s="13" t="s">
        <v>29</v>
      </c>
      <c r="AX181" s="13" t="s">
        <v>73</v>
      </c>
      <c r="AY181" s="244" t="s">
        <v>130</v>
      </c>
    </row>
    <row r="182" s="2" customFormat="1" ht="44.25" customHeight="1">
      <c r="A182" s="38"/>
      <c r="B182" s="39"/>
      <c r="C182" s="219" t="s">
        <v>201</v>
      </c>
      <c r="D182" s="219" t="s">
        <v>132</v>
      </c>
      <c r="E182" s="220" t="s">
        <v>202</v>
      </c>
      <c r="F182" s="221" t="s">
        <v>203</v>
      </c>
      <c r="G182" s="222" t="s">
        <v>195</v>
      </c>
      <c r="H182" s="223">
        <v>121.033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136</v>
      </c>
      <c r="AT182" s="231" t="s">
        <v>132</v>
      </c>
      <c r="AU182" s="231" t="s">
        <v>83</v>
      </c>
      <c r="AY182" s="17" t="s">
        <v>130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136</v>
      </c>
      <c r="BM182" s="231" t="s">
        <v>204</v>
      </c>
    </row>
    <row r="183" s="13" customFormat="1">
      <c r="A183" s="13"/>
      <c r="B183" s="233"/>
      <c r="C183" s="234"/>
      <c r="D183" s="235" t="s">
        <v>138</v>
      </c>
      <c r="E183" s="236" t="s">
        <v>1</v>
      </c>
      <c r="F183" s="237" t="s">
        <v>205</v>
      </c>
      <c r="G183" s="234"/>
      <c r="H183" s="238">
        <v>121.033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138</v>
      </c>
      <c r="AU183" s="244" t="s">
        <v>83</v>
      </c>
      <c r="AV183" s="13" t="s">
        <v>83</v>
      </c>
      <c r="AW183" s="13" t="s">
        <v>29</v>
      </c>
      <c r="AX183" s="13" t="s">
        <v>73</v>
      </c>
      <c r="AY183" s="244" t="s">
        <v>130</v>
      </c>
    </row>
    <row r="184" s="2" customFormat="1" ht="37.8" customHeight="1">
      <c r="A184" s="38"/>
      <c r="B184" s="39"/>
      <c r="C184" s="219" t="s">
        <v>8</v>
      </c>
      <c r="D184" s="219" t="s">
        <v>132</v>
      </c>
      <c r="E184" s="220" t="s">
        <v>206</v>
      </c>
      <c r="F184" s="221" t="s">
        <v>207</v>
      </c>
      <c r="G184" s="222" t="s">
        <v>195</v>
      </c>
      <c r="H184" s="223">
        <v>484.13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136</v>
      </c>
      <c r="AT184" s="231" t="s">
        <v>132</v>
      </c>
      <c r="AU184" s="231" t="s">
        <v>83</v>
      </c>
      <c r="AY184" s="17" t="s">
        <v>130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136</v>
      </c>
      <c r="BM184" s="231" t="s">
        <v>208</v>
      </c>
    </row>
    <row r="185" s="2" customFormat="1" ht="24.15" customHeight="1">
      <c r="A185" s="38"/>
      <c r="B185" s="39"/>
      <c r="C185" s="219" t="s">
        <v>209</v>
      </c>
      <c r="D185" s="219" t="s">
        <v>132</v>
      </c>
      <c r="E185" s="220" t="s">
        <v>210</v>
      </c>
      <c r="F185" s="221" t="s">
        <v>211</v>
      </c>
      <c r="G185" s="222" t="s">
        <v>135</v>
      </c>
      <c r="H185" s="223">
        <v>623.85000000000002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38</v>
      </c>
      <c r="O185" s="91"/>
      <c r="P185" s="229">
        <f>O185*H185</f>
        <v>0</v>
      </c>
      <c r="Q185" s="229">
        <v>0.00069999999999999999</v>
      </c>
      <c r="R185" s="229">
        <f>Q185*H185</f>
        <v>0.436695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136</v>
      </c>
      <c r="AT185" s="231" t="s">
        <v>132</v>
      </c>
      <c r="AU185" s="231" t="s">
        <v>83</v>
      </c>
      <c r="AY185" s="17" t="s">
        <v>130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136</v>
      </c>
      <c r="BM185" s="231" t="s">
        <v>212</v>
      </c>
    </row>
    <row r="186" s="14" customFormat="1">
      <c r="A186" s="14"/>
      <c r="B186" s="245"/>
      <c r="C186" s="246"/>
      <c r="D186" s="235" t="s">
        <v>138</v>
      </c>
      <c r="E186" s="247" t="s">
        <v>1</v>
      </c>
      <c r="F186" s="248" t="s">
        <v>213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138</v>
      </c>
      <c r="AU186" s="254" t="s">
        <v>83</v>
      </c>
      <c r="AV186" s="14" t="s">
        <v>81</v>
      </c>
      <c r="AW186" s="14" t="s">
        <v>29</v>
      </c>
      <c r="AX186" s="14" t="s">
        <v>73</v>
      </c>
      <c r="AY186" s="254" t="s">
        <v>130</v>
      </c>
    </row>
    <row r="187" s="13" customFormat="1">
      <c r="A187" s="13"/>
      <c r="B187" s="233"/>
      <c r="C187" s="234"/>
      <c r="D187" s="235" t="s">
        <v>138</v>
      </c>
      <c r="E187" s="236" t="s">
        <v>1</v>
      </c>
      <c r="F187" s="237" t="s">
        <v>214</v>
      </c>
      <c r="G187" s="234"/>
      <c r="H187" s="238">
        <v>68.799999999999997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138</v>
      </c>
      <c r="AU187" s="244" t="s">
        <v>83</v>
      </c>
      <c r="AV187" s="13" t="s">
        <v>83</v>
      </c>
      <c r="AW187" s="13" t="s">
        <v>29</v>
      </c>
      <c r="AX187" s="13" t="s">
        <v>73</v>
      </c>
      <c r="AY187" s="244" t="s">
        <v>130</v>
      </c>
    </row>
    <row r="188" s="14" customFormat="1">
      <c r="A188" s="14"/>
      <c r="B188" s="245"/>
      <c r="C188" s="246"/>
      <c r="D188" s="235" t="s">
        <v>138</v>
      </c>
      <c r="E188" s="247" t="s">
        <v>1</v>
      </c>
      <c r="F188" s="248" t="s">
        <v>215</v>
      </c>
      <c r="G188" s="246"/>
      <c r="H188" s="247" t="s">
        <v>1</v>
      </c>
      <c r="I188" s="249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138</v>
      </c>
      <c r="AU188" s="254" t="s">
        <v>83</v>
      </c>
      <c r="AV188" s="14" t="s">
        <v>81</v>
      </c>
      <c r="AW188" s="14" t="s">
        <v>29</v>
      </c>
      <c r="AX188" s="14" t="s">
        <v>73</v>
      </c>
      <c r="AY188" s="254" t="s">
        <v>130</v>
      </c>
    </row>
    <row r="189" s="13" customFormat="1">
      <c r="A189" s="13"/>
      <c r="B189" s="233"/>
      <c r="C189" s="234"/>
      <c r="D189" s="235" t="s">
        <v>138</v>
      </c>
      <c r="E189" s="236" t="s">
        <v>1</v>
      </c>
      <c r="F189" s="237" t="s">
        <v>216</v>
      </c>
      <c r="G189" s="234"/>
      <c r="H189" s="238">
        <v>23.100000000000001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138</v>
      </c>
      <c r="AU189" s="244" t="s">
        <v>83</v>
      </c>
      <c r="AV189" s="13" t="s">
        <v>83</v>
      </c>
      <c r="AW189" s="13" t="s">
        <v>29</v>
      </c>
      <c r="AX189" s="13" t="s">
        <v>73</v>
      </c>
      <c r="AY189" s="244" t="s">
        <v>130</v>
      </c>
    </row>
    <row r="190" s="14" customFormat="1">
      <c r="A190" s="14"/>
      <c r="B190" s="245"/>
      <c r="C190" s="246"/>
      <c r="D190" s="235" t="s">
        <v>138</v>
      </c>
      <c r="E190" s="247" t="s">
        <v>1</v>
      </c>
      <c r="F190" s="248" t="s">
        <v>217</v>
      </c>
      <c r="G190" s="246"/>
      <c r="H190" s="247" t="s">
        <v>1</v>
      </c>
      <c r="I190" s="249"/>
      <c r="J190" s="246"/>
      <c r="K190" s="246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138</v>
      </c>
      <c r="AU190" s="254" t="s">
        <v>83</v>
      </c>
      <c r="AV190" s="14" t="s">
        <v>81</v>
      </c>
      <c r="AW190" s="14" t="s">
        <v>29</v>
      </c>
      <c r="AX190" s="14" t="s">
        <v>73</v>
      </c>
      <c r="AY190" s="254" t="s">
        <v>130</v>
      </c>
    </row>
    <row r="191" s="13" customFormat="1">
      <c r="A191" s="13"/>
      <c r="B191" s="233"/>
      <c r="C191" s="234"/>
      <c r="D191" s="235" t="s">
        <v>138</v>
      </c>
      <c r="E191" s="236" t="s">
        <v>1</v>
      </c>
      <c r="F191" s="237" t="s">
        <v>218</v>
      </c>
      <c r="G191" s="234"/>
      <c r="H191" s="238">
        <v>57.600000000000001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138</v>
      </c>
      <c r="AU191" s="244" t="s">
        <v>83</v>
      </c>
      <c r="AV191" s="13" t="s">
        <v>83</v>
      </c>
      <c r="AW191" s="13" t="s">
        <v>29</v>
      </c>
      <c r="AX191" s="13" t="s">
        <v>73</v>
      </c>
      <c r="AY191" s="244" t="s">
        <v>130</v>
      </c>
    </row>
    <row r="192" s="14" customFormat="1">
      <c r="A192" s="14"/>
      <c r="B192" s="245"/>
      <c r="C192" s="246"/>
      <c r="D192" s="235" t="s">
        <v>138</v>
      </c>
      <c r="E192" s="247" t="s">
        <v>1</v>
      </c>
      <c r="F192" s="248" t="s">
        <v>219</v>
      </c>
      <c r="G192" s="246"/>
      <c r="H192" s="247" t="s">
        <v>1</v>
      </c>
      <c r="I192" s="249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138</v>
      </c>
      <c r="AU192" s="254" t="s">
        <v>83</v>
      </c>
      <c r="AV192" s="14" t="s">
        <v>81</v>
      </c>
      <c r="AW192" s="14" t="s">
        <v>29</v>
      </c>
      <c r="AX192" s="14" t="s">
        <v>73</v>
      </c>
      <c r="AY192" s="254" t="s">
        <v>130</v>
      </c>
    </row>
    <row r="193" s="13" customFormat="1">
      <c r="A193" s="13"/>
      <c r="B193" s="233"/>
      <c r="C193" s="234"/>
      <c r="D193" s="235" t="s">
        <v>138</v>
      </c>
      <c r="E193" s="236" t="s">
        <v>1</v>
      </c>
      <c r="F193" s="237" t="s">
        <v>220</v>
      </c>
      <c r="G193" s="234"/>
      <c r="H193" s="238">
        <v>13.199999999999999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138</v>
      </c>
      <c r="AU193" s="244" t="s">
        <v>83</v>
      </c>
      <c r="AV193" s="13" t="s">
        <v>83</v>
      </c>
      <c r="AW193" s="13" t="s">
        <v>29</v>
      </c>
      <c r="AX193" s="13" t="s">
        <v>73</v>
      </c>
      <c r="AY193" s="244" t="s">
        <v>130</v>
      </c>
    </row>
    <row r="194" s="14" customFormat="1">
      <c r="A194" s="14"/>
      <c r="B194" s="245"/>
      <c r="C194" s="246"/>
      <c r="D194" s="235" t="s">
        <v>138</v>
      </c>
      <c r="E194" s="247" t="s">
        <v>1</v>
      </c>
      <c r="F194" s="248" t="s">
        <v>221</v>
      </c>
      <c r="G194" s="246"/>
      <c r="H194" s="247" t="s">
        <v>1</v>
      </c>
      <c r="I194" s="249"/>
      <c r="J194" s="246"/>
      <c r="K194" s="246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138</v>
      </c>
      <c r="AU194" s="254" t="s">
        <v>83</v>
      </c>
      <c r="AV194" s="14" t="s">
        <v>81</v>
      </c>
      <c r="AW194" s="14" t="s">
        <v>29</v>
      </c>
      <c r="AX194" s="14" t="s">
        <v>73</v>
      </c>
      <c r="AY194" s="254" t="s">
        <v>130</v>
      </c>
    </row>
    <row r="195" s="13" customFormat="1">
      <c r="A195" s="13"/>
      <c r="B195" s="233"/>
      <c r="C195" s="234"/>
      <c r="D195" s="235" t="s">
        <v>138</v>
      </c>
      <c r="E195" s="236" t="s">
        <v>1</v>
      </c>
      <c r="F195" s="237" t="s">
        <v>222</v>
      </c>
      <c r="G195" s="234"/>
      <c r="H195" s="238">
        <v>23.100000000000001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138</v>
      </c>
      <c r="AU195" s="244" t="s">
        <v>83</v>
      </c>
      <c r="AV195" s="13" t="s">
        <v>83</v>
      </c>
      <c r="AW195" s="13" t="s">
        <v>29</v>
      </c>
      <c r="AX195" s="13" t="s">
        <v>73</v>
      </c>
      <c r="AY195" s="244" t="s">
        <v>130</v>
      </c>
    </row>
    <row r="196" s="14" customFormat="1">
      <c r="A196" s="14"/>
      <c r="B196" s="245"/>
      <c r="C196" s="246"/>
      <c r="D196" s="235" t="s">
        <v>138</v>
      </c>
      <c r="E196" s="247" t="s">
        <v>1</v>
      </c>
      <c r="F196" s="248" t="s">
        <v>223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138</v>
      </c>
      <c r="AU196" s="254" t="s">
        <v>83</v>
      </c>
      <c r="AV196" s="14" t="s">
        <v>81</v>
      </c>
      <c r="AW196" s="14" t="s">
        <v>29</v>
      </c>
      <c r="AX196" s="14" t="s">
        <v>73</v>
      </c>
      <c r="AY196" s="254" t="s">
        <v>130</v>
      </c>
    </row>
    <row r="197" s="13" customFormat="1">
      <c r="A197" s="13"/>
      <c r="B197" s="233"/>
      <c r="C197" s="234"/>
      <c r="D197" s="235" t="s">
        <v>138</v>
      </c>
      <c r="E197" s="236" t="s">
        <v>1</v>
      </c>
      <c r="F197" s="237" t="s">
        <v>222</v>
      </c>
      <c r="G197" s="234"/>
      <c r="H197" s="238">
        <v>23.100000000000001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138</v>
      </c>
      <c r="AU197" s="244" t="s">
        <v>83</v>
      </c>
      <c r="AV197" s="13" t="s">
        <v>83</v>
      </c>
      <c r="AW197" s="13" t="s">
        <v>29</v>
      </c>
      <c r="AX197" s="13" t="s">
        <v>73</v>
      </c>
      <c r="AY197" s="244" t="s">
        <v>130</v>
      </c>
    </row>
    <row r="198" s="14" customFormat="1">
      <c r="A198" s="14"/>
      <c r="B198" s="245"/>
      <c r="C198" s="246"/>
      <c r="D198" s="235" t="s">
        <v>138</v>
      </c>
      <c r="E198" s="247" t="s">
        <v>1</v>
      </c>
      <c r="F198" s="248" t="s">
        <v>224</v>
      </c>
      <c r="G198" s="246"/>
      <c r="H198" s="247" t="s">
        <v>1</v>
      </c>
      <c r="I198" s="249"/>
      <c r="J198" s="246"/>
      <c r="K198" s="246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138</v>
      </c>
      <c r="AU198" s="254" t="s">
        <v>83</v>
      </c>
      <c r="AV198" s="14" t="s">
        <v>81</v>
      </c>
      <c r="AW198" s="14" t="s">
        <v>29</v>
      </c>
      <c r="AX198" s="14" t="s">
        <v>73</v>
      </c>
      <c r="AY198" s="254" t="s">
        <v>130</v>
      </c>
    </row>
    <row r="199" s="13" customFormat="1">
      <c r="A199" s="13"/>
      <c r="B199" s="233"/>
      <c r="C199" s="234"/>
      <c r="D199" s="235" t="s">
        <v>138</v>
      </c>
      <c r="E199" s="236" t="s">
        <v>1</v>
      </c>
      <c r="F199" s="237" t="s">
        <v>225</v>
      </c>
      <c r="G199" s="234"/>
      <c r="H199" s="238">
        <v>18.149999999999999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138</v>
      </c>
      <c r="AU199" s="244" t="s">
        <v>83</v>
      </c>
      <c r="AV199" s="13" t="s">
        <v>83</v>
      </c>
      <c r="AW199" s="13" t="s">
        <v>29</v>
      </c>
      <c r="AX199" s="13" t="s">
        <v>73</v>
      </c>
      <c r="AY199" s="244" t="s">
        <v>130</v>
      </c>
    </row>
    <row r="200" s="14" customFormat="1">
      <c r="A200" s="14"/>
      <c r="B200" s="245"/>
      <c r="C200" s="246"/>
      <c r="D200" s="235" t="s">
        <v>138</v>
      </c>
      <c r="E200" s="247" t="s">
        <v>1</v>
      </c>
      <c r="F200" s="248" t="s">
        <v>226</v>
      </c>
      <c r="G200" s="246"/>
      <c r="H200" s="247" t="s">
        <v>1</v>
      </c>
      <c r="I200" s="249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138</v>
      </c>
      <c r="AU200" s="254" t="s">
        <v>83</v>
      </c>
      <c r="AV200" s="14" t="s">
        <v>81</v>
      </c>
      <c r="AW200" s="14" t="s">
        <v>29</v>
      </c>
      <c r="AX200" s="14" t="s">
        <v>73</v>
      </c>
      <c r="AY200" s="254" t="s">
        <v>130</v>
      </c>
    </row>
    <row r="201" s="13" customFormat="1">
      <c r="A201" s="13"/>
      <c r="B201" s="233"/>
      <c r="C201" s="234"/>
      <c r="D201" s="235" t="s">
        <v>138</v>
      </c>
      <c r="E201" s="236" t="s">
        <v>1</v>
      </c>
      <c r="F201" s="237" t="s">
        <v>227</v>
      </c>
      <c r="G201" s="234"/>
      <c r="H201" s="238">
        <v>72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138</v>
      </c>
      <c r="AU201" s="244" t="s">
        <v>83</v>
      </c>
      <c r="AV201" s="13" t="s">
        <v>83</v>
      </c>
      <c r="AW201" s="13" t="s">
        <v>29</v>
      </c>
      <c r="AX201" s="13" t="s">
        <v>73</v>
      </c>
      <c r="AY201" s="244" t="s">
        <v>130</v>
      </c>
    </row>
    <row r="202" s="14" customFormat="1">
      <c r="A202" s="14"/>
      <c r="B202" s="245"/>
      <c r="C202" s="246"/>
      <c r="D202" s="235" t="s">
        <v>138</v>
      </c>
      <c r="E202" s="247" t="s">
        <v>1</v>
      </c>
      <c r="F202" s="248" t="s">
        <v>228</v>
      </c>
      <c r="G202" s="246"/>
      <c r="H202" s="247" t="s">
        <v>1</v>
      </c>
      <c r="I202" s="249"/>
      <c r="J202" s="246"/>
      <c r="K202" s="246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138</v>
      </c>
      <c r="AU202" s="254" t="s">
        <v>83</v>
      </c>
      <c r="AV202" s="14" t="s">
        <v>81</v>
      </c>
      <c r="AW202" s="14" t="s">
        <v>29</v>
      </c>
      <c r="AX202" s="14" t="s">
        <v>73</v>
      </c>
      <c r="AY202" s="254" t="s">
        <v>130</v>
      </c>
    </row>
    <row r="203" s="13" customFormat="1">
      <c r="A203" s="13"/>
      <c r="B203" s="233"/>
      <c r="C203" s="234"/>
      <c r="D203" s="235" t="s">
        <v>138</v>
      </c>
      <c r="E203" s="236" t="s">
        <v>1</v>
      </c>
      <c r="F203" s="237" t="s">
        <v>214</v>
      </c>
      <c r="G203" s="234"/>
      <c r="H203" s="238">
        <v>68.799999999999997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138</v>
      </c>
      <c r="AU203" s="244" t="s">
        <v>83</v>
      </c>
      <c r="AV203" s="13" t="s">
        <v>83</v>
      </c>
      <c r="AW203" s="13" t="s">
        <v>29</v>
      </c>
      <c r="AX203" s="13" t="s">
        <v>73</v>
      </c>
      <c r="AY203" s="244" t="s">
        <v>130</v>
      </c>
    </row>
    <row r="204" s="14" customFormat="1">
      <c r="A204" s="14"/>
      <c r="B204" s="245"/>
      <c r="C204" s="246"/>
      <c r="D204" s="235" t="s">
        <v>138</v>
      </c>
      <c r="E204" s="247" t="s">
        <v>1</v>
      </c>
      <c r="F204" s="248" t="s">
        <v>229</v>
      </c>
      <c r="G204" s="246"/>
      <c r="H204" s="247" t="s">
        <v>1</v>
      </c>
      <c r="I204" s="249"/>
      <c r="J204" s="246"/>
      <c r="K204" s="246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138</v>
      </c>
      <c r="AU204" s="254" t="s">
        <v>83</v>
      </c>
      <c r="AV204" s="14" t="s">
        <v>81</v>
      </c>
      <c r="AW204" s="14" t="s">
        <v>29</v>
      </c>
      <c r="AX204" s="14" t="s">
        <v>73</v>
      </c>
      <c r="AY204" s="254" t="s">
        <v>130</v>
      </c>
    </row>
    <row r="205" s="13" customFormat="1">
      <c r="A205" s="13"/>
      <c r="B205" s="233"/>
      <c r="C205" s="234"/>
      <c r="D205" s="235" t="s">
        <v>138</v>
      </c>
      <c r="E205" s="236" t="s">
        <v>1</v>
      </c>
      <c r="F205" s="237" t="s">
        <v>230</v>
      </c>
      <c r="G205" s="234"/>
      <c r="H205" s="238">
        <v>83.200000000000003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138</v>
      </c>
      <c r="AU205" s="244" t="s">
        <v>83</v>
      </c>
      <c r="AV205" s="13" t="s">
        <v>83</v>
      </c>
      <c r="AW205" s="13" t="s">
        <v>29</v>
      </c>
      <c r="AX205" s="13" t="s">
        <v>73</v>
      </c>
      <c r="AY205" s="244" t="s">
        <v>130</v>
      </c>
    </row>
    <row r="206" s="14" customFormat="1">
      <c r="A206" s="14"/>
      <c r="B206" s="245"/>
      <c r="C206" s="246"/>
      <c r="D206" s="235" t="s">
        <v>138</v>
      </c>
      <c r="E206" s="247" t="s">
        <v>1</v>
      </c>
      <c r="F206" s="248" t="s">
        <v>231</v>
      </c>
      <c r="G206" s="246"/>
      <c r="H206" s="247" t="s">
        <v>1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138</v>
      </c>
      <c r="AU206" s="254" t="s">
        <v>83</v>
      </c>
      <c r="AV206" s="14" t="s">
        <v>81</v>
      </c>
      <c r="AW206" s="14" t="s">
        <v>29</v>
      </c>
      <c r="AX206" s="14" t="s">
        <v>73</v>
      </c>
      <c r="AY206" s="254" t="s">
        <v>130</v>
      </c>
    </row>
    <row r="207" s="13" customFormat="1">
      <c r="A207" s="13"/>
      <c r="B207" s="233"/>
      <c r="C207" s="234"/>
      <c r="D207" s="235" t="s">
        <v>138</v>
      </c>
      <c r="E207" s="236" t="s">
        <v>1</v>
      </c>
      <c r="F207" s="237" t="s">
        <v>232</v>
      </c>
      <c r="G207" s="234"/>
      <c r="H207" s="238">
        <v>56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138</v>
      </c>
      <c r="AU207" s="244" t="s">
        <v>83</v>
      </c>
      <c r="AV207" s="13" t="s">
        <v>83</v>
      </c>
      <c r="AW207" s="13" t="s">
        <v>29</v>
      </c>
      <c r="AX207" s="13" t="s">
        <v>73</v>
      </c>
      <c r="AY207" s="244" t="s">
        <v>130</v>
      </c>
    </row>
    <row r="208" s="14" customFormat="1">
      <c r="A208" s="14"/>
      <c r="B208" s="245"/>
      <c r="C208" s="246"/>
      <c r="D208" s="235" t="s">
        <v>138</v>
      </c>
      <c r="E208" s="247" t="s">
        <v>1</v>
      </c>
      <c r="F208" s="248" t="s">
        <v>233</v>
      </c>
      <c r="G208" s="246"/>
      <c r="H208" s="247" t="s">
        <v>1</v>
      </c>
      <c r="I208" s="249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138</v>
      </c>
      <c r="AU208" s="254" t="s">
        <v>83</v>
      </c>
      <c r="AV208" s="14" t="s">
        <v>81</v>
      </c>
      <c r="AW208" s="14" t="s">
        <v>29</v>
      </c>
      <c r="AX208" s="14" t="s">
        <v>73</v>
      </c>
      <c r="AY208" s="254" t="s">
        <v>130</v>
      </c>
    </row>
    <row r="209" s="13" customFormat="1">
      <c r="A209" s="13"/>
      <c r="B209" s="233"/>
      <c r="C209" s="234"/>
      <c r="D209" s="235" t="s">
        <v>138</v>
      </c>
      <c r="E209" s="236" t="s">
        <v>1</v>
      </c>
      <c r="F209" s="237" t="s">
        <v>218</v>
      </c>
      <c r="G209" s="234"/>
      <c r="H209" s="238">
        <v>57.600000000000001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138</v>
      </c>
      <c r="AU209" s="244" t="s">
        <v>83</v>
      </c>
      <c r="AV209" s="13" t="s">
        <v>83</v>
      </c>
      <c r="AW209" s="13" t="s">
        <v>29</v>
      </c>
      <c r="AX209" s="13" t="s">
        <v>73</v>
      </c>
      <c r="AY209" s="244" t="s">
        <v>130</v>
      </c>
    </row>
    <row r="210" s="14" customFormat="1">
      <c r="A210" s="14"/>
      <c r="B210" s="245"/>
      <c r="C210" s="246"/>
      <c r="D210" s="235" t="s">
        <v>138</v>
      </c>
      <c r="E210" s="247" t="s">
        <v>1</v>
      </c>
      <c r="F210" s="248" t="s">
        <v>234</v>
      </c>
      <c r="G210" s="246"/>
      <c r="H210" s="247" t="s">
        <v>1</v>
      </c>
      <c r="I210" s="249"/>
      <c r="J210" s="246"/>
      <c r="K210" s="246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138</v>
      </c>
      <c r="AU210" s="254" t="s">
        <v>83</v>
      </c>
      <c r="AV210" s="14" t="s">
        <v>81</v>
      </c>
      <c r="AW210" s="14" t="s">
        <v>29</v>
      </c>
      <c r="AX210" s="14" t="s">
        <v>73</v>
      </c>
      <c r="AY210" s="254" t="s">
        <v>130</v>
      </c>
    </row>
    <row r="211" s="13" customFormat="1">
      <c r="A211" s="13"/>
      <c r="B211" s="233"/>
      <c r="C211" s="234"/>
      <c r="D211" s="235" t="s">
        <v>138</v>
      </c>
      <c r="E211" s="236" t="s">
        <v>1</v>
      </c>
      <c r="F211" s="237" t="s">
        <v>235</v>
      </c>
      <c r="G211" s="234"/>
      <c r="H211" s="238">
        <v>59.200000000000003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138</v>
      </c>
      <c r="AU211" s="244" t="s">
        <v>83</v>
      </c>
      <c r="AV211" s="13" t="s">
        <v>83</v>
      </c>
      <c r="AW211" s="13" t="s">
        <v>29</v>
      </c>
      <c r="AX211" s="13" t="s">
        <v>73</v>
      </c>
      <c r="AY211" s="244" t="s">
        <v>130</v>
      </c>
    </row>
    <row r="212" s="15" customFormat="1">
      <c r="A212" s="15"/>
      <c r="B212" s="255"/>
      <c r="C212" s="256"/>
      <c r="D212" s="235" t="s">
        <v>138</v>
      </c>
      <c r="E212" s="257" t="s">
        <v>1</v>
      </c>
      <c r="F212" s="258" t="s">
        <v>153</v>
      </c>
      <c r="G212" s="256"/>
      <c r="H212" s="259">
        <v>623.85000000000002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138</v>
      </c>
      <c r="AU212" s="265" t="s">
        <v>83</v>
      </c>
      <c r="AV212" s="15" t="s">
        <v>136</v>
      </c>
      <c r="AW212" s="15" t="s">
        <v>29</v>
      </c>
      <c r="AX212" s="15" t="s">
        <v>81</v>
      </c>
      <c r="AY212" s="265" t="s">
        <v>130</v>
      </c>
    </row>
    <row r="213" s="2" customFormat="1" ht="44.25" customHeight="1">
      <c r="A213" s="38"/>
      <c r="B213" s="39"/>
      <c r="C213" s="219" t="s">
        <v>236</v>
      </c>
      <c r="D213" s="219" t="s">
        <v>132</v>
      </c>
      <c r="E213" s="220" t="s">
        <v>237</v>
      </c>
      <c r="F213" s="221" t="s">
        <v>238</v>
      </c>
      <c r="G213" s="222" t="s">
        <v>135</v>
      </c>
      <c r="H213" s="223">
        <v>623.85000000000002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38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136</v>
      </c>
      <c r="AT213" s="231" t="s">
        <v>132</v>
      </c>
      <c r="AU213" s="231" t="s">
        <v>83</v>
      </c>
      <c r="AY213" s="17" t="s">
        <v>130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81</v>
      </c>
      <c r="BK213" s="232">
        <f>ROUND(I213*H213,2)</f>
        <v>0</v>
      </c>
      <c r="BL213" s="17" t="s">
        <v>136</v>
      </c>
      <c r="BM213" s="231" t="s">
        <v>239</v>
      </c>
    </row>
    <row r="214" s="2" customFormat="1" ht="33" customHeight="1">
      <c r="A214" s="38"/>
      <c r="B214" s="39"/>
      <c r="C214" s="219" t="s">
        <v>240</v>
      </c>
      <c r="D214" s="219" t="s">
        <v>132</v>
      </c>
      <c r="E214" s="220" t="s">
        <v>241</v>
      </c>
      <c r="F214" s="221" t="s">
        <v>242</v>
      </c>
      <c r="G214" s="222" t="s">
        <v>135</v>
      </c>
      <c r="H214" s="223">
        <v>623.85000000000002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38</v>
      </c>
      <c r="O214" s="91"/>
      <c r="P214" s="229">
        <f>O214*H214</f>
        <v>0</v>
      </c>
      <c r="Q214" s="229">
        <v>0.00079000000000000001</v>
      </c>
      <c r="R214" s="229">
        <f>Q214*H214</f>
        <v>0.49284150000000004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136</v>
      </c>
      <c r="AT214" s="231" t="s">
        <v>132</v>
      </c>
      <c r="AU214" s="231" t="s">
        <v>83</v>
      </c>
      <c r="AY214" s="17" t="s">
        <v>130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81</v>
      </c>
      <c r="BK214" s="232">
        <f>ROUND(I214*H214,2)</f>
        <v>0</v>
      </c>
      <c r="BL214" s="17" t="s">
        <v>136</v>
      </c>
      <c r="BM214" s="231" t="s">
        <v>243</v>
      </c>
    </row>
    <row r="215" s="14" customFormat="1">
      <c r="A215" s="14"/>
      <c r="B215" s="245"/>
      <c r="C215" s="246"/>
      <c r="D215" s="235" t="s">
        <v>138</v>
      </c>
      <c r="E215" s="247" t="s">
        <v>1</v>
      </c>
      <c r="F215" s="248" t="s">
        <v>213</v>
      </c>
      <c r="G215" s="246"/>
      <c r="H215" s="247" t="s">
        <v>1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138</v>
      </c>
      <c r="AU215" s="254" t="s">
        <v>83</v>
      </c>
      <c r="AV215" s="14" t="s">
        <v>81</v>
      </c>
      <c r="AW215" s="14" t="s">
        <v>29</v>
      </c>
      <c r="AX215" s="14" t="s">
        <v>73</v>
      </c>
      <c r="AY215" s="254" t="s">
        <v>130</v>
      </c>
    </row>
    <row r="216" s="13" customFormat="1">
      <c r="A216" s="13"/>
      <c r="B216" s="233"/>
      <c r="C216" s="234"/>
      <c r="D216" s="235" t="s">
        <v>138</v>
      </c>
      <c r="E216" s="236" t="s">
        <v>1</v>
      </c>
      <c r="F216" s="237" t="s">
        <v>214</v>
      </c>
      <c r="G216" s="234"/>
      <c r="H216" s="238">
        <v>68.799999999999997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138</v>
      </c>
      <c r="AU216" s="244" t="s">
        <v>83</v>
      </c>
      <c r="AV216" s="13" t="s">
        <v>83</v>
      </c>
      <c r="AW216" s="13" t="s">
        <v>29</v>
      </c>
      <c r="AX216" s="13" t="s">
        <v>73</v>
      </c>
      <c r="AY216" s="244" t="s">
        <v>130</v>
      </c>
    </row>
    <row r="217" s="14" customFormat="1">
      <c r="A217" s="14"/>
      <c r="B217" s="245"/>
      <c r="C217" s="246"/>
      <c r="D217" s="235" t="s">
        <v>138</v>
      </c>
      <c r="E217" s="247" t="s">
        <v>1</v>
      </c>
      <c r="F217" s="248" t="s">
        <v>215</v>
      </c>
      <c r="G217" s="246"/>
      <c r="H217" s="247" t="s">
        <v>1</v>
      </c>
      <c r="I217" s="249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138</v>
      </c>
      <c r="AU217" s="254" t="s">
        <v>83</v>
      </c>
      <c r="AV217" s="14" t="s">
        <v>81</v>
      </c>
      <c r="AW217" s="14" t="s">
        <v>29</v>
      </c>
      <c r="AX217" s="14" t="s">
        <v>73</v>
      </c>
      <c r="AY217" s="254" t="s">
        <v>130</v>
      </c>
    </row>
    <row r="218" s="13" customFormat="1">
      <c r="A218" s="13"/>
      <c r="B218" s="233"/>
      <c r="C218" s="234"/>
      <c r="D218" s="235" t="s">
        <v>138</v>
      </c>
      <c r="E218" s="236" t="s">
        <v>1</v>
      </c>
      <c r="F218" s="237" t="s">
        <v>216</v>
      </c>
      <c r="G218" s="234"/>
      <c r="H218" s="238">
        <v>23.100000000000001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138</v>
      </c>
      <c r="AU218" s="244" t="s">
        <v>83</v>
      </c>
      <c r="AV218" s="13" t="s">
        <v>83</v>
      </c>
      <c r="AW218" s="13" t="s">
        <v>29</v>
      </c>
      <c r="AX218" s="13" t="s">
        <v>73</v>
      </c>
      <c r="AY218" s="244" t="s">
        <v>130</v>
      </c>
    </row>
    <row r="219" s="14" customFormat="1">
      <c r="A219" s="14"/>
      <c r="B219" s="245"/>
      <c r="C219" s="246"/>
      <c r="D219" s="235" t="s">
        <v>138</v>
      </c>
      <c r="E219" s="247" t="s">
        <v>1</v>
      </c>
      <c r="F219" s="248" t="s">
        <v>217</v>
      </c>
      <c r="G219" s="246"/>
      <c r="H219" s="247" t="s">
        <v>1</v>
      </c>
      <c r="I219" s="249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138</v>
      </c>
      <c r="AU219" s="254" t="s">
        <v>83</v>
      </c>
      <c r="AV219" s="14" t="s">
        <v>81</v>
      </c>
      <c r="AW219" s="14" t="s">
        <v>29</v>
      </c>
      <c r="AX219" s="14" t="s">
        <v>73</v>
      </c>
      <c r="AY219" s="254" t="s">
        <v>130</v>
      </c>
    </row>
    <row r="220" s="13" customFormat="1">
      <c r="A220" s="13"/>
      <c r="B220" s="233"/>
      <c r="C220" s="234"/>
      <c r="D220" s="235" t="s">
        <v>138</v>
      </c>
      <c r="E220" s="236" t="s">
        <v>1</v>
      </c>
      <c r="F220" s="237" t="s">
        <v>218</v>
      </c>
      <c r="G220" s="234"/>
      <c r="H220" s="238">
        <v>57.600000000000001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138</v>
      </c>
      <c r="AU220" s="244" t="s">
        <v>83</v>
      </c>
      <c r="AV220" s="13" t="s">
        <v>83</v>
      </c>
      <c r="AW220" s="13" t="s">
        <v>29</v>
      </c>
      <c r="AX220" s="13" t="s">
        <v>73</v>
      </c>
      <c r="AY220" s="244" t="s">
        <v>130</v>
      </c>
    </row>
    <row r="221" s="14" customFormat="1">
      <c r="A221" s="14"/>
      <c r="B221" s="245"/>
      <c r="C221" s="246"/>
      <c r="D221" s="235" t="s">
        <v>138</v>
      </c>
      <c r="E221" s="247" t="s">
        <v>1</v>
      </c>
      <c r="F221" s="248" t="s">
        <v>219</v>
      </c>
      <c r="G221" s="246"/>
      <c r="H221" s="247" t="s">
        <v>1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138</v>
      </c>
      <c r="AU221" s="254" t="s">
        <v>83</v>
      </c>
      <c r="AV221" s="14" t="s">
        <v>81</v>
      </c>
      <c r="AW221" s="14" t="s">
        <v>29</v>
      </c>
      <c r="AX221" s="14" t="s">
        <v>73</v>
      </c>
      <c r="AY221" s="254" t="s">
        <v>130</v>
      </c>
    </row>
    <row r="222" s="13" customFormat="1">
      <c r="A222" s="13"/>
      <c r="B222" s="233"/>
      <c r="C222" s="234"/>
      <c r="D222" s="235" t="s">
        <v>138</v>
      </c>
      <c r="E222" s="236" t="s">
        <v>1</v>
      </c>
      <c r="F222" s="237" t="s">
        <v>220</v>
      </c>
      <c r="G222" s="234"/>
      <c r="H222" s="238">
        <v>13.199999999999999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138</v>
      </c>
      <c r="AU222" s="244" t="s">
        <v>83</v>
      </c>
      <c r="AV222" s="13" t="s">
        <v>83</v>
      </c>
      <c r="AW222" s="13" t="s">
        <v>29</v>
      </c>
      <c r="AX222" s="13" t="s">
        <v>73</v>
      </c>
      <c r="AY222" s="244" t="s">
        <v>130</v>
      </c>
    </row>
    <row r="223" s="14" customFormat="1">
      <c r="A223" s="14"/>
      <c r="B223" s="245"/>
      <c r="C223" s="246"/>
      <c r="D223" s="235" t="s">
        <v>138</v>
      </c>
      <c r="E223" s="247" t="s">
        <v>1</v>
      </c>
      <c r="F223" s="248" t="s">
        <v>221</v>
      </c>
      <c r="G223" s="246"/>
      <c r="H223" s="247" t="s">
        <v>1</v>
      </c>
      <c r="I223" s="249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138</v>
      </c>
      <c r="AU223" s="254" t="s">
        <v>83</v>
      </c>
      <c r="AV223" s="14" t="s">
        <v>81</v>
      </c>
      <c r="AW223" s="14" t="s">
        <v>29</v>
      </c>
      <c r="AX223" s="14" t="s">
        <v>73</v>
      </c>
      <c r="AY223" s="254" t="s">
        <v>130</v>
      </c>
    </row>
    <row r="224" s="13" customFormat="1">
      <c r="A224" s="13"/>
      <c r="B224" s="233"/>
      <c r="C224" s="234"/>
      <c r="D224" s="235" t="s">
        <v>138</v>
      </c>
      <c r="E224" s="236" t="s">
        <v>1</v>
      </c>
      <c r="F224" s="237" t="s">
        <v>222</v>
      </c>
      <c r="G224" s="234"/>
      <c r="H224" s="238">
        <v>23.100000000000001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138</v>
      </c>
      <c r="AU224" s="244" t="s">
        <v>83</v>
      </c>
      <c r="AV224" s="13" t="s">
        <v>83</v>
      </c>
      <c r="AW224" s="13" t="s">
        <v>29</v>
      </c>
      <c r="AX224" s="13" t="s">
        <v>73</v>
      </c>
      <c r="AY224" s="244" t="s">
        <v>130</v>
      </c>
    </row>
    <row r="225" s="14" customFormat="1">
      <c r="A225" s="14"/>
      <c r="B225" s="245"/>
      <c r="C225" s="246"/>
      <c r="D225" s="235" t="s">
        <v>138</v>
      </c>
      <c r="E225" s="247" t="s">
        <v>1</v>
      </c>
      <c r="F225" s="248" t="s">
        <v>223</v>
      </c>
      <c r="G225" s="246"/>
      <c r="H225" s="247" t="s">
        <v>1</v>
      </c>
      <c r="I225" s="249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138</v>
      </c>
      <c r="AU225" s="254" t="s">
        <v>83</v>
      </c>
      <c r="AV225" s="14" t="s">
        <v>81</v>
      </c>
      <c r="AW225" s="14" t="s">
        <v>29</v>
      </c>
      <c r="AX225" s="14" t="s">
        <v>73</v>
      </c>
      <c r="AY225" s="254" t="s">
        <v>130</v>
      </c>
    </row>
    <row r="226" s="13" customFormat="1">
      <c r="A226" s="13"/>
      <c r="B226" s="233"/>
      <c r="C226" s="234"/>
      <c r="D226" s="235" t="s">
        <v>138</v>
      </c>
      <c r="E226" s="236" t="s">
        <v>1</v>
      </c>
      <c r="F226" s="237" t="s">
        <v>222</v>
      </c>
      <c r="G226" s="234"/>
      <c r="H226" s="238">
        <v>23.100000000000001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138</v>
      </c>
      <c r="AU226" s="244" t="s">
        <v>83</v>
      </c>
      <c r="AV226" s="13" t="s">
        <v>83</v>
      </c>
      <c r="AW226" s="13" t="s">
        <v>29</v>
      </c>
      <c r="AX226" s="13" t="s">
        <v>73</v>
      </c>
      <c r="AY226" s="244" t="s">
        <v>130</v>
      </c>
    </row>
    <row r="227" s="14" customFormat="1">
      <c r="A227" s="14"/>
      <c r="B227" s="245"/>
      <c r="C227" s="246"/>
      <c r="D227" s="235" t="s">
        <v>138</v>
      </c>
      <c r="E227" s="247" t="s">
        <v>1</v>
      </c>
      <c r="F227" s="248" t="s">
        <v>224</v>
      </c>
      <c r="G227" s="246"/>
      <c r="H227" s="247" t="s">
        <v>1</v>
      </c>
      <c r="I227" s="249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138</v>
      </c>
      <c r="AU227" s="254" t="s">
        <v>83</v>
      </c>
      <c r="AV227" s="14" t="s">
        <v>81</v>
      </c>
      <c r="AW227" s="14" t="s">
        <v>29</v>
      </c>
      <c r="AX227" s="14" t="s">
        <v>73</v>
      </c>
      <c r="AY227" s="254" t="s">
        <v>130</v>
      </c>
    </row>
    <row r="228" s="13" customFormat="1">
      <c r="A228" s="13"/>
      <c r="B228" s="233"/>
      <c r="C228" s="234"/>
      <c r="D228" s="235" t="s">
        <v>138</v>
      </c>
      <c r="E228" s="236" t="s">
        <v>1</v>
      </c>
      <c r="F228" s="237" t="s">
        <v>225</v>
      </c>
      <c r="G228" s="234"/>
      <c r="H228" s="238">
        <v>18.149999999999999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138</v>
      </c>
      <c r="AU228" s="244" t="s">
        <v>83</v>
      </c>
      <c r="AV228" s="13" t="s">
        <v>83</v>
      </c>
      <c r="AW228" s="13" t="s">
        <v>29</v>
      </c>
      <c r="AX228" s="13" t="s">
        <v>73</v>
      </c>
      <c r="AY228" s="244" t="s">
        <v>130</v>
      </c>
    </row>
    <row r="229" s="14" customFormat="1">
      <c r="A229" s="14"/>
      <c r="B229" s="245"/>
      <c r="C229" s="246"/>
      <c r="D229" s="235" t="s">
        <v>138</v>
      </c>
      <c r="E229" s="247" t="s">
        <v>1</v>
      </c>
      <c r="F229" s="248" t="s">
        <v>226</v>
      </c>
      <c r="G229" s="246"/>
      <c r="H229" s="247" t="s">
        <v>1</v>
      </c>
      <c r="I229" s="249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138</v>
      </c>
      <c r="AU229" s="254" t="s">
        <v>83</v>
      </c>
      <c r="AV229" s="14" t="s">
        <v>81</v>
      </c>
      <c r="AW229" s="14" t="s">
        <v>29</v>
      </c>
      <c r="AX229" s="14" t="s">
        <v>73</v>
      </c>
      <c r="AY229" s="254" t="s">
        <v>130</v>
      </c>
    </row>
    <row r="230" s="13" customFormat="1">
      <c r="A230" s="13"/>
      <c r="B230" s="233"/>
      <c r="C230" s="234"/>
      <c r="D230" s="235" t="s">
        <v>138</v>
      </c>
      <c r="E230" s="236" t="s">
        <v>1</v>
      </c>
      <c r="F230" s="237" t="s">
        <v>227</v>
      </c>
      <c r="G230" s="234"/>
      <c r="H230" s="238">
        <v>72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138</v>
      </c>
      <c r="AU230" s="244" t="s">
        <v>83</v>
      </c>
      <c r="AV230" s="13" t="s">
        <v>83</v>
      </c>
      <c r="AW230" s="13" t="s">
        <v>29</v>
      </c>
      <c r="AX230" s="13" t="s">
        <v>73</v>
      </c>
      <c r="AY230" s="244" t="s">
        <v>130</v>
      </c>
    </row>
    <row r="231" s="14" customFormat="1">
      <c r="A231" s="14"/>
      <c r="B231" s="245"/>
      <c r="C231" s="246"/>
      <c r="D231" s="235" t="s">
        <v>138</v>
      </c>
      <c r="E231" s="247" t="s">
        <v>1</v>
      </c>
      <c r="F231" s="248" t="s">
        <v>228</v>
      </c>
      <c r="G231" s="246"/>
      <c r="H231" s="247" t="s">
        <v>1</v>
      </c>
      <c r="I231" s="249"/>
      <c r="J231" s="246"/>
      <c r="K231" s="246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138</v>
      </c>
      <c r="AU231" s="254" t="s">
        <v>83</v>
      </c>
      <c r="AV231" s="14" t="s">
        <v>81</v>
      </c>
      <c r="AW231" s="14" t="s">
        <v>29</v>
      </c>
      <c r="AX231" s="14" t="s">
        <v>73</v>
      </c>
      <c r="AY231" s="254" t="s">
        <v>130</v>
      </c>
    </row>
    <row r="232" s="13" customFormat="1">
      <c r="A232" s="13"/>
      <c r="B232" s="233"/>
      <c r="C232" s="234"/>
      <c r="D232" s="235" t="s">
        <v>138</v>
      </c>
      <c r="E232" s="236" t="s">
        <v>1</v>
      </c>
      <c r="F232" s="237" t="s">
        <v>214</v>
      </c>
      <c r="G232" s="234"/>
      <c r="H232" s="238">
        <v>68.799999999999997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138</v>
      </c>
      <c r="AU232" s="244" t="s">
        <v>83</v>
      </c>
      <c r="AV232" s="13" t="s">
        <v>83</v>
      </c>
      <c r="AW232" s="13" t="s">
        <v>29</v>
      </c>
      <c r="AX232" s="13" t="s">
        <v>73</v>
      </c>
      <c r="AY232" s="244" t="s">
        <v>130</v>
      </c>
    </row>
    <row r="233" s="14" customFormat="1">
      <c r="A233" s="14"/>
      <c r="B233" s="245"/>
      <c r="C233" s="246"/>
      <c r="D233" s="235" t="s">
        <v>138</v>
      </c>
      <c r="E233" s="247" t="s">
        <v>1</v>
      </c>
      <c r="F233" s="248" t="s">
        <v>229</v>
      </c>
      <c r="G233" s="246"/>
      <c r="H233" s="247" t="s">
        <v>1</v>
      </c>
      <c r="I233" s="249"/>
      <c r="J233" s="246"/>
      <c r="K233" s="246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138</v>
      </c>
      <c r="AU233" s="254" t="s">
        <v>83</v>
      </c>
      <c r="AV233" s="14" t="s">
        <v>81</v>
      </c>
      <c r="AW233" s="14" t="s">
        <v>29</v>
      </c>
      <c r="AX233" s="14" t="s">
        <v>73</v>
      </c>
      <c r="AY233" s="254" t="s">
        <v>130</v>
      </c>
    </row>
    <row r="234" s="13" customFormat="1">
      <c r="A234" s="13"/>
      <c r="B234" s="233"/>
      <c r="C234" s="234"/>
      <c r="D234" s="235" t="s">
        <v>138</v>
      </c>
      <c r="E234" s="236" t="s">
        <v>1</v>
      </c>
      <c r="F234" s="237" t="s">
        <v>230</v>
      </c>
      <c r="G234" s="234"/>
      <c r="H234" s="238">
        <v>83.200000000000003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138</v>
      </c>
      <c r="AU234" s="244" t="s">
        <v>83</v>
      </c>
      <c r="AV234" s="13" t="s">
        <v>83</v>
      </c>
      <c r="AW234" s="13" t="s">
        <v>29</v>
      </c>
      <c r="AX234" s="13" t="s">
        <v>73</v>
      </c>
      <c r="AY234" s="244" t="s">
        <v>130</v>
      </c>
    </row>
    <row r="235" s="14" customFormat="1">
      <c r="A235" s="14"/>
      <c r="B235" s="245"/>
      <c r="C235" s="246"/>
      <c r="D235" s="235" t="s">
        <v>138</v>
      </c>
      <c r="E235" s="247" t="s">
        <v>1</v>
      </c>
      <c r="F235" s="248" t="s">
        <v>231</v>
      </c>
      <c r="G235" s="246"/>
      <c r="H235" s="247" t="s">
        <v>1</v>
      </c>
      <c r="I235" s="249"/>
      <c r="J235" s="246"/>
      <c r="K235" s="246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138</v>
      </c>
      <c r="AU235" s="254" t="s">
        <v>83</v>
      </c>
      <c r="AV235" s="14" t="s">
        <v>81</v>
      </c>
      <c r="AW235" s="14" t="s">
        <v>29</v>
      </c>
      <c r="AX235" s="14" t="s">
        <v>73</v>
      </c>
      <c r="AY235" s="254" t="s">
        <v>130</v>
      </c>
    </row>
    <row r="236" s="13" customFormat="1">
      <c r="A236" s="13"/>
      <c r="B236" s="233"/>
      <c r="C236" s="234"/>
      <c r="D236" s="235" t="s">
        <v>138</v>
      </c>
      <c r="E236" s="236" t="s">
        <v>1</v>
      </c>
      <c r="F236" s="237" t="s">
        <v>232</v>
      </c>
      <c r="G236" s="234"/>
      <c r="H236" s="238">
        <v>56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138</v>
      </c>
      <c r="AU236" s="244" t="s">
        <v>83</v>
      </c>
      <c r="AV236" s="13" t="s">
        <v>83</v>
      </c>
      <c r="AW236" s="13" t="s">
        <v>29</v>
      </c>
      <c r="AX236" s="13" t="s">
        <v>73</v>
      </c>
      <c r="AY236" s="244" t="s">
        <v>130</v>
      </c>
    </row>
    <row r="237" s="14" customFormat="1">
      <c r="A237" s="14"/>
      <c r="B237" s="245"/>
      <c r="C237" s="246"/>
      <c r="D237" s="235" t="s">
        <v>138</v>
      </c>
      <c r="E237" s="247" t="s">
        <v>1</v>
      </c>
      <c r="F237" s="248" t="s">
        <v>233</v>
      </c>
      <c r="G237" s="246"/>
      <c r="H237" s="247" t="s">
        <v>1</v>
      </c>
      <c r="I237" s="249"/>
      <c r="J237" s="246"/>
      <c r="K237" s="246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138</v>
      </c>
      <c r="AU237" s="254" t="s">
        <v>83</v>
      </c>
      <c r="AV237" s="14" t="s">
        <v>81</v>
      </c>
      <c r="AW237" s="14" t="s">
        <v>29</v>
      </c>
      <c r="AX237" s="14" t="s">
        <v>73</v>
      </c>
      <c r="AY237" s="254" t="s">
        <v>130</v>
      </c>
    </row>
    <row r="238" s="13" customFormat="1">
      <c r="A238" s="13"/>
      <c r="B238" s="233"/>
      <c r="C238" s="234"/>
      <c r="D238" s="235" t="s">
        <v>138</v>
      </c>
      <c r="E238" s="236" t="s">
        <v>1</v>
      </c>
      <c r="F238" s="237" t="s">
        <v>218</v>
      </c>
      <c r="G238" s="234"/>
      <c r="H238" s="238">
        <v>57.600000000000001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138</v>
      </c>
      <c r="AU238" s="244" t="s">
        <v>83</v>
      </c>
      <c r="AV238" s="13" t="s">
        <v>83</v>
      </c>
      <c r="AW238" s="13" t="s">
        <v>29</v>
      </c>
      <c r="AX238" s="13" t="s">
        <v>73</v>
      </c>
      <c r="AY238" s="244" t="s">
        <v>130</v>
      </c>
    </row>
    <row r="239" s="14" customFormat="1">
      <c r="A239" s="14"/>
      <c r="B239" s="245"/>
      <c r="C239" s="246"/>
      <c r="D239" s="235" t="s">
        <v>138</v>
      </c>
      <c r="E239" s="247" t="s">
        <v>1</v>
      </c>
      <c r="F239" s="248" t="s">
        <v>234</v>
      </c>
      <c r="G239" s="246"/>
      <c r="H239" s="247" t="s">
        <v>1</v>
      </c>
      <c r="I239" s="249"/>
      <c r="J239" s="246"/>
      <c r="K239" s="246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138</v>
      </c>
      <c r="AU239" s="254" t="s">
        <v>83</v>
      </c>
      <c r="AV239" s="14" t="s">
        <v>81</v>
      </c>
      <c r="AW239" s="14" t="s">
        <v>29</v>
      </c>
      <c r="AX239" s="14" t="s">
        <v>73</v>
      </c>
      <c r="AY239" s="254" t="s">
        <v>130</v>
      </c>
    </row>
    <row r="240" s="13" customFormat="1">
      <c r="A240" s="13"/>
      <c r="B240" s="233"/>
      <c r="C240" s="234"/>
      <c r="D240" s="235" t="s">
        <v>138</v>
      </c>
      <c r="E240" s="236" t="s">
        <v>1</v>
      </c>
      <c r="F240" s="237" t="s">
        <v>235</v>
      </c>
      <c r="G240" s="234"/>
      <c r="H240" s="238">
        <v>59.200000000000003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138</v>
      </c>
      <c r="AU240" s="244" t="s">
        <v>83</v>
      </c>
      <c r="AV240" s="13" t="s">
        <v>83</v>
      </c>
      <c r="AW240" s="13" t="s">
        <v>29</v>
      </c>
      <c r="AX240" s="13" t="s">
        <v>73</v>
      </c>
      <c r="AY240" s="244" t="s">
        <v>130</v>
      </c>
    </row>
    <row r="241" s="15" customFormat="1">
      <c r="A241" s="15"/>
      <c r="B241" s="255"/>
      <c r="C241" s="256"/>
      <c r="D241" s="235" t="s">
        <v>138</v>
      </c>
      <c r="E241" s="257" t="s">
        <v>1</v>
      </c>
      <c r="F241" s="258" t="s">
        <v>153</v>
      </c>
      <c r="G241" s="256"/>
      <c r="H241" s="259">
        <v>623.85000000000002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138</v>
      </c>
      <c r="AU241" s="265" t="s">
        <v>83</v>
      </c>
      <c r="AV241" s="15" t="s">
        <v>136</v>
      </c>
      <c r="AW241" s="15" t="s">
        <v>29</v>
      </c>
      <c r="AX241" s="15" t="s">
        <v>81</v>
      </c>
      <c r="AY241" s="265" t="s">
        <v>130</v>
      </c>
    </row>
    <row r="242" s="2" customFormat="1" ht="37.8" customHeight="1">
      <c r="A242" s="38"/>
      <c r="B242" s="39"/>
      <c r="C242" s="219" t="s">
        <v>244</v>
      </c>
      <c r="D242" s="219" t="s">
        <v>132</v>
      </c>
      <c r="E242" s="220" t="s">
        <v>245</v>
      </c>
      <c r="F242" s="221" t="s">
        <v>246</v>
      </c>
      <c r="G242" s="222" t="s">
        <v>135</v>
      </c>
      <c r="H242" s="223">
        <v>623.85000000000002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38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136</v>
      </c>
      <c r="AT242" s="231" t="s">
        <v>132</v>
      </c>
      <c r="AU242" s="231" t="s">
        <v>83</v>
      </c>
      <c r="AY242" s="17" t="s">
        <v>130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136</v>
      </c>
      <c r="BM242" s="231" t="s">
        <v>247</v>
      </c>
    </row>
    <row r="243" s="2" customFormat="1" ht="62.7" customHeight="1">
      <c r="A243" s="38"/>
      <c r="B243" s="39"/>
      <c r="C243" s="219" t="s">
        <v>248</v>
      </c>
      <c r="D243" s="219" t="s">
        <v>132</v>
      </c>
      <c r="E243" s="220" t="s">
        <v>249</v>
      </c>
      <c r="F243" s="221" t="s">
        <v>250</v>
      </c>
      <c r="G243" s="222" t="s">
        <v>195</v>
      </c>
      <c r="H243" s="223">
        <v>457.73000000000002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38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136</v>
      </c>
      <c r="AT243" s="231" t="s">
        <v>132</v>
      </c>
      <c r="AU243" s="231" t="s">
        <v>83</v>
      </c>
      <c r="AY243" s="17" t="s">
        <v>130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81</v>
      </c>
      <c r="BK243" s="232">
        <f>ROUND(I243*H243,2)</f>
        <v>0</v>
      </c>
      <c r="BL243" s="17" t="s">
        <v>136</v>
      </c>
      <c r="BM243" s="231" t="s">
        <v>251</v>
      </c>
    </row>
    <row r="244" s="13" customFormat="1">
      <c r="A244" s="13"/>
      <c r="B244" s="233"/>
      <c r="C244" s="234"/>
      <c r="D244" s="235" t="s">
        <v>138</v>
      </c>
      <c r="E244" s="236" t="s">
        <v>1</v>
      </c>
      <c r="F244" s="237" t="s">
        <v>252</v>
      </c>
      <c r="G244" s="234"/>
      <c r="H244" s="238">
        <v>457.73000000000002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138</v>
      </c>
      <c r="AU244" s="244" t="s">
        <v>83</v>
      </c>
      <c r="AV244" s="13" t="s">
        <v>83</v>
      </c>
      <c r="AW244" s="13" t="s">
        <v>29</v>
      </c>
      <c r="AX244" s="13" t="s">
        <v>73</v>
      </c>
      <c r="AY244" s="244" t="s">
        <v>130</v>
      </c>
    </row>
    <row r="245" s="2" customFormat="1" ht="62.7" customHeight="1">
      <c r="A245" s="38"/>
      <c r="B245" s="39"/>
      <c r="C245" s="219" t="s">
        <v>253</v>
      </c>
      <c r="D245" s="219" t="s">
        <v>132</v>
      </c>
      <c r="E245" s="220" t="s">
        <v>254</v>
      </c>
      <c r="F245" s="221" t="s">
        <v>255</v>
      </c>
      <c r="G245" s="222" t="s">
        <v>195</v>
      </c>
      <c r="H245" s="223">
        <v>431.99799999999999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38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136</v>
      </c>
      <c r="AT245" s="231" t="s">
        <v>132</v>
      </c>
      <c r="AU245" s="231" t="s">
        <v>83</v>
      </c>
      <c r="AY245" s="17" t="s">
        <v>130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81</v>
      </c>
      <c r="BK245" s="232">
        <f>ROUND(I245*H245,2)</f>
        <v>0</v>
      </c>
      <c r="BL245" s="17" t="s">
        <v>136</v>
      </c>
      <c r="BM245" s="231" t="s">
        <v>256</v>
      </c>
    </row>
    <row r="246" s="2" customFormat="1" ht="66.75" customHeight="1">
      <c r="A246" s="38"/>
      <c r="B246" s="39"/>
      <c r="C246" s="219" t="s">
        <v>257</v>
      </c>
      <c r="D246" s="219" t="s">
        <v>132</v>
      </c>
      <c r="E246" s="220" t="s">
        <v>258</v>
      </c>
      <c r="F246" s="221" t="s">
        <v>259</v>
      </c>
      <c r="G246" s="222" t="s">
        <v>195</v>
      </c>
      <c r="H246" s="223">
        <v>1295.9939999999999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38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136</v>
      </c>
      <c r="AT246" s="231" t="s">
        <v>132</v>
      </c>
      <c r="AU246" s="231" t="s">
        <v>83</v>
      </c>
      <c r="AY246" s="17" t="s">
        <v>130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81</v>
      </c>
      <c r="BK246" s="232">
        <f>ROUND(I246*H246,2)</f>
        <v>0</v>
      </c>
      <c r="BL246" s="17" t="s">
        <v>136</v>
      </c>
      <c r="BM246" s="231" t="s">
        <v>260</v>
      </c>
    </row>
    <row r="247" s="13" customFormat="1">
      <c r="A247" s="13"/>
      <c r="B247" s="233"/>
      <c r="C247" s="234"/>
      <c r="D247" s="235" t="s">
        <v>138</v>
      </c>
      <c r="E247" s="234"/>
      <c r="F247" s="237" t="s">
        <v>261</v>
      </c>
      <c r="G247" s="234"/>
      <c r="H247" s="238">
        <v>1295.9939999999999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138</v>
      </c>
      <c r="AU247" s="244" t="s">
        <v>83</v>
      </c>
      <c r="AV247" s="13" t="s">
        <v>83</v>
      </c>
      <c r="AW247" s="13" t="s">
        <v>4</v>
      </c>
      <c r="AX247" s="13" t="s">
        <v>81</v>
      </c>
      <c r="AY247" s="244" t="s">
        <v>130</v>
      </c>
    </row>
    <row r="248" s="2" customFormat="1" ht="62.7" customHeight="1">
      <c r="A248" s="38"/>
      <c r="B248" s="39"/>
      <c r="C248" s="219" t="s">
        <v>175</v>
      </c>
      <c r="D248" s="219" t="s">
        <v>132</v>
      </c>
      <c r="E248" s="220" t="s">
        <v>262</v>
      </c>
      <c r="F248" s="221" t="s">
        <v>263</v>
      </c>
      <c r="G248" s="222" t="s">
        <v>195</v>
      </c>
      <c r="H248" s="223">
        <v>121.033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38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136</v>
      </c>
      <c r="AT248" s="231" t="s">
        <v>132</v>
      </c>
      <c r="AU248" s="231" t="s">
        <v>83</v>
      </c>
      <c r="AY248" s="17" t="s">
        <v>130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81</v>
      </c>
      <c r="BK248" s="232">
        <f>ROUND(I248*H248,2)</f>
        <v>0</v>
      </c>
      <c r="BL248" s="17" t="s">
        <v>136</v>
      </c>
      <c r="BM248" s="231" t="s">
        <v>264</v>
      </c>
    </row>
    <row r="249" s="2" customFormat="1" ht="66.75" customHeight="1">
      <c r="A249" s="38"/>
      <c r="B249" s="39"/>
      <c r="C249" s="219" t="s">
        <v>7</v>
      </c>
      <c r="D249" s="219" t="s">
        <v>132</v>
      </c>
      <c r="E249" s="220" t="s">
        <v>265</v>
      </c>
      <c r="F249" s="221" t="s">
        <v>266</v>
      </c>
      <c r="G249" s="222" t="s">
        <v>195</v>
      </c>
      <c r="H249" s="223">
        <v>363.09899999999999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38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136</v>
      </c>
      <c r="AT249" s="231" t="s">
        <v>132</v>
      </c>
      <c r="AU249" s="231" t="s">
        <v>83</v>
      </c>
      <c r="AY249" s="17" t="s">
        <v>130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81</v>
      </c>
      <c r="BK249" s="232">
        <f>ROUND(I249*H249,2)</f>
        <v>0</v>
      </c>
      <c r="BL249" s="17" t="s">
        <v>136</v>
      </c>
      <c r="BM249" s="231" t="s">
        <v>267</v>
      </c>
    </row>
    <row r="250" s="13" customFormat="1">
      <c r="A250" s="13"/>
      <c r="B250" s="233"/>
      <c r="C250" s="234"/>
      <c r="D250" s="235" t="s">
        <v>138</v>
      </c>
      <c r="E250" s="234"/>
      <c r="F250" s="237" t="s">
        <v>268</v>
      </c>
      <c r="G250" s="234"/>
      <c r="H250" s="238">
        <v>363.09899999999999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138</v>
      </c>
      <c r="AU250" s="244" t="s">
        <v>83</v>
      </c>
      <c r="AV250" s="13" t="s">
        <v>83</v>
      </c>
      <c r="AW250" s="13" t="s">
        <v>4</v>
      </c>
      <c r="AX250" s="13" t="s">
        <v>81</v>
      </c>
      <c r="AY250" s="244" t="s">
        <v>130</v>
      </c>
    </row>
    <row r="251" s="2" customFormat="1" ht="44.25" customHeight="1">
      <c r="A251" s="38"/>
      <c r="B251" s="39"/>
      <c r="C251" s="219" t="s">
        <v>269</v>
      </c>
      <c r="D251" s="219" t="s">
        <v>132</v>
      </c>
      <c r="E251" s="220" t="s">
        <v>270</v>
      </c>
      <c r="F251" s="221" t="s">
        <v>271</v>
      </c>
      <c r="G251" s="222" t="s">
        <v>195</v>
      </c>
      <c r="H251" s="223">
        <v>457.73000000000002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38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136</v>
      </c>
      <c r="AT251" s="231" t="s">
        <v>132</v>
      </c>
      <c r="AU251" s="231" t="s">
        <v>83</v>
      </c>
      <c r="AY251" s="17" t="s">
        <v>130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81</v>
      </c>
      <c r="BK251" s="232">
        <f>ROUND(I251*H251,2)</f>
        <v>0</v>
      </c>
      <c r="BL251" s="17" t="s">
        <v>136</v>
      </c>
      <c r="BM251" s="231" t="s">
        <v>272</v>
      </c>
    </row>
    <row r="252" s="13" customFormat="1">
      <c r="A252" s="13"/>
      <c r="B252" s="233"/>
      <c r="C252" s="234"/>
      <c r="D252" s="235" t="s">
        <v>138</v>
      </c>
      <c r="E252" s="236" t="s">
        <v>1</v>
      </c>
      <c r="F252" s="237" t="s">
        <v>273</v>
      </c>
      <c r="G252" s="234"/>
      <c r="H252" s="238">
        <v>457.73000000000002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138</v>
      </c>
      <c r="AU252" s="244" t="s">
        <v>83</v>
      </c>
      <c r="AV252" s="13" t="s">
        <v>83</v>
      </c>
      <c r="AW252" s="13" t="s">
        <v>29</v>
      </c>
      <c r="AX252" s="13" t="s">
        <v>81</v>
      </c>
      <c r="AY252" s="244" t="s">
        <v>130</v>
      </c>
    </row>
    <row r="253" s="2" customFormat="1" ht="21.75" customHeight="1">
      <c r="A253" s="38"/>
      <c r="B253" s="39"/>
      <c r="C253" s="219" t="s">
        <v>274</v>
      </c>
      <c r="D253" s="219" t="s">
        <v>132</v>
      </c>
      <c r="E253" s="220" t="s">
        <v>275</v>
      </c>
      <c r="F253" s="221" t="s">
        <v>276</v>
      </c>
      <c r="G253" s="222" t="s">
        <v>277</v>
      </c>
      <c r="H253" s="223">
        <v>646.49300000000005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38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136</v>
      </c>
      <c r="AT253" s="231" t="s">
        <v>132</v>
      </c>
      <c r="AU253" s="231" t="s">
        <v>83</v>
      </c>
      <c r="AY253" s="17" t="s">
        <v>130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81</v>
      </c>
      <c r="BK253" s="232">
        <f>ROUND(I253*H253,2)</f>
        <v>0</v>
      </c>
      <c r="BL253" s="17" t="s">
        <v>136</v>
      </c>
      <c r="BM253" s="231" t="s">
        <v>278</v>
      </c>
    </row>
    <row r="254" s="13" customFormat="1">
      <c r="A254" s="13"/>
      <c r="B254" s="233"/>
      <c r="C254" s="234"/>
      <c r="D254" s="235" t="s">
        <v>138</v>
      </c>
      <c r="E254" s="236" t="s">
        <v>1</v>
      </c>
      <c r="F254" s="237" t="s">
        <v>279</v>
      </c>
      <c r="G254" s="234"/>
      <c r="H254" s="238">
        <v>646.49300000000005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138</v>
      </c>
      <c r="AU254" s="244" t="s">
        <v>83</v>
      </c>
      <c r="AV254" s="13" t="s">
        <v>83</v>
      </c>
      <c r="AW254" s="13" t="s">
        <v>29</v>
      </c>
      <c r="AX254" s="13" t="s">
        <v>73</v>
      </c>
      <c r="AY254" s="244" t="s">
        <v>130</v>
      </c>
    </row>
    <row r="255" s="2" customFormat="1" ht="21.75" customHeight="1">
      <c r="A255" s="38"/>
      <c r="B255" s="39"/>
      <c r="C255" s="219" t="s">
        <v>280</v>
      </c>
      <c r="D255" s="219" t="s">
        <v>132</v>
      </c>
      <c r="E255" s="220" t="s">
        <v>281</v>
      </c>
      <c r="F255" s="221" t="s">
        <v>282</v>
      </c>
      <c r="G255" s="222" t="s">
        <v>277</v>
      </c>
      <c r="H255" s="223">
        <v>277.06900000000002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38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136</v>
      </c>
      <c r="AT255" s="231" t="s">
        <v>132</v>
      </c>
      <c r="AU255" s="231" t="s">
        <v>83</v>
      </c>
      <c r="AY255" s="17" t="s">
        <v>130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81</v>
      </c>
      <c r="BK255" s="232">
        <f>ROUND(I255*H255,2)</f>
        <v>0</v>
      </c>
      <c r="BL255" s="17" t="s">
        <v>136</v>
      </c>
      <c r="BM255" s="231" t="s">
        <v>283</v>
      </c>
    </row>
    <row r="256" s="13" customFormat="1">
      <c r="A256" s="13"/>
      <c r="B256" s="233"/>
      <c r="C256" s="234"/>
      <c r="D256" s="235" t="s">
        <v>138</v>
      </c>
      <c r="E256" s="236" t="s">
        <v>1</v>
      </c>
      <c r="F256" s="237" t="s">
        <v>284</v>
      </c>
      <c r="G256" s="234"/>
      <c r="H256" s="238">
        <v>277.06900000000002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138</v>
      </c>
      <c r="AU256" s="244" t="s">
        <v>83</v>
      </c>
      <c r="AV256" s="13" t="s">
        <v>83</v>
      </c>
      <c r="AW256" s="13" t="s">
        <v>29</v>
      </c>
      <c r="AX256" s="13" t="s">
        <v>73</v>
      </c>
      <c r="AY256" s="244" t="s">
        <v>130</v>
      </c>
    </row>
    <row r="257" s="2" customFormat="1" ht="37.8" customHeight="1">
      <c r="A257" s="38"/>
      <c r="B257" s="39"/>
      <c r="C257" s="219" t="s">
        <v>285</v>
      </c>
      <c r="D257" s="219" t="s">
        <v>132</v>
      </c>
      <c r="E257" s="220" t="s">
        <v>286</v>
      </c>
      <c r="F257" s="221" t="s">
        <v>287</v>
      </c>
      <c r="G257" s="222" t="s">
        <v>195</v>
      </c>
      <c r="H257" s="223">
        <v>553.03099999999995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38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136</v>
      </c>
      <c r="AT257" s="231" t="s">
        <v>132</v>
      </c>
      <c r="AU257" s="231" t="s">
        <v>83</v>
      </c>
      <c r="AY257" s="17" t="s">
        <v>130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81</v>
      </c>
      <c r="BK257" s="232">
        <f>ROUND(I257*H257,2)</f>
        <v>0</v>
      </c>
      <c r="BL257" s="17" t="s">
        <v>136</v>
      </c>
      <c r="BM257" s="231" t="s">
        <v>288</v>
      </c>
    </row>
    <row r="258" s="13" customFormat="1">
      <c r="A258" s="13"/>
      <c r="B258" s="233"/>
      <c r="C258" s="234"/>
      <c r="D258" s="235" t="s">
        <v>138</v>
      </c>
      <c r="E258" s="236" t="s">
        <v>1</v>
      </c>
      <c r="F258" s="237" t="s">
        <v>289</v>
      </c>
      <c r="G258" s="234"/>
      <c r="H258" s="238">
        <v>553.03099999999995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138</v>
      </c>
      <c r="AU258" s="244" t="s">
        <v>83</v>
      </c>
      <c r="AV258" s="13" t="s">
        <v>83</v>
      </c>
      <c r="AW258" s="13" t="s">
        <v>29</v>
      </c>
      <c r="AX258" s="13" t="s">
        <v>73</v>
      </c>
      <c r="AY258" s="244" t="s">
        <v>130</v>
      </c>
    </row>
    <row r="259" s="2" customFormat="1" ht="44.25" customHeight="1">
      <c r="A259" s="38"/>
      <c r="B259" s="39"/>
      <c r="C259" s="219" t="s">
        <v>290</v>
      </c>
      <c r="D259" s="219" t="s">
        <v>132</v>
      </c>
      <c r="E259" s="220" t="s">
        <v>291</v>
      </c>
      <c r="F259" s="221" t="s">
        <v>292</v>
      </c>
      <c r="G259" s="222" t="s">
        <v>195</v>
      </c>
      <c r="H259" s="223">
        <v>457.73000000000002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38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136</v>
      </c>
      <c r="AT259" s="231" t="s">
        <v>132</v>
      </c>
      <c r="AU259" s="231" t="s">
        <v>83</v>
      </c>
      <c r="AY259" s="17" t="s">
        <v>130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81</v>
      </c>
      <c r="BK259" s="232">
        <f>ROUND(I259*H259,2)</f>
        <v>0</v>
      </c>
      <c r="BL259" s="17" t="s">
        <v>136</v>
      </c>
      <c r="BM259" s="231" t="s">
        <v>293</v>
      </c>
    </row>
    <row r="260" s="14" customFormat="1">
      <c r="A260" s="14"/>
      <c r="B260" s="245"/>
      <c r="C260" s="246"/>
      <c r="D260" s="235" t="s">
        <v>138</v>
      </c>
      <c r="E260" s="247" t="s">
        <v>1</v>
      </c>
      <c r="F260" s="248" t="s">
        <v>294</v>
      </c>
      <c r="G260" s="246"/>
      <c r="H260" s="247" t="s">
        <v>1</v>
      </c>
      <c r="I260" s="249"/>
      <c r="J260" s="246"/>
      <c r="K260" s="246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138</v>
      </c>
      <c r="AU260" s="254" t="s">
        <v>83</v>
      </c>
      <c r="AV260" s="14" t="s">
        <v>81</v>
      </c>
      <c r="AW260" s="14" t="s">
        <v>29</v>
      </c>
      <c r="AX260" s="14" t="s">
        <v>73</v>
      </c>
      <c r="AY260" s="254" t="s">
        <v>130</v>
      </c>
    </row>
    <row r="261" s="14" customFormat="1">
      <c r="A261" s="14"/>
      <c r="B261" s="245"/>
      <c r="C261" s="246"/>
      <c r="D261" s="235" t="s">
        <v>138</v>
      </c>
      <c r="E261" s="247" t="s">
        <v>1</v>
      </c>
      <c r="F261" s="248" t="s">
        <v>295</v>
      </c>
      <c r="G261" s="246"/>
      <c r="H261" s="247" t="s">
        <v>1</v>
      </c>
      <c r="I261" s="249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138</v>
      </c>
      <c r="AU261" s="254" t="s">
        <v>83</v>
      </c>
      <c r="AV261" s="14" t="s">
        <v>81</v>
      </c>
      <c r="AW261" s="14" t="s">
        <v>29</v>
      </c>
      <c r="AX261" s="14" t="s">
        <v>73</v>
      </c>
      <c r="AY261" s="254" t="s">
        <v>130</v>
      </c>
    </row>
    <row r="262" s="14" customFormat="1">
      <c r="A262" s="14"/>
      <c r="B262" s="245"/>
      <c r="C262" s="246"/>
      <c r="D262" s="235" t="s">
        <v>138</v>
      </c>
      <c r="E262" s="247" t="s">
        <v>1</v>
      </c>
      <c r="F262" s="248" t="s">
        <v>213</v>
      </c>
      <c r="G262" s="246"/>
      <c r="H262" s="247" t="s">
        <v>1</v>
      </c>
      <c r="I262" s="249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138</v>
      </c>
      <c r="AU262" s="254" t="s">
        <v>83</v>
      </c>
      <c r="AV262" s="14" t="s">
        <v>81</v>
      </c>
      <c r="AW262" s="14" t="s">
        <v>29</v>
      </c>
      <c r="AX262" s="14" t="s">
        <v>73</v>
      </c>
      <c r="AY262" s="254" t="s">
        <v>130</v>
      </c>
    </row>
    <row r="263" s="13" customFormat="1">
      <c r="A263" s="13"/>
      <c r="B263" s="233"/>
      <c r="C263" s="234"/>
      <c r="D263" s="235" t="s">
        <v>138</v>
      </c>
      <c r="E263" s="236" t="s">
        <v>1</v>
      </c>
      <c r="F263" s="237" t="s">
        <v>296</v>
      </c>
      <c r="G263" s="234"/>
      <c r="H263" s="238">
        <v>41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138</v>
      </c>
      <c r="AU263" s="244" t="s">
        <v>83</v>
      </c>
      <c r="AV263" s="13" t="s">
        <v>83</v>
      </c>
      <c r="AW263" s="13" t="s">
        <v>29</v>
      </c>
      <c r="AX263" s="13" t="s">
        <v>73</v>
      </c>
      <c r="AY263" s="244" t="s">
        <v>130</v>
      </c>
    </row>
    <row r="264" s="13" customFormat="1">
      <c r="A264" s="13"/>
      <c r="B264" s="233"/>
      <c r="C264" s="234"/>
      <c r="D264" s="235" t="s">
        <v>138</v>
      </c>
      <c r="E264" s="236" t="s">
        <v>1</v>
      </c>
      <c r="F264" s="237" t="s">
        <v>297</v>
      </c>
      <c r="G264" s="234"/>
      <c r="H264" s="238">
        <v>16.079999999999998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138</v>
      </c>
      <c r="AU264" s="244" t="s">
        <v>83</v>
      </c>
      <c r="AV264" s="13" t="s">
        <v>83</v>
      </c>
      <c r="AW264" s="13" t="s">
        <v>29</v>
      </c>
      <c r="AX264" s="13" t="s">
        <v>73</v>
      </c>
      <c r="AY264" s="244" t="s">
        <v>130</v>
      </c>
    </row>
    <row r="265" s="14" customFormat="1">
      <c r="A265" s="14"/>
      <c r="B265" s="245"/>
      <c r="C265" s="246"/>
      <c r="D265" s="235" t="s">
        <v>138</v>
      </c>
      <c r="E265" s="247" t="s">
        <v>1</v>
      </c>
      <c r="F265" s="248" t="s">
        <v>215</v>
      </c>
      <c r="G265" s="246"/>
      <c r="H265" s="247" t="s">
        <v>1</v>
      </c>
      <c r="I265" s="249"/>
      <c r="J265" s="246"/>
      <c r="K265" s="246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138</v>
      </c>
      <c r="AU265" s="254" t="s">
        <v>83</v>
      </c>
      <c r="AV265" s="14" t="s">
        <v>81</v>
      </c>
      <c r="AW265" s="14" t="s">
        <v>29</v>
      </c>
      <c r="AX265" s="14" t="s">
        <v>73</v>
      </c>
      <c r="AY265" s="254" t="s">
        <v>130</v>
      </c>
    </row>
    <row r="266" s="13" customFormat="1">
      <c r="A266" s="13"/>
      <c r="B266" s="233"/>
      <c r="C266" s="234"/>
      <c r="D266" s="235" t="s">
        <v>138</v>
      </c>
      <c r="E266" s="236" t="s">
        <v>1</v>
      </c>
      <c r="F266" s="237" t="s">
        <v>298</v>
      </c>
      <c r="G266" s="234"/>
      <c r="H266" s="238">
        <v>12.300000000000001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138</v>
      </c>
      <c r="AU266" s="244" t="s">
        <v>83</v>
      </c>
      <c r="AV266" s="13" t="s">
        <v>83</v>
      </c>
      <c r="AW266" s="13" t="s">
        <v>29</v>
      </c>
      <c r="AX266" s="13" t="s">
        <v>73</v>
      </c>
      <c r="AY266" s="244" t="s">
        <v>130</v>
      </c>
    </row>
    <row r="267" s="14" customFormat="1">
      <c r="A267" s="14"/>
      <c r="B267" s="245"/>
      <c r="C267" s="246"/>
      <c r="D267" s="235" t="s">
        <v>138</v>
      </c>
      <c r="E267" s="247" t="s">
        <v>1</v>
      </c>
      <c r="F267" s="248" t="s">
        <v>217</v>
      </c>
      <c r="G267" s="246"/>
      <c r="H267" s="247" t="s">
        <v>1</v>
      </c>
      <c r="I267" s="249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138</v>
      </c>
      <c r="AU267" s="254" t="s">
        <v>83</v>
      </c>
      <c r="AV267" s="14" t="s">
        <v>81</v>
      </c>
      <c r="AW267" s="14" t="s">
        <v>29</v>
      </c>
      <c r="AX267" s="14" t="s">
        <v>73</v>
      </c>
      <c r="AY267" s="254" t="s">
        <v>130</v>
      </c>
    </row>
    <row r="268" s="13" customFormat="1">
      <c r="A268" s="13"/>
      <c r="B268" s="233"/>
      <c r="C268" s="234"/>
      <c r="D268" s="235" t="s">
        <v>138</v>
      </c>
      <c r="E268" s="236" t="s">
        <v>1</v>
      </c>
      <c r="F268" s="237" t="s">
        <v>197</v>
      </c>
      <c r="G268" s="234"/>
      <c r="H268" s="238">
        <v>47.600000000000001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138</v>
      </c>
      <c r="AU268" s="244" t="s">
        <v>83</v>
      </c>
      <c r="AV268" s="13" t="s">
        <v>83</v>
      </c>
      <c r="AW268" s="13" t="s">
        <v>29</v>
      </c>
      <c r="AX268" s="13" t="s">
        <v>73</v>
      </c>
      <c r="AY268" s="244" t="s">
        <v>130</v>
      </c>
    </row>
    <row r="269" s="14" customFormat="1">
      <c r="A269" s="14"/>
      <c r="B269" s="245"/>
      <c r="C269" s="246"/>
      <c r="D269" s="235" t="s">
        <v>138</v>
      </c>
      <c r="E269" s="247" t="s">
        <v>1</v>
      </c>
      <c r="F269" s="248" t="s">
        <v>219</v>
      </c>
      <c r="G269" s="246"/>
      <c r="H269" s="247" t="s">
        <v>1</v>
      </c>
      <c r="I269" s="249"/>
      <c r="J269" s="246"/>
      <c r="K269" s="246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138</v>
      </c>
      <c r="AU269" s="254" t="s">
        <v>83</v>
      </c>
      <c r="AV269" s="14" t="s">
        <v>81</v>
      </c>
      <c r="AW269" s="14" t="s">
        <v>29</v>
      </c>
      <c r="AX269" s="14" t="s">
        <v>73</v>
      </c>
      <c r="AY269" s="254" t="s">
        <v>130</v>
      </c>
    </row>
    <row r="270" s="13" customFormat="1">
      <c r="A270" s="13"/>
      <c r="B270" s="233"/>
      <c r="C270" s="234"/>
      <c r="D270" s="235" t="s">
        <v>138</v>
      </c>
      <c r="E270" s="236" t="s">
        <v>1</v>
      </c>
      <c r="F270" s="237" t="s">
        <v>299</v>
      </c>
      <c r="G270" s="234"/>
      <c r="H270" s="238">
        <v>6.5999999999999996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138</v>
      </c>
      <c r="AU270" s="244" t="s">
        <v>83</v>
      </c>
      <c r="AV270" s="13" t="s">
        <v>83</v>
      </c>
      <c r="AW270" s="13" t="s">
        <v>29</v>
      </c>
      <c r="AX270" s="13" t="s">
        <v>73</v>
      </c>
      <c r="AY270" s="244" t="s">
        <v>130</v>
      </c>
    </row>
    <row r="271" s="14" customFormat="1">
      <c r="A271" s="14"/>
      <c r="B271" s="245"/>
      <c r="C271" s="246"/>
      <c r="D271" s="235" t="s">
        <v>138</v>
      </c>
      <c r="E271" s="247" t="s">
        <v>1</v>
      </c>
      <c r="F271" s="248" t="s">
        <v>221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138</v>
      </c>
      <c r="AU271" s="254" t="s">
        <v>83</v>
      </c>
      <c r="AV271" s="14" t="s">
        <v>81</v>
      </c>
      <c r="AW271" s="14" t="s">
        <v>29</v>
      </c>
      <c r="AX271" s="14" t="s">
        <v>73</v>
      </c>
      <c r="AY271" s="254" t="s">
        <v>130</v>
      </c>
    </row>
    <row r="272" s="13" customFormat="1">
      <c r="A272" s="13"/>
      <c r="B272" s="233"/>
      <c r="C272" s="234"/>
      <c r="D272" s="235" t="s">
        <v>138</v>
      </c>
      <c r="E272" s="236" t="s">
        <v>1</v>
      </c>
      <c r="F272" s="237" t="s">
        <v>198</v>
      </c>
      <c r="G272" s="234"/>
      <c r="H272" s="238">
        <v>12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138</v>
      </c>
      <c r="AU272" s="244" t="s">
        <v>83</v>
      </c>
      <c r="AV272" s="13" t="s">
        <v>83</v>
      </c>
      <c r="AW272" s="13" t="s">
        <v>29</v>
      </c>
      <c r="AX272" s="13" t="s">
        <v>73</v>
      </c>
      <c r="AY272" s="244" t="s">
        <v>130</v>
      </c>
    </row>
    <row r="273" s="14" customFormat="1">
      <c r="A273" s="14"/>
      <c r="B273" s="245"/>
      <c r="C273" s="246"/>
      <c r="D273" s="235" t="s">
        <v>138</v>
      </c>
      <c r="E273" s="247" t="s">
        <v>1</v>
      </c>
      <c r="F273" s="248" t="s">
        <v>223</v>
      </c>
      <c r="G273" s="246"/>
      <c r="H273" s="247" t="s">
        <v>1</v>
      </c>
      <c r="I273" s="249"/>
      <c r="J273" s="246"/>
      <c r="K273" s="246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138</v>
      </c>
      <c r="AU273" s="254" t="s">
        <v>83</v>
      </c>
      <c r="AV273" s="14" t="s">
        <v>81</v>
      </c>
      <c r="AW273" s="14" t="s">
        <v>29</v>
      </c>
      <c r="AX273" s="14" t="s">
        <v>73</v>
      </c>
      <c r="AY273" s="254" t="s">
        <v>130</v>
      </c>
    </row>
    <row r="274" s="13" customFormat="1">
      <c r="A274" s="13"/>
      <c r="B274" s="233"/>
      <c r="C274" s="234"/>
      <c r="D274" s="235" t="s">
        <v>138</v>
      </c>
      <c r="E274" s="236" t="s">
        <v>1</v>
      </c>
      <c r="F274" s="237" t="s">
        <v>198</v>
      </c>
      <c r="G274" s="234"/>
      <c r="H274" s="238">
        <v>12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138</v>
      </c>
      <c r="AU274" s="244" t="s">
        <v>83</v>
      </c>
      <c r="AV274" s="13" t="s">
        <v>83</v>
      </c>
      <c r="AW274" s="13" t="s">
        <v>29</v>
      </c>
      <c r="AX274" s="13" t="s">
        <v>73</v>
      </c>
      <c r="AY274" s="244" t="s">
        <v>130</v>
      </c>
    </row>
    <row r="275" s="14" customFormat="1">
      <c r="A275" s="14"/>
      <c r="B275" s="245"/>
      <c r="C275" s="246"/>
      <c r="D275" s="235" t="s">
        <v>138</v>
      </c>
      <c r="E275" s="247" t="s">
        <v>1</v>
      </c>
      <c r="F275" s="248" t="s">
        <v>224</v>
      </c>
      <c r="G275" s="246"/>
      <c r="H275" s="247" t="s">
        <v>1</v>
      </c>
      <c r="I275" s="249"/>
      <c r="J275" s="246"/>
      <c r="K275" s="246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138</v>
      </c>
      <c r="AU275" s="254" t="s">
        <v>83</v>
      </c>
      <c r="AV275" s="14" t="s">
        <v>81</v>
      </c>
      <c r="AW275" s="14" t="s">
        <v>29</v>
      </c>
      <c r="AX275" s="14" t="s">
        <v>73</v>
      </c>
      <c r="AY275" s="254" t="s">
        <v>130</v>
      </c>
    </row>
    <row r="276" s="13" customFormat="1">
      <c r="A276" s="13"/>
      <c r="B276" s="233"/>
      <c r="C276" s="234"/>
      <c r="D276" s="235" t="s">
        <v>138</v>
      </c>
      <c r="E276" s="236" t="s">
        <v>1</v>
      </c>
      <c r="F276" s="237" t="s">
        <v>199</v>
      </c>
      <c r="G276" s="234"/>
      <c r="H276" s="238">
        <v>9.3000000000000007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138</v>
      </c>
      <c r="AU276" s="244" t="s">
        <v>83</v>
      </c>
      <c r="AV276" s="13" t="s">
        <v>83</v>
      </c>
      <c r="AW276" s="13" t="s">
        <v>29</v>
      </c>
      <c r="AX276" s="13" t="s">
        <v>73</v>
      </c>
      <c r="AY276" s="244" t="s">
        <v>130</v>
      </c>
    </row>
    <row r="277" s="14" customFormat="1">
      <c r="A277" s="14"/>
      <c r="B277" s="245"/>
      <c r="C277" s="246"/>
      <c r="D277" s="235" t="s">
        <v>138</v>
      </c>
      <c r="E277" s="247" t="s">
        <v>1</v>
      </c>
      <c r="F277" s="248" t="s">
        <v>226</v>
      </c>
      <c r="G277" s="246"/>
      <c r="H277" s="247" t="s">
        <v>1</v>
      </c>
      <c r="I277" s="249"/>
      <c r="J277" s="246"/>
      <c r="K277" s="246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138</v>
      </c>
      <c r="AU277" s="254" t="s">
        <v>83</v>
      </c>
      <c r="AV277" s="14" t="s">
        <v>81</v>
      </c>
      <c r="AW277" s="14" t="s">
        <v>29</v>
      </c>
      <c r="AX277" s="14" t="s">
        <v>73</v>
      </c>
      <c r="AY277" s="254" t="s">
        <v>130</v>
      </c>
    </row>
    <row r="278" s="13" customFormat="1">
      <c r="A278" s="13"/>
      <c r="B278" s="233"/>
      <c r="C278" s="234"/>
      <c r="D278" s="235" t="s">
        <v>138</v>
      </c>
      <c r="E278" s="236" t="s">
        <v>1</v>
      </c>
      <c r="F278" s="237" t="s">
        <v>300</v>
      </c>
      <c r="G278" s="234"/>
      <c r="H278" s="238">
        <v>60.200000000000003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138</v>
      </c>
      <c r="AU278" s="244" t="s">
        <v>83</v>
      </c>
      <c r="AV278" s="13" t="s">
        <v>83</v>
      </c>
      <c r="AW278" s="13" t="s">
        <v>29</v>
      </c>
      <c r="AX278" s="13" t="s">
        <v>73</v>
      </c>
      <c r="AY278" s="244" t="s">
        <v>130</v>
      </c>
    </row>
    <row r="279" s="14" customFormat="1">
      <c r="A279" s="14"/>
      <c r="B279" s="245"/>
      <c r="C279" s="246"/>
      <c r="D279" s="235" t="s">
        <v>138</v>
      </c>
      <c r="E279" s="247" t="s">
        <v>1</v>
      </c>
      <c r="F279" s="248" t="s">
        <v>228</v>
      </c>
      <c r="G279" s="246"/>
      <c r="H279" s="247" t="s">
        <v>1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138</v>
      </c>
      <c r="AU279" s="254" t="s">
        <v>83</v>
      </c>
      <c r="AV279" s="14" t="s">
        <v>81</v>
      </c>
      <c r="AW279" s="14" t="s">
        <v>29</v>
      </c>
      <c r="AX279" s="14" t="s">
        <v>73</v>
      </c>
      <c r="AY279" s="254" t="s">
        <v>130</v>
      </c>
    </row>
    <row r="280" s="13" customFormat="1">
      <c r="A280" s="13"/>
      <c r="B280" s="233"/>
      <c r="C280" s="234"/>
      <c r="D280" s="235" t="s">
        <v>138</v>
      </c>
      <c r="E280" s="236" t="s">
        <v>1</v>
      </c>
      <c r="F280" s="237" t="s">
        <v>301</v>
      </c>
      <c r="G280" s="234"/>
      <c r="H280" s="238">
        <v>28.699999999999999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138</v>
      </c>
      <c r="AU280" s="244" t="s">
        <v>83</v>
      </c>
      <c r="AV280" s="13" t="s">
        <v>83</v>
      </c>
      <c r="AW280" s="13" t="s">
        <v>29</v>
      </c>
      <c r="AX280" s="13" t="s">
        <v>73</v>
      </c>
      <c r="AY280" s="244" t="s">
        <v>130</v>
      </c>
    </row>
    <row r="281" s="13" customFormat="1">
      <c r="A281" s="13"/>
      <c r="B281" s="233"/>
      <c r="C281" s="234"/>
      <c r="D281" s="235" t="s">
        <v>138</v>
      </c>
      <c r="E281" s="236" t="s">
        <v>1</v>
      </c>
      <c r="F281" s="237" t="s">
        <v>302</v>
      </c>
      <c r="G281" s="234"/>
      <c r="H281" s="238">
        <v>25.899999999999999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138</v>
      </c>
      <c r="AU281" s="244" t="s">
        <v>83</v>
      </c>
      <c r="AV281" s="13" t="s">
        <v>83</v>
      </c>
      <c r="AW281" s="13" t="s">
        <v>29</v>
      </c>
      <c r="AX281" s="13" t="s">
        <v>73</v>
      </c>
      <c r="AY281" s="244" t="s">
        <v>130</v>
      </c>
    </row>
    <row r="282" s="14" customFormat="1">
      <c r="A282" s="14"/>
      <c r="B282" s="245"/>
      <c r="C282" s="246"/>
      <c r="D282" s="235" t="s">
        <v>138</v>
      </c>
      <c r="E282" s="247" t="s">
        <v>1</v>
      </c>
      <c r="F282" s="248" t="s">
        <v>229</v>
      </c>
      <c r="G282" s="246"/>
      <c r="H282" s="247" t="s">
        <v>1</v>
      </c>
      <c r="I282" s="249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138</v>
      </c>
      <c r="AU282" s="254" t="s">
        <v>83</v>
      </c>
      <c r="AV282" s="14" t="s">
        <v>81</v>
      </c>
      <c r="AW282" s="14" t="s">
        <v>29</v>
      </c>
      <c r="AX282" s="14" t="s">
        <v>73</v>
      </c>
      <c r="AY282" s="254" t="s">
        <v>130</v>
      </c>
    </row>
    <row r="283" s="13" customFormat="1">
      <c r="A283" s="13"/>
      <c r="B283" s="233"/>
      <c r="C283" s="234"/>
      <c r="D283" s="235" t="s">
        <v>138</v>
      </c>
      <c r="E283" s="236" t="s">
        <v>1</v>
      </c>
      <c r="F283" s="237" t="s">
        <v>303</v>
      </c>
      <c r="G283" s="234"/>
      <c r="H283" s="238">
        <v>70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138</v>
      </c>
      <c r="AU283" s="244" t="s">
        <v>83</v>
      </c>
      <c r="AV283" s="13" t="s">
        <v>83</v>
      </c>
      <c r="AW283" s="13" t="s">
        <v>29</v>
      </c>
      <c r="AX283" s="13" t="s">
        <v>73</v>
      </c>
      <c r="AY283" s="244" t="s">
        <v>130</v>
      </c>
    </row>
    <row r="284" s="14" customFormat="1">
      <c r="A284" s="14"/>
      <c r="B284" s="245"/>
      <c r="C284" s="246"/>
      <c r="D284" s="235" t="s">
        <v>138</v>
      </c>
      <c r="E284" s="247" t="s">
        <v>1</v>
      </c>
      <c r="F284" s="248" t="s">
        <v>231</v>
      </c>
      <c r="G284" s="246"/>
      <c r="H284" s="247" t="s">
        <v>1</v>
      </c>
      <c r="I284" s="249"/>
      <c r="J284" s="246"/>
      <c r="K284" s="246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138</v>
      </c>
      <c r="AU284" s="254" t="s">
        <v>83</v>
      </c>
      <c r="AV284" s="14" t="s">
        <v>81</v>
      </c>
      <c r="AW284" s="14" t="s">
        <v>29</v>
      </c>
      <c r="AX284" s="14" t="s">
        <v>73</v>
      </c>
      <c r="AY284" s="254" t="s">
        <v>130</v>
      </c>
    </row>
    <row r="285" s="13" customFormat="1">
      <c r="A285" s="13"/>
      <c r="B285" s="233"/>
      <c r="C285" s="234"/>
      <c r="D285" s="235" t="s">
        <v>138</v>
      </c>
      <c r="E285" s="236" t="s">
        <v>1</v>
      </c>
      <c r="F285" s="237" t="s">
        <v>304</v>
      </c>
      <c r="G285" s="234"/>
      <c r="H285" s="238">
        <v>46.200000000000003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138</v>
      </c>
      <c r="AU285" s="244" t="s">
        <v>83</v>
      </c>
      <c r="AV285" s="13" t="s">
        <v>83</v>
      </c>
      <c r="AW285" s="13" t="s">
        <v>29</v>
      </c>
      <c r="AX285" s="13" t="s">
        <v>73</v>
      </c>
      <c r="AY285" s="244" t="s">
        <v>130</v>
      </c>
    </row>
    <row r="286" s="14" customFormat="1">
      <c r="A286" s="14"/>
      <c r="B286" s="245"/>
      <c r="C286" s="246"/>
      <c r="D286" s="235" t="s">
        <v>138</v>
      </c>
      <c r="E286" s="247" t="s">
        <v>1</v>
      </c>
      <c r="F286" s="248" t="s">
        <v>233</v>
      </c>
      <c r="G286" s="246"/>
      <c r="H286" s="247" t="s">
        <v>1</v>
      </c>
      <c r="I286" s="249"/>
      <c r="J286" s="246"/>
      <c r="K286" s="246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138</v>
      </c>
      <c r="AU286" s="254" t="s">
        <v>83</v>
      </c>
      <c r="AV286" s="14" t="s">
        <v>81</v>
      </c>
      <c r="AW286" s="14" t="s">
        <v>29</v>
      </c>
      <c r="AX286" s="14" t="s">
        <v>73</v>
      </c>
      <c r="AY286" s="254" t="s">
        <v>130</v>
      </c>
    </row>
    <row r="287" s="13" customFormat="1">
      <c r="A287" s="13"/>
      <c r="B287" s="233"/>
      <c r="C287" s="234"/>
      <c r="D287" s="235" t="s">
        <v>138</v>
      </c>
      <c r="E287" s="236" t="s">
        <v>1</v>
      </c>
      <c r="F287" s="237" t="s">
        <v>197</v>
      </c>
      <c r="G287" s="234"/>
      <c r="H287" s="238">
        <v>47.600000000000001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138</v>
      </c>
      <c r="AU287" s="244" t="s">
        <v>83</v>
      </c>
      <c r="AV287" s="13" t="s">
        <v>83</v>
      </c>
      <c r="AW287" s="13" t="s">
        <v>29</v>
      </c>
      <c r="AX287" s="13" t="s">
        <v>73</v>
      </c>
      <c r="AY287" s="244" t="s">
        <v>130</v>
      </c>
    </row>
    <row r="288" s="14" customFormat="1">
      <c r="A288" s="14"/>
      <c r="B288" s="245"/>
      <c r="C288" s="246"/>
      <c r="D288" s="235" t="s">
        <v>138</v>
      </c>
      <c r="E288" s="247" t="s">
        <v>1</v>
      </c>
      <c r="F288" s="248" t="s">
        <v>234</v>
      </c>
      <c r="G288" s="246"/>
      <c r="H288" s="247" t="s">
        <v>1</v>
      </c>
      <c r="I288" s="249"/>
      <c r="J288" s="246"/>
      <c r="K288" s="246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138</v>
      </c>
      <c r="AU288" s="254" t="s">
        <v>83</v>
      </c>
      <c r="AV288" s="14" t="s">
        <v>81</v>
      </c>
      <c r="AW288" s="14" t="s">
        <v>29</v>
      </c>
      <c r="AX288" s="14" t="s">
        <v>73</v>
      </c>
      <c r="AY288" s="254" t="s">
        <v>130</v>
      </c>
    </row>
    <row r="289" s="13" customFormat="1">
      <c r="A289" s="13"/>
      <c r="B289" s="233"/>
      <c r="C289" s="234"/>
      <c r="D289" s="235" t="s">
        <v>138</v>
      </c>
      <c r="E289" s="236" t="s">
        <v>1</v>
      </c>
      <c r="F289" s="237" t="s">
        <v>305</v>
      </c>
      <c r="G289" s="234"/>
      <c r="H289" s="238">
        <v>24.5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138</v>
      </c>
      <c r="AU289" s="244" t="s">
        <v>83</v>
      </c>
      <c r="AV289" s="13" t="s">
        <v>83</v>
      </c>
      <c r="AW289" s="13" t="s">
        <v>29</v>
      </c>
      <c r="AX289" s="13" t="s">
        <v>73</v>
      </c>
      <c r="AY289" s="244" t="s">
        <v>130</v>
      </c>
    </row>
    <row r="290" s="13" customFormat="1">
      <c r="A290" s="13"/>
      <c r="B290" s="233"/>
      <c r="C290" s="234"/>
      <c r="D290" s="235" t="s">
        <v>138</v>
      </c>
      <c r="E290" s="236" t="s">
        <v>1</v>
      </c>
      <c r="F290" s="237" t="s">
        <v>306</v>
      </c>
      <c r="G290" s="234"/>
      <c r="H290" s="238">
        <v>24.149999999999999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138</v>
      </c>
      <c r="AU290" s="244" t="s">
        <v>83</v>
      </c>
      <c r="AV290" s="13" t="s">
        <v>83</v>
      </c>
      <c r="AW290" s="13" t="s">
        <v>29</v>
      </c>
      <c r="AX290" s="13" t="s">
        <v>73</v>
      </c>
      <c r="AY290" s="244" t="s">
        <v>130</v>
      </c>
    </row>
    <row r="291" s="14" customFormat="1">
      <c r="A291" s="14"/>
      <c r="B291" s="245"/>
      <c r="C291" s="246"/>
      <c r="D291" s="235" t="s">
        <v>138</v>
      </c>
      <c r="E291" s="247" t="s">
        <v>1</v>
      </c>
      <c r="F291" s="248" t="s">
        <v>307</v>
      </c>
      <c r="G291" s="246"/>
      <c r="H291" s="247" t="s">
        <v>1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138</v>
      </c>
      <c r="AU291" s="254" t="s">
        <v>83</v>
      </c>
      <c r="AV291" s="14" t="s">
        <v>81</v>
      </c>
      <c r="AW291" s="14" t="s">
        <v>29</v>
      </c>
      <c r="AX291" s="14" t="s">
        <v>73</v>
      </c>
      <c r="AY291" s="254" t="s">
        <v>130</v>
      </c>
    </row>
    <row r="292" s="14" customFormat="1">
      <c r="A292" s="14"/>
      <c r="B292" s="245"/>
      <c r="C292" s="246"/>
      <c r="D292" s="235" t="s">
        <v>138</v>
      </c>
      <c r="E292" s="247" t="s">
        <v>1</v>
      </c>
      <c r="F292" s="248" t="s">
        <v>308</v>
      </c>
      <c r="G292" s="246"/>
      <c r="H292" s="247" t="s">
        <v>1</v>
      </c>
      <c r="I292" s="249"/>
      <c r="J292" s="246"/>
      <c r="K292" s="246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138</v>
      </c>
      <c r="AU292" s="254" t="s">
        <v>83</v>
      </c>
      <c r="AV292" s="14" t="s">
        <v>81</v>
      </c>
      <c r="AW292" s="14" t="s">
        <v>29</v>
      </c>
      <c r="AX292" s="14" t="s">
        <v>73</v>
      </c>
      <c r="AY292" s="254" t="s">
        <v>130</v>
      </c>
    </row>
    <row r="293" s="13" customFormat="1">
      <c r="A293" s="13"/>
      <c r="B293" s="233"/>
      <c r="C293" s="234"/>
      <c r="D293" s="235" t="s">
        <v>138</v>
      </c>
      <c r="E293" s="236" t="s">
        <v>1</v>
      </c>
      <c r="F293" s="237" t="s">
        <v>309</v>
      </c>
      <c r="G293" s="234"/>
      <c r="H293" s="238">
        <v>-22.219999999999999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138</v>
      </c>
      <c r="AU293" s="244" t="s">
        <v>83</v>
      </c>
      <c r="AV293" s="13" t="s">
        <v>83</v>
      </c>
      <c r="AW293" s="13" t="s">
        <v>29</v>
      </c>
      <c r="AX293" s="13" t="s">
        <v>73</v>
      </c>
      <c r="AY293" s="244" t="s">
        <v>130</v>
      </c>
    </row>
    <row r="294" s="14" customFormat="1">
      <c r="A294" s="14"/>
      <c r="B294" s="245"/>
      <c r="C294" s="246"/>
      <c r="D294" s="235" t="s">
        <v>138</v>
      </c>
      <c r="E294" s="247" t="s">
        <v>1</v>
      </c>
      <c r="F294" s="248" t="s">
        <v>310</v>
      </c>
      <c r="G294" s="246"/>
      <c r="H294" s="247" t="s">
        <v>1</v>
      </c>
      <c r="I294" s="249"/>
      <c r="J294" s="246"/>
      <c r="K294" s="246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138</v>
      </c>
      <c r="AU294" s="254" t="s">
        <v>83</v>
      </c>
      <c r="AV294" s="14" t="s">
        <v>81</v>
      </c>
      <c r="AW294" s="14" t="s">
        <v>29</v>
      </c>
      <c r="AX294" s="14" t="s">
        <v>73</v>
      </c>
      <c r="AY294" s="254" t="s">
        <v>130</v>
      </c>
    </row>
    <row r="295" s="13" customFormat="1">
      <c r="A295" s="13"/>
      <c r="B295" s="233"/>
      <c r="C295" s="234"/>
      <c r="D295" s="235" t="s">
        <v>138</v>
      </c>
      <c r="E295" s="236" t="s">
        <v>1</v>
      </c>
      <c r="F295" s="237" t="s">
        <v>311</v>
      </c>
      <c r="G295" s="234"/>
      <c r="H295" s="238">
        <v>-4.1799999999999997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138</v>
      </c>
      <c r="AU295" s="244" t="s">
        <v>83</v>
      </c>
      <c r="AV295" s="13" t="s">
        <v>83</v>
      </c>
      <c r="AW295" s="13" t="s">
        <v>29</v>
      </c>
      <c r="AX295" s="13" t="s">
        <v>73</v>
      </c>
      <c r="AY295" s="244" t="s">
        <v>130</v>
      </c>
    </row>
    <row r="296" s="15" customFormat="1">
      <c r="A296" s="15"/>
      <c r="B296" s="255"/>
      <c r="C296" s="256"/>
      <c r="D296" s="235" t="s">
        <v>138</v>
      </c>
      <c r="E296" s="257" t="s">
        <v>1</v>
      </c>
      <c r="F296" s="258" t="s">
        <v>153</v>
      </c>
      <c r="G296" s="256"/>
      <c r="H296" s="259">
        <v>457.73000000000002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138</v>
      </c>
      <c r="AU296" s="265" t="s">
        <v>83</v>
      </c>
      <c r="AV296" s="15" t="s">
        <v>136</v>
      </c>
      <c r="AW296" s="15" t="s">
        <v>29</v>
      </c>
      <c r="AX296" s="15" t="s">
        <v>81</v>
      </c>
      <c r="AY296" s="265" t="s">
        <v>130</v>
      </c>
    </row>
    <row r="297" s="2" customFormat="1" ht="16.5" customHeight="1">
      <c r="A297" s="38"/>
      <c r="B297" s="39"/>
      <c r="C297" s="266" t="s">
        <v>312</v>
      </c>
      <c r="D297" s="266" t="s">
        <v>313</v>
      </c>
      <c r="E297" s="267" t="s">
        <v>314</v>
      </c>
      <c r="F297" s="268" t="s">
        <v>315</v>
      </c>
      <c r="G297" s="269" t="s">
        <v>277</v>
      </c>
      <c r="H297" s="270">
        <v>820.36400000000003</v>
      </c>
      <c r="I297" s="271"/>
      <c r="J297" s="272">
        <f>ROUND(I297*H297,2)</f>
        <v>0</v>
      </c>
      <c r="K297" s="273"/>
      <c r="L297" s="274"/>
      <c r="M297" s="275" t="s">
        <v>1</v>
      </c>
      <c r="N297" s="276" t="s">
        <v>38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176</v>
      </c>
      <c r="AT297" s="231" t="s">
        <v>313</v>
      </c>
      <c r="AU297" s="231" t="s">
        <v>83</v>
      </c>
      <c r="AY297" s="17" t="s">
        <v>130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81</v>
      </c>
      <c r="BK297" s="232">
        <f>ROUND(I297*H297,2)</f>
        <v>0</v>
      </c>
      <c r="BL297" s="17" t="s">
        <v>136</v>
      </c>
      <c r="BM297" s="231" t="s">
        <v>316</v>
      </c>
    </row>
    <row r="298" s="13" customFormat="1">
      <c r="A298" s="13"/>
      <c r="B298" s="233"/>
      <c r="C298" s="234"/>
      <c r="D298" s="235" t="s">
        <v>138</v>
      </c>
      <c r="E298" s="236" t="s">
        <v>1</v>
      </c>
      <c r="F298" s="237" t="s">
        <v>317</v>
      </c>
      <c r="G298" s="234"/>
      <c r="H298" s="238">
        <v>820.36400000000003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138</v>
      </c>
      <c r="AU298" s="244" t="s">
        <v>83</v>
      </c>
      <c r="AV298" s="13" t="s">
        <v>83</v>
      </c>
      <c r="AW298" s="13" t="s">
        <v>29</v>
      </c>
      <c r="AX298" s="13" t="s">
        <v>73</v>
      </c>
      <c r="AY298" s="244" t="s">
        <v>130</v>
      </c>
    </row>
    <row r="299" s="2" customFormat="1" ht="66.75" customHeight="1">
      <c r="A299" s="38"/>
      <c r="B299" s="39"/>
      <c r="C299" s="219" t="s">
        <v>318</v>
      </c>
      <c r="D299" s="219" t="s">
        <v>132</v>
      </c>
      <c r="E299" s="220" t="s">
        <v>319</v>
      </c>
      <c r="F299" s="221" t="s">
        <v>320</v>
      </c>
      <c r="G299" s="222" t="s">
        <v>195</v>
      </c>
      <c r="H299" s="223">
        <v>22.219999999999999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38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136</v>
      </c>
      <c r="AT299" s="231" t="s">
        <v>132</v>
      </c>
      <c r="AU299" s="231" t="s">
        <v>83</v>
      </c>
      <c r="AY299" s="17" t="s">
        <v>130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81</v>
      </c>
      <c r="BK299" s="232">
        <f>ROUND(I299*H299,2)</f>
        <v>0</v>
      </c>
      <c r="BL299" s="17" t="s">
        <v>136</v>
      </c>
      <c r="BM299" s="231" t="s">
        <v>321</v>
      </c>
    </row>
    <row r="300" s="13" customFormat="1">
      <c r="A300" s="13"/>
      <c r="B300" s="233"/>
      <c r="C300" s="234"/>
      <c r="D300" s="235" t="s">
        <v>138</v>
      </c>
      <c r="E300" s="236" t="s">
        <v>1</v>
      </c>
      <c r="F300" s="237" t="s">
        <v>322</v>
      </c>
      <c r="G300" s="234"/>
      <c r="H300" s="238">
        <v>4.4000000000000004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138</v>
      </c>
      <c r="AU300" s="244" t="s">
        <v>83</v>
      </c>
      <c r="AV300" s="13" t="s">
        <v>83</v>
      </c>
      <c r="AW300" s="13" t="s">
        <v>29</v>
      </c>
      <c r="AX300" s="13" t="s">
        <v>73</v>
      </c>
      <c r="AY300" s="244" t="s">
        <v>130</v>
      </c>
    </row>
    <row r="301" s="13" customFormat="1">
      <c r="A301" s="13"/>
      <c r="B301" s="233"/>
      <c r="C301" s="234"/>
      <c r="D301" s="235" t="s">
        <v>138</v>
      </c>
      <c r="E301" s="236" t="s">
        <v>1</v>
      </c>
      <c r="F301" s="237" t="s">
        <v>323</v>
      </c>
      <c r="G301" s="234"/>
      <c r="H301" s="238">
        <v>3.96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138</v>
      </c>
      <c r="AU301" s="244" t="s">
        <v>83</v>
      </c>
      <c r="AV301" s="13" t="s">
        <v>83</v>
      </c>
      <c r="AW301" s="13" t="s">
        <v>29</v>
      </c>
      <c r="AX301" s="13" t="s">
        <v>73</v>
      </c>
      <c r="AY301" s="244" t="s">
        <v>130</v>
      </c>
    </row>
    <row r="302" s="13" customFormat="1">
      <c r="A302" s="13"/>
      <c r="B302" s="233"/>
      <c r="C302" s="234"/>
      <c r="D302" s="235" t="s">
        <v>138</v>
      </c>
      <c r="E302" s="236" t="s">
        <v>1</v>
      </c>
      <c r="F302" s="237" t="s">
        <v>324</v>
      </c>
      <c r="G302" s="234"/>
      <c r="H302" s="238">
        <v>9.2400000000000002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138</v>
      </c>
      <c r="AU302" s="244" t="s">
        <v>83</v>
      </c>
      <c r="AV302" s="13" t="s">
        <v>83</v>
      </c>
      <c r="AW302" s="13" t="s">
        <v>29</v>
      </c>
      <c r="AX302" s="13" t="s">
        <v>73</v>
      </c>
      <c r="AY302" s="244" t="s">
        <v>130</v>
      </c>
    </row>
    <row r="303" s="13" customFormat="1">
      <c r="A303" s="13"/>
      <c r="B303" s="233"/>
      <c r="C303" s="234"/>
      <c r="D303" s="235" t="s">
        <v>138</v>
      </c>
      <c r="E303" s="236" t="s">
        <v>1</v>
      </c>
      <c r="F303" s="237" t="s">
        <v>325</v>
      </c>
      <c r="G303" s="234"/>
      <c r="H303" s="238">
        <v>4.6200000000000001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138</v>
      </c>
      <c r="AU303" s="244" t="s">
        <v>83</v>
      </c>
      <c r="AV303" s="13" t="s">
        <v>83</v>
      </c>
      <c r="AW303" s="13" t="s">
        <v>29</v>
      </c>
      <c r="AX303" s="13" t="s">
        <v>73</v>
      </c>
      <c r="AY303" s="244" t="s">
        <v>130</v>
      </c>
    </row>
    <row r="304" s="15" customFormat="1">
      <c r="A304" s="15"/>
      <c r="B304" s="255"/>
      <c r="C304" s="256"/>
      <c r="D304" s="235" t="s">
        <v>138</v>
      </c>
      <c r="E304" s="257" t="s">
        <v>1</v>
      </c>
      <c r="F304" s="258" t="s">
        <v>153</v>
      </c>
      <c r="G304" s="256"/>
      <c r="H304" s="259">
        <v>22.219999999999999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138</v>
      </c>
      <c r="AU304" s="265" t="s">
        <v>83</v>
      </c>
      <c r="AV304" s="15" t="s">
        <v>136</v>
      </c>
      <c r="AW304" s="15" t="s">
        <v>29</v>
      </c>
      <c r="AX304" s="15" t="s">
        <v>81</v>
      </c>
      <c r="AY304" s="265" t="s">
        <v>130</v>
      </c>
    </row>
    <row r="305" s="2" customFormat="1" ht="16.5" customHeight="1">
      <c r="A305" s="38"/>
      <c r="B305" s="39"/>
      <c r="C305" s="266" t="s">
        <v>326</v>
      </c>
      <c r="D305" s="266" t="s">
        <v>313</v>
      </c>
      <c r="E305" s="267" t="s">
        <v>327</v>
      </c>
      <c r="F305" s="268" t="s">
        <v>328</v>
      </c>
      <c r="G305" s="269" t="s">
        <v>277</v>
      </c>
      <c r="H305" s="270">
        <v>42.673999999999999</v>
      </c>
      <c r="I305" s="271"/>
      <c r="J305" s="272">
        <f>ROUND(I305*H305,2)</f>
        <v>0</v>
      </c>
      <c r="K305" s="273"/>
      <c r="L305" s="274"/>
      <c r="M305" s="275" t="s">
        <v>1</v>
      </c>
      <c r="N305" s="276" t="s">
        <v>38</v>
      </c>
      <c r="O305" s="91"/>
      <c r="P305" s="229">
        <f>O305*H305</f>
        <v>0</v>
      </c>
      <c r="Q305" s="229">
        <v>1</v>
      </c>
      <c r="R305" s="229">
        <f>Q305*H305</f>
        <v>42.673999999999999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176</v>
      </c>
      <c r="AT305" s="231" t="s">
        <v>313</v>
      </c>
      <c r="AU305" s="231" t="s">
        <v>83</v>
      </c>
      <c r="AY305" s="17" t="s">
        <v>130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81</v>
      </c>
      <c r="BK305" s="232">
        <f>ROUND(I305*H305,2)</f>
        <v>0</v>
      </c>
      <c r="BL305" s="17" t="s">
        <v>136</v>
      </c>
      <c r="BM305" s="231" t="s">
        <v>329</v>
      </c>
    </row>
    <row r="306" s="13" customFormat="1">
      <c r="A306" s="13"/>
      <c r="B306" s="233"/>
      <c r="C306" s="234"/>
      <c r="D306" s="235" t="s">
        <v>138</v>
      </c>
      <c r="E306" s="236" t="s">
        <v>1</v>
      </c>
      <c r="F306" s="237" t="s">
        <v>330</v>
      </c>
      <c r="G306" s="234"/>
      <c r="H306" s="238">
        <v>42.673999999999999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138</v>
      </c>
      <c r="AU306" s="244" t="s">
        <v>83</v>
      </c>
      <c r="AV306" s="13" t="s">
        <v>83</v>
      </c>
      <c r="AW306" s="13" t="s">
        <v>29</v>
      </c>
      <c r="AX306" s="13" t="s">
        <v>81</v>
      </c>
      <c r="AY306" s="244" t="s">
        <v>130</v>
      </c>
    </row>
    <row r="307" s="2" customFormat="1" ht="37.8" customHeight="1">
      <c r="A307" s="38"/>
      <c r="B307" s="39"/>
      <c r="C307" s="219" t="s">
        <v>331</v>
      </c>
      <c r="D307" s="219" t="s">
        <v>132</v>
      </c>
      <c r="E307" s="220" t="s">
        <v>332</v>
      </c>
      <c r="F307" s="221" t="s">
        <v>333</v>
      </c>
      <c r="G307" s="222" t="s">
        <v>135</v>
      </c>
      <c r="H307" s="223">
        <v>81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38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136</v>
      </c>
      <c r="AT307" s="231" t="s">
        <v>132</v>
      </c>
      <c r="AU307" s="231" t="s">
        <v>83</v>
      </c>
      <c r="AY307" s="17" t="s">
        <v>130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81</v>
      </c>
      <c r="BK307" s="232">
        <f>ROUND(I307*H307,2)</f>
        <v>0</v>
      </c>
      <c r="BL307" s="17" t="s">
        <v>136</v>
      </c>
      <c r="BM307" s="231" t="s">
        <v>334</v>
      </c>
    </row>
    <row r="308" s="14" customFormat="1">
      <c r="A308" s="14"/>
      <c r="B308" s="245"/>
      <c r="C308" s="246"/>
      <c r="D308" s="235" t="s">
        <v>138</v>
      </c>
      <c r="E308" s="247" t="s">
        <v>1</v>
      </c>
      <c r="F308" s="248" t="s">
        <v>188</v>
      </c>
      <c r="G308" s="246"/>
      <c r="H308" s="247" t="s">
        <v>1</v>
      </c>
      <c r="I308" s="249"/>
      <c r="J308" s="246"/>
      <c r="K308" s="246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138</v>
      </c>
      <c r="AU308" s="254" t="s">
        <v>83</v>
      </c>
      <c r="AV308" s="14" t="s">
        <v>81</v>
      </c>
      <c r="AW308" s="14" t="s">
        <v>29</v>
      </c>
      <c r="AX308" s="14" t="s">
        <v>73</v>
      </c>
      <c r="AY308" s="254" t="s">
        <v>130</v>
      </c>
    </row>
    <row r="309" s="13" customFormat="1">
      <c r="A309" s="13"/>
      <c r="B309" s="233"/>
      <c r="C309" s="234"/>
      <c r="D309" s="235" t="s">
        <v>138</v>
      </c>
      <c r="E309" s="236" t="s">
        <v>1</v>
      </c>
      <c r="F309" s="237" t="s">
        <v>189</v>
      </c>
      <c r="G309" s="234"/>
      <c r="H309" s="238">
        <v>15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138</v>
      </c>
      <c r="AU309" s="244" t="s">
        <v>83</v>
      </c>
      <c r="AV309" s="13" t="s">
        <v>83</v>
      </c>
      <c r="AW309" s="13" t="s">
        <v>29</v>
      </c>
      <c r="AX309" s="13" t="s">
        <v>73</v>
      </c>
      <c r="AY309" s="244" t="s">
        <v>130</v>
      </c>
    </row>
    <row r="310" s="13" customFormat="1">
      <c r="A310" s="13"/>
      <c r="B310" s="233"/>
      <c r="C310" s="234"/>
      <c r="D310" s="235" t="s">
        <v>138</v>
      </c>
      <c r="E310" s="236" t="s">
        <v>1</v>
      </c>
      <c r="F310" s="237" t="s">
        <v>190</v>
      </c>
      <c r="G310" s="234"/>
      <c r="H310" s="238">
        <v>56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138</v>
      </c>
      <c r="AU310" s="244" t="s">
        <v>83</v>
      </c>
      <c r="AV310" s="13" t="s">
        <v>83</v>
      </c>
      <c r="AW310" s="13" t="s">
        <v>29</v>
      </c>
      <c r="AX310" s="13" t="s">
        <v>73</v>
      </c>
      <c r="AY310" s="244" t="s">
        <v>130</v>
      </c>
    </row>
    <row r="311" s="13" customFormat="1">
      <c r="A311" s="13"/>
      <c r="B311" s="233"/>
      <c r="C311" s="234"/>
      <c r="D311" s="235" t="s">
        <v>138</v>
      </c>
      <c r="E311" s="236" t="s">
        <v>1</v>
      </c>
      <c r="F311" s="237" t="s">
        <v>191</v>
      </c>
      <c r="G311" s="234"/>
      <c r="H311" s="238">
        <v>10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138</v>
      </c>
      <c r="AU311" s="244" t="s">
        <v>83</v>
      </c>
      <c r="AV311" s="13" t="s">
        <v>83</v>
      </c>
      <c r="AW311" s="13" t="s">
        <v>29</v>
      </c>
      <c r="AX311" s="13" t="s">
        <v>73</v>
      </c>
      <c r="AY311" s="244" t="s">
        <v>130</v>
      </c>
    </row>
    <row r="312" s="15" customFormat="1">
      <c r="A312" s="15"/>
      <c r="B312" s="255"/>
      <c r="C312" s="256"/>
      <c r="D312" s="235" t="s">
        <v>138</v>
      </c>
      <c r="E312" s="257" t="s">
        <v>1</v>
      </c>
      <c r="F312" s="258" t="s">
        <v>153</v>
      </c>
      <c r="G312" s="256"/>
      <c r="H312" s="259">
        <v>81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5" t="s">
        <v>138</v>
      </c>
      <c r="AU312" s="265" t="s">
        <v>83</v>
      </c>
      <c r="AV312" s="15" t="s">
        <v>136</v>
      </c>
      <c r="AW312" s="15" t="s">
        <v>29</v>
      </c>
      <c r="AX312" s="15" t="s">
        <v>81</v>
      </c>
      <c r="AY312" s="265" t="s">
        <v>130</v>
      </c>
    </row>
    <row r="313" s="2" customFormat="1" ht="37.8" customHeight="1">
      <c r="A313" s="38"/>
      <c r="B313" s="39"/>
      <c r="C313" s="219" t="s">
        <v>335</v>
      </c>
      <c r="D313" s="219" t="s">
        <v>132</v>
      </c>
      <c r="E313" s="220" t="s">
        <v>336</v>
      </c>
      <c r="F313" s="221" t="s">
        <v>337</v>
      </c>
      <c r="G313" s="222" t="s">
        <v>135</v>
      </c>
      <c r="H313" s="223">
        <v>81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38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136</v>
      </c>
      <c r="AT313" s="231" t="s">
        <v>132</v>
      </c>
      <c r="AU313" s="231" t="s">
        <v>83</v>
      </c>
      <c r="AY313" s="17" t="s">
        <v>130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81</v>
      </c>
      <c r="BK313" s="232">
        <f>ROUND(I313*H313,2)</f>
        <v>0</v>
      </c>
      <c r="BL313" s="17" t="s">
        <v>136</v>
      </c>
      <c r="BM313" s="231" t="s">
        <v>338</v>
      </c>
    </row>
    <row r="314" s="2" customFormat="1" ht="16.5" customHeight="1">
      <c r="A314" s="38"/>
      <c r="B314" s="39"/>
      <c r="C314" s="266" t="s">
        <v>339</v>
      </c>
      <c r="D314" s="266" t="s">
        <v>313</v>
      </c>
      <c r="E314" s="267" t="s">
        <v>340</v>
      </c>
      <c r="F314" s="268" t="s">
        <v>341</v>
      </c>
      <c r="G314" s="269" t="s">
        <v>342</v>
      </c>
      <c r="H314" s="270">
        <v>2.552</v>
      </c>
      <c r="I314" s="271"/>
      <c r="J314" s="272">
        <f>ROUND(I314*H314,2)</f>
        <v>0</v>
      </c>
      <c r="K314" s="273"/>
      <c r="L314" s="274"/>
      <c r="M314" s="275" t="s">
        <v>1</v>
      </c>
      <c r="N314" s="276" t="s">
        <v>38</v>
      </c>
      <c r="O314" s="91"/>
      <c r="P314" s="229">
        <f>O314*H314</f>
        <v>0</v>
      </c>
      <c r="Q314" s="229">
        <v>0.001</v>
      </c>
      <c r="R314" s="229">
        <f>Q314*H314</f>
        <v>0.002552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176</v>
      </c>
      <c r="AT314" s="231" t="s">
        <v>313</v>
      </c>
      <c r="AU314" s="231" t="s">
        <v>83</v>
      </c>
      <c r="AY314" s="17" t="s">
        <v>130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81</v>
      </c>
      <c r="BK314" s="232">
        <f>ROUND(I314*H314,2)</f>
        <v>0</v>
      </c>
      <c r="BL314" s="17" t="s">
        <v>136</v>
      </c>
      <c r="BM314" s="231" t="s">
        <v>343</v>
      </c>
    </row>
    <row r="315" s="13" customFormat="1">
      <c r="A315" s="13"/>
      <c r="B315" s="233"/>
      <c r="C315" s="234"/>
      <c r="D315" s="235" t="s">
        <v>138</v>
      </c>
      <c r="E315" s="236" t="s">
        <v>1</v>
      </c>
      <c r="F315" s="237" t="s">
        <v>344</v>
      </c>
      <c r="G315" s="234"/>
      <c r="H315" s="238">
        <v>2.552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138</v>
      </c>
      <c r="AU315" s="244" t="s">
        <v>83</v>
      </c>
      <c r="AV315" s="13" t="s">
        <v>83</v>
      </c>
      <c r="AW315" s="13" t="s">
        <v>29</v>
      </c>
      <c r="AX315" s="13" t="s">
        <v>81</v>
      </c>
      <c r="AY315" s="244" t="s">
        <v>130</v>
      </c>
    </row>
    <row r="316" s="12" customFormat="1" ht="22.8" customHeight="1">
      <c r="A316" s="12"/>
      <c r="B316" s="203"/>
      <c r="C316" s="204"/>
      <c r="D316" s="205" t="s">
        <v>72</v>
      </c>
      <c r="E316" s="217" t="s">
        <v>345</v>
      </c>
      <c r="F316" s="217" t="s">
        <v>346</v>
      </c>
      <c r="G316" s="204"/>
      <c r="H316" s="204"/>
      <c r="I316" s="207"/>
      <c r="J316" s="218">
        <f>BK316</f>
        <v>0</v>
      </c>
      <c r="K316" s="204"/>
      <c r="L316" s="209"/>
      <c r="M316" s="210"/>
      <c r="N316" s="211"/>
      <c r="O316" s="211"/>
      <c r="P316" s="212">
        <f>SUM(P317:P329)</f>
        <v>0</v>
      </c>
      <c r="Q316" s="211"/>
      <c r="R316" s="212">
        <f>SUM(R317:R329)</f>
        <v>6.3482999999999992</v>
      </c>
      <c r="S316" s="211"/>
      <c r="T316" s="213">
        <f>SUM(T317:T329)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4" t="s">
        <v>81</v>
      </c>
      <c r="AT316" s="215" t="s">
        <v>72</v>
      </c>
      <c r="AU316" s="215" t="s">
        <v>81</v>
      </c>
      <c r="AY316" s="214" t="s">
        <v>130</v>
      </c>
      <c r="BK316" s="216">
        <f>SUM(BK317:BK329)</f>
        <v>0</v>
      </c>
    </row>
    <row r="317" s="2" customFormat="1" ht="16.5" customHeight="1">
      <c r="A317" s="38"/>
      <c r="B317" s="39"/>
      <c r="C317" s="219" t="s">
        <v>347</v>
      </c>
      <c r="D317" s="219" t="s">
        <v>132</v>
      </c>
      <c r="E317" s="220" t="s">
        <v>348</v>
      </c>
      <c r="F317" s="221" t="s">
        <v>349</v>
      </c>
      <c r="G317" s="222" t="s">
        <v>179</v>
      </c>
      <c r="H317" s="223">
        <v>70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38</v>
      </c>
      <c r="O317" s="91"/>
      <c r="P317" s="229">
        <f>O317*H317</f>
        <v>0</v>
      </c>
      <c r="Q317" s="229">
        <v>0.047199999999999999</v>
      </c>
      <c r="R317" s="229">
        <f>Q317*H317</f>
        <v>3.3039999999999998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136</v>
      </c>
      <c r="AT317" s="231" t="s">
        <v>132</v>
      </c>
      <c r="AU317" s="231" t="s">
        <v>83</v>
      </c>
      <c r="AY317" s="17" t="s">
        <v>130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81</v>
      </c>
      <c r="BK317" s="232">
        <f>ROUND(I317*H317,2)</f>
        <v>0</v>
      </c>
      <c r="BL317" s="17" t="s">
        <v>136</v>
      </c>
      <c r="BM317" s="231" t="s">
        <v>350</v>
      </c>
    </row>
    <row r="318" s="13" customFormat="1">
      <c r="A318" s="13"/>
      <c r="B318" s="233"/>
      <c r="C318" s="234"/>
      <c r="D318" s="235" t="s">
        <v>138</v>
      </c>
      <c r="E318" s="236" t="s">
        <v>1</v>
      </c>
      <c r="F318" s="237" t="s">
        <v>182</v>
      </c>
      <c r="G318" s="234"/>
      <c r="H318" s="238">
        <v>30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138</v>
      </c>
      <c r="AU318" s="244" t="s">
        <v>83</v>
      </c>
      <c r="AV318" s="13" t="s">
        <v>83</v>
      </c>
      <c r="AW318" s="13" t="s">
        <v>29</v>
      </c>
      <c r="AX318" s="13" t="s">
        <v>73</v>
      </c>
      <c r="AY318" s="244" t="s">
        <v>130</v>
      </c>
    </row>
    <row r="319" s="13" customFormat="1">
      <c r="A319" s="13"/>
      <c r="B319" s="233"/>
      <c r="C319" s="234"/>
      <c r="D319" s="235" t="s">
        <v>138</v>
      </c>
      <c r="E319" s="236" t="s">
        <v>1</v>
      </c>
      <c r="F319" s="237" t="s">
        <v>183</v>
      </c>
      <c r="G319" s="234"/>
      <c r="H319" s="238">
        <v>40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138</v>
      </c>
      <c r="AU319" s="244" t="s">
        <v>83</v>
      </c>
      <c r="AV319" s="13" t="s">
        <v>83</v>
      </c>
      <c r="AW319" s="13" t="s">
        <v>29</v>
      </c>
      <c r="AX319" s="13" t="s">
        <v>73</v>
      </c>
      <c r="AY319" s="244" t="s">
        <v>130</v>
      </c>
    </row>
    <row r="320" s="15" customFormat="1">
      <c r="A320" s="15"/>
      <c r="B320" s="255"/>
      <c r="C320" s="256"/>
      <c r="D320" s="235" t="s">
        <v>138</v>
      </c>
      <c r="E320" s="257" t="s">
        <v>1</v>
      </c>
      <c r="F320" s="258" t="s">
        <v>153</v>
      </c>
      <c r="G320" s="256"/>
      <c r="H320" s="259">
        <v>70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138</v>
      </c>
      <c r="AU320" s="265" t="s">
        <v>83</v>
      </c>
      <c r="AV320" s="15" t="s">
        <v>136</v>
      </c>
      <c r="AW320" s="15" t="s">
        <v>29</v>
      </c>
      <c r="AX320" s="15" t="s">
        <v>81</v>
      </c>
      <c r="AY320" s="265" t="s">
        <v>130</v>
      </c>
    </row>
    <row r="321" s="2" customFormat="1" ht="24.15" customHeight="1">
      <c r="A321" s="38"/>
      <c r="B321" s="39"/>
      <c r="C321" s="266" t="s">
        <v>351</v>
      </c>
      <c r="D321" s="266" t="s">
        <v>313</v>
      </c>
      <c r="E321" s="267" t="s">
        <v>352</v>
      </c>
      <c r="F321" s="268" t="s">
        <v>353</v>
      </c>
      <c r="G321" s="269" t="s">
        <v>179</v>
      </c>
      <c r="H321" s="270">
        <v>70.700000000000003</v>
      </c>
      <c r="I321" s="271"/>
      <c r="J321" s="272">
        <f>ROUND(I321*H321,2)</f>
        <v>0</v>
      </c>
      <c r="K321" s="273"/>
      <c r="L321" s="274"/>
      <c r="M321" s="275" t="s">
        <v>1</v>
      </c>
      <c r="N321" s="276" t="s">
        <v>38</v>
      </c>
      <c r="O321" s="91"/>
      <c r="P321" s="229">
        <f>O321*H321</f>
        <v>0</v>
      </c>
      <c r="Q321" s="229">
        <v>0.031</v>
      </c>
      <c r="R321" s="229">
        <f>Q321*H321</f>
        <v>2.1917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176</v>
      </c>
      <c r="AT321" s="231" t="s">
        <v>313</v>
      </c>
      <c r="AU321" s="231" t="s">
        <v>83</v>
      </c>
      <c r="AY321" s="17" t="s">
        <v>130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81</v>
      </c>
      <c r="BK321" s="232">
        <f>ROUND(I321*H321,2)</f>
        <v>0</v>
      </c>
      <c r="BL321" s="17" t="s">
        <v>136</v>
      </c>
      <c r="BM321" s="231" t="s">
        <v>354</v>
      </c>
    </row>
    <row r="322" s="13" customFormat="1">
      <c r="A322" s="13"/>
      <c r="B322" s="233"/>
      <c r="C322" s="234"/>
      <c r="D322" s="235" t="s">
        <v>138</v>
      </c>
      <c r="E322" s="236" t="s">
        <v>1</v>
      </c>
      <c r="F322" s="237" t="s">
        <v>355</v>
      </c>
      <c r="G322" s="234"/>
      <c r="H322" s="238">
        <v>30.300000000000001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138</v>
      </c>
      <c r="AU322" s="244" t="s">
        <v>83</v>
      </c>
      <c r="AV322" s="13" t="s">
        <v>83</v>
      </c>
      <c r="AW322" s="13" t="s">
        <v>29</v>
      </c>
      <c r="AX322" s="13" t="s">
        <v>73</v>
      </c>
      <c r="AY322" s="244" t="s">
        <v>130</v>
      </c>
    </row>
    <row r="323" s="13" customFormat="1">
      <c r="A323" s="13"/>
      <c r="B323" s="233"/>
      <c r="C323" s="234"/>
      <c r="D323" s="235" t="s">
        <v>138</v>
      </c>
      <c r="E323" s="236" t="s">
        <v>1</v>
      </c>
      <c r="F323" s="237" t="s">
        <v>356</v>
      </c>
      <c r="G323" s="234"/>
      <c r="H323" s="238">
        <v>40.399999999999999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138</v>
      </c>
      <c r="AU323" s="244" t="s">
        <v>83</v>
      </c>
      <c r="AV323" s="13" t="s">
        <v>83</v>
      </c>
      <c r="AW323" s="13" t="s">
        <v>29</v>
      </c>
      <c r="AX323" s="13" t="s">
        <v>73</v>
      </c>
      <c r="AY323" s="244" t="s">
        <v>130</v>
      </c>
    </row>
    <row r="324" s="15" customFormat="1">
      <c r="A324" s="15"/>
      <c r="B324" s="255"/>
      <c r="C324" s="256"/>
      <c r="D324" s="235" t="s">
        <v>138</v>
      </c>
      <c r="E324" s="257" t="s">
        <v>1</v>
      </c>
      <c r="F324" s="258" t="s">
        <v>153</v>
      </c>
      <c r="G324" s="256"/>
      <c r="H324" s="259">
        <v>70.700000000000003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138</v>
      </c>
      <c r="AU324" s="265" t="s">
        <v>83</v>
      </c>
      <c r="AV324" s="15" t="s">
        <v>136</v>
      </c>
      <c r="AW324" s="15" t="s">
        <v>29</v>
      </c>
      <c r="AX324" s="15" t="s">
        <v>81</v>
      </c>
      <c r="AY324" s="265" t="s">
        <v>130</v>
      </c>
    </row>
    <row r="325" s="2" customFormat="1" ht="21.75" customHeight="1">
      <c r="A325" s="38"/>
      <c r="B325" s="39"/>
      <c r="C325" s="266" t="s">
        <v>357</v>
      </c>
      <c r="D325" s="266" t="s">
        <v>313</v>
      </c>
      <c r="E325" s="267" t="s">
        <v>358</v>
      </c>
      <c r="F325" s="268" t="s">
        <v>359</v>
      </c>
      <c r="G325" s="269" t="s">
        <v>360</v>
      </c>
      <c r="H325" s="270">
        <v>141.40000000000001</v>
      </c>
      <c r="I325" s="271"/>
      <c r="J325" s="272">
        <f>ROUND(I325*H325,2)</f>
        <v>0</v>
      </c>
      <c r="K325" s="273"/>
      <c r="L325" s="274"/>
      <c r="M325" s="275" t="s">
        <v>1</v>
      </c>
      <c r="N325" s="276" t="s">
        <v>38</v>
      </c>
      <c r="O325" s="91"/>
      <c r="P325" s="229">
        <f>O325*H325</f>
        <v>0</v>
      </c>
      <c r="Q325" s="229">
        <v>0.0060000000000000001</v>
      </c>
      <c r="R325" s="229">
        <f>Q325*H325</f>
        <v>0.84840000000000004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176</v>
      </c>
      <c r="AT325" s="231" t="s">
        <v>313</v>
      </c>
      <c r="AU325" s="231" t="s">
        <v>83</v>
      </c>
      <c r="AY325" s="17" t="s">
        <v>130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81</v>
      </c>
      <c r="BK325" s="232">
        <f>ROUND(I325*H325,2)</f>
        <v>0</v>
      </c>
      <c r="BL325" s="17" t="s">
        <v>136</v>
      </c>
      <c r="BM325" s="231" t="s">
        <v>361</v>
      </c>
    </row>
    <row r="326" s="13" customFormat="1">
      <c r="A326" s="13"/>
      <c r="B326" s="233"/>
      <c r="C326" s="234"/>
      <c r="D326" s="235" t="s">
        <v>138</v>
      </c>
      <c r="E326" s="236" t="s">
        <v>1</v>
      </c>
      <c r="F326" s="237" t="s">
        <v>362</v>
      </c>
      <c r="G326" s="234"/>
      <c r="H326" s="238">
        <v>60.600000000000001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138</v>
      </c>
      <c r="AU326" s="244" t="s">
        <v>83</v>
      </c>
      <c r="AV326" s="13" t="s">
        <v>83</v>
      </c>
      <c r="AW326" s="13" t="s">
        <v>29</v>
      </c>
      <c r="AX326" s="13" t="s">
        <v>73</v>
      </c>
      <c r="AY326" s="244" t="s">
        <v>130</v>
      </c>
    </row>
    <row r="327" s="13" customFormat="1">
      <c r="A327" s="13"/>
      <c r="B327" s="233"/>
      <c r="C327" s="234"/>
      <c r="D327" s="235" t="s">
        <v>138</v>
      </c>
      <c r="E327" s="236" t="s">
        <v>1</v>
      </c>
      <c r="F327" s="237" t="s">
        <v>363</v>
      </c>
      <c r="G327" s="234"/>
      <c r="H327" s="238">
        <v>80.799999999999997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138</v>
      </c>
      <c r="AU327" s="244" t="s">
        <v>83</v>
      </c>
      <c r="AV327" s="13" t="s">
        <v>83</v>
      </c>
      <c r="AW327" s="13" t="s">
        <v>29</v>
      </c>
      <c r="AX327" s="13" t="s">
        <v>73</v>
      </c>
      <c r="AY327" s="244" t="s">
        <v>130</v>
      </c>
    </row>
    <row r="328" s="15" customFormat="1">
      <c r="A328" s="15"/>
      <c r="B328" s="255"/>
      <c r="C328" s="256"/>
      <c r="D328" s="235" t="s">
        <v>138</v>
      </c>
      <c r="E328" s="257" t="s">
        <v>1</v>
      </c>
      <c r="F328" s="258" t="s">
        <v>153</v>
      </c>
      <c r="G328" s="256"/>
      <c r="H328" s="259">
        <v>141.40000000000001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138</v>
      </c>
      <c r="AU328" s="265" t="s">
        <v>83</v>
      </c>
      <c r="AV328" s="15" t="s">
        <v>136</v>
      </c>
      <c r="AW328" s="15" t="s">
        <v>29</v>
      </c>
      <c r="AX328" s="15" t="s">
        <v>81</v>
      </c>
      <c r="AY328" s="265" t="s">
        <v>130</v>
      </c>
    </row>
    <row r="329" s="2" customFormat="1" ht="16.5" customHeight="1">
      <c r="A329" s="38"/>
      <c r="B329" s="39"/>
      <c r="C329" s="219" t="s">
        <v>364</v>
      </c>
      <c r="D329" s="219" t="s">
        <v>132</v>
      </c>
      <c r="E329" s="220" t="s">
        <v>365</v>
      </c>
      <c r="F329" s="221" t="s">
        <v>366</v>
      </c>
      <c r="G329" s="222" t="s">
        <v>179</v>
      </c>
      <c r="H329" s="223">
        <v>70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38</v>
      </c>
      <c r="O329" s="91"/>
      <c r="P329" s="229">
        <f>O329*H329</f>
        <v>0</v>
      </c>
      <c r="Q329" s="229">
        <v>6.0000000000000002E-05</v>
      </c>
      <c r="R329" s="229">
        <f>Q329*H329</f>
        <v>0.0041999999999999997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136</v>
      </c>
      <c r="AT329" s="231" t="s">
        <v>132</v>
      </c>
      <c r="AU329" s="231" t="s">
        <v>83</v>
      </c>
      <c r="AY329" s="17" t="s">
        <v>130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81</v>
      </c>
      <c r="BK329" s="232">
        <f>ROUND(I329*H329,2)</f>
        <v>0</v>
      </c>
      <c r="BL329" s="17" t="s">
        <v>136</v>
      </c>
      <c r="BM329" s="231" t="s">
        <v>367</v>
      </c>
    </row>
    <row r="330" s="12" customFormat="1" ht="22.8" customHeight="1">
      <c r="A330" s="12"/>
      <c r="B330" s="203"/>
      <c r="C330" s="204"/>
      <c r="D330" s="205" t="s">
        <v>72</v>
      </c>
      <c r="E330" s="217" t="s">
        <v>136</v>
      </c>
      <c r="F330" s="217" t="s">
        <v>368</v>
      </c>
      <c r="G330" s="204"/>
      <c r="H330" s="204"/>
      <c r="I330" s="207"/>
      <c r="J330" s="218">
        <f>BK330</f>
        <v>0</v>
      </c>
      <c r="K330" s="204"/>
      <c r="L330" s="209"/>
      <c r="M330" s="210"/>
      <c r="N330" s="211"/>
      <c r="O330" s="211"/>
      <c r="P330" s="212">
        <f>SUM(P331:P380)</f>
        <v>0</v>
      </c>
      <c r="Q330" s="211"/>
      <c r="R330" s="212">
        <f>SUM(R331:R380)</f>
        <v>11.31321934</v>
      </c>
      <c r="S330" s="211"/>
      <c r="T330" s="213">
        <f>SUM(T331:T380)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4" t="s">
        <v>81</v>
      </c>
      <c r="AT330" s="215" t="s">
        <v>72</v>
      </c>
      <c r="AU330" s="215" t="s">
        <v>81</v>
      </c>
      <c r="AY330" s="214" t="s">
        <v>130</v>
      </c>
      <c r="BK330" s="216">
        <f>SUM(BK331:BK380)</f>
        <v>0</v>
      </c>
    </row>
    <row r="331" s="2" customFormat="1" ht="33" customHeight="1">
      <c r="A331" s="38"/>
      <c r="B331" s="39"/>
      <c r="C331" s="219" t="s">
        <v>369</v>
      </c>
      <c r="D331" s="219" t="s">
        <v>132</v>
      </c>
      <c r="E331" s="220" t="s">
        <v>370</v>
      </c>
      <c r="F331" s="221" t="s">
        <v>371</v>
      </c>
      <c r="G331" s="222" t="s">
        <v>195</v>
      </c>
      <c r="H331" s="223">
        <v>4.1799999999999997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38</v>
      </c>
      <c r="O331" s="91"/>
      <c r="P331" s="229">
        <f>O331*H331</f>
        <v>0</v>
      </c>
      <c r="Q331" s="229">
        <v>1.8907700000000001</v>
      </c>
      <c r="R331" s="229">
        <f>Q331*H331</f>
        <v>7.9034185999999993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136</v>
      </c>
      <c r="AT331" s="231" t="s">
        <v>132</v>
      </c>
      <c r="AU331" s="231" t="s">
        <v>83</v>
      </c>
      <c r="AY331" s="17" t="s">
        <v>130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81</v>
      </c>
      <c r="BK331" s="232">
        <f>ROUND(I331*H331,2)</f>
        <v>0</v>
      </c>
      <c r="BL331" s="17" t="s">
        <v>136</v>
      </c>
      <c r="BM331" s="231" t="s">
        <v>372</v>
      </c>
    </row>
    <row r="332" s="13" customFormat="1">
      <c r="A332" s="13"/>
      <c r="B332" s="233"/>
      <c r="C332" s="234"/>
      <c r="D332" s="235" t="s">
        <v>138</v>
      </c>
      <c r="E332" s="236" t="s">
        <v>1</v>
      </c>
      <c r="F332" s="237" t="s">
        <v>373</v>
      </c>
      <c r="G332" s="234"/>
      <c r="H332" s="238">
        <v>1.1000000000000001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138</v>
      </c>
      <c r="AU332" s="244" t="s">
        <v>83</v>
      </c>
      <c r="AV332" s="13" t="s">
        <v>83</v>
      </c>
      <c r="AW332" s="13" t="s">
        <v>29</v>
      </c>
      <c r="AX332" s="13" t="s">
        <v>73</v>
      </c>
      <c r="AY332" s="244" t="s">
        <v>130</v>
      </c>
    </row>
    <row r="333" s="13" customFormat="1">
      <c r="A333" s="13"/>
      <c r="B333" s="233"/>
      <c r="C333" s="234"/>
      <c r="D333" s="235" t="s">
        <v>138</v>
      </c>
      <c r="E333" s="236" t="s">
        <v>1</v>
      </c>
      <c r="F333" s="237" t="s">
        <v>374</v>
      </c>
      <c r="G333" s="234"/>
      <c r="H333" s="238">
        <v>3.0800000000000001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138</v>
      </c>
      <c r="AU333" s="244" t="s">
        <v>83</v>
      </c>
      <c r="AV333" s="13" t="s">
        <v>83</v>
      </c>
      <c r="AW333" s="13" t="s">
        <v>29</v>
      </c>
      <c r="AX333" s="13" t="s">
        <v>73</v>
      </c>
      <c r="AY333" s="244" t="s">
        <v>130</v>
      </c>
    </row>
    <row r="334" s="15" customFormat="1">
      <c r="A334" s="15"/>
      <c r="B334" s="255"/>
      <c r="C334" s="256"/>
      <c r="D334" s="235" t="s">
        <v>138</v>
      </c>
      <c r="E334" s="257" t="s">
        <v>1</v>
      </c>
      <c r="F334" s="258" t="s">
        <v>153</v>
      </c>
      <c r="G334" s="256"/>
      <c r="H334" s="259">
        <v>4.1799999999999997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138</v>
      </c>
      <c r="AU334" s="265" t="s">
        <v>83</v>
      </c>
      <c r="AV334" s="15" t="s">
        <v>136</v>
      </c>
      <c r="AW334" s="15" t="s">
        <v>29</v>
      </c>
      <c r="AX334" s="15" t="s">
        <v>81</v>
      </c>
      <c r="AY334" s="265" t="s">
        <v>130</v>
      </c>
    </row>
    <row r="335" s="2" customFormat="1" ht="44.25" customHeight="1">
      <c r="A335" s="38"/>
      <c r="B335" s="39"/>
      <c r="C335" s="219" t="s">
        <v>345</v>
      </c>
      <c r="D335" s="219" t="s">
        <v>132</v>
      </c>
      <c r="E335" s="220" t="s">
        <v>375</v>
      </c>
      <c r="F335" s="221" t="s">
        <v>376</v>
      </c>
      <c r="G335" s="222" t="s">
        <v>195</v>
      </c>
      <c r="H335" s="223">
        <v>1.214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38</v>
      </c>
      <c r="O335" s="91"/>
      <c r="P335" s="229">
        <f>O335*H335</f>
        <v>0</v>
      </c>
      <c r="Q335" s="229">
        <v>2.5018699999999998</v>
      </c>
      <c r="R335" s="229">
        <f>Q335*H335</f>
        <v>3.0372701799999997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136</v>
      </c>
      <c r="AT335" s="231" t="s">
        <v>132</v>
      </c>
      <c r="AU335" s="231" t="s">
        <v>83</v>
      </c>
      <c r="AY335" s="17" t="s">
        <v>130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81</v>
      </c>
      <c r="BK335" s="232">
        <f>ROUND(I335*H335,2)</f>
        <v>0</v>
      </c>
      <c r="BL335" s="17" t="s">
        <v>136</v>
      </c>
      <c r="BM335" s="231" t="s">
        <v>377</v>
      </c>
    </row>
    <row r="336" s="14" customFormat="1">
      <c r="A336" s="14"/>
      <c r="B336" s="245"/>
      <c r="C336" s="246"/>
      <c r="D336" s="235" t="s">
        <v>138</v>
      </c>
      <c r="E336" s="247" t="s">
        <v>1</v>
      </c>
      <c r="F336" s="248" t="s">
        <v>378</v>
      </c>
      <c r="G336" s="246"/>
      <c r="H336" s="247" t="s">
        <v>1</v>
      </c>
      <c r="I336" s="249"/>
      <c r="J336" s="246"/>
      <c r="K336" s="246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138</v>
      </c>
      <c r="AU336" s="254" t="s">
        <v>83</v>
      </c>
      <c r="AV336" s="14" t="s">
        <v>81</v>
      </c>
      <c r="AW336" s="14" t="s">
        <v>29</v>
      </c>
      <c r="AX336" s="14" t="s">
        <v>73</v>
      </c>
      <c r="AY336" s="254" t="s">
        <v>130</v>
      </c>
    </row>
    <row r="337" s="13" customFormat="1">
      <c r="A337" s="13"/>
      <c r="B337" s="233"/>
      <c r="C337" s="234"/>
      <c r="D337" s="235" t="s">
        <v>138</v>
      </c>
      <c r="E337" s="236" t="s">
        <v>1</v>
      </c>
      <c r="F337" s="237" t="s">
        <v>379</v>
      </c>
      <c r="G337" s="234"/>
      <c r="H337" s="238">
        <v>0.0060000000000000001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138</v>
      </c>
      <c r="AU337" s="244" t="s">
        <v>83</v>
      </c>
      <c r="AV337" s="13" t="s">
        <v>83</v>
      </c>
      <c r="AW337" s="13" t="s">
        <v>29</v>
      </c>
      <c r="AX337" s="13" t="s">
        <v>73</v>
      </c>
      <c r="AY337" s="244" t="s">
        <v>130</v>
      </c>
    </row>
    <row r="338" s="14" customFormat="1">
      <c r="A338" s="14"/>
      <c r="B338" s="245"/>
      <c r="C338" s="246"/>
      <c r="D338" s="235" t="s">
        <v>138</v>
      </c>
      <c r="E338" s="247" t="s">
        <v>1</v>
      </c>
      <c r="F338" s="248" t="s">
        <v>380</v>
      </c>
      <c r="G338" s="246"/>
      <c r="H338" s="247" t="s">
        <v>1</v>
      </c>
      <c r="I338" s="249"/>
      <c r="J338" s="246"/>
      <c r="K338" s="246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138</v>
      </c>
      <c r="AU338" s="254" t="s">
        <v>83</v>
      </c>
      <c r="AV338" s="14" t="s">
        <v>81</v>
      </c>
      <c r="AW338" s="14" t="s">
        <v>29</v>
      </c>
      <c r="AX338" s="14" t="s">
        <v>73</v>
      </c>
      <c r="AY338" s="254" t="s">
        <v>130</v>
      </c>
    </row>
    <row r="339" s="13" customFormat="1">
      <c r="A339" s="13"/>
      <c r="B339" s="233"/>
      <c r="C339" s="234"/>
      <c r="D339" s="235" t="s">
        <v>138</v>
      </c>
      <c r="E339" s="236" t="s">
        <v>1</v>
      </c>
      <c r="F339" s="237" t="s">
        <v>381</v>
      </c>
      <c r="G339" s="234"/>
      <c r="H339" s="238">
        <v>0.012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138</v>
      </c>
      <c r="AU339" s="244" t="s">
        <v>83</v>
      </c>
      <c r="AV339" s="13" t="s">
        <v>83</v>
      </c>
      <c r="AW339" s="13" t="s">
        <v>29</v>
      </c>
      <c r="AX339" s="13" t="s">
        <v>73</v>
      </c>
      <c r="AY339" s="244" t="s">
        <v>130</v>
      </c>
    </row>
    <row r="340" s="14" customFormat="1">
      <c r="A340" s="14"/>
      <c r="B340" s="245"/>
      <c r="C340" s="246"/>
      <c r="D340" s="235" t="s">
        <v>138</v>
      </c>
      <c r="E340" s="247" t="s">
        <v>1</v>
      </c>
      <c r="F340" s="248" t="s">
        <v>382</v>
      </c>
      <c r="G340" s="246"/>
      <c r="H340" s="247" t="s">
        <v>1</v>
      </c>
      <c r="I340" s="249"/>
      <c r="J340" s="246"/>
      <c r="K340" s="246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138</v>
      </c>
      <c r="AU340" s="254" t="s">
        <v>83</v>
      </c>
      <c r="AV340" s="14" t="s">
        <v>81</v>
      </c>
      <c r="AW340" s="14" t="s">
        <v>29</v>
      </c>
      <c r="AX340" s="14" t="s">
        <v>73</v>
      </c>
      <c r="AY340" s="254" t="s">
        <v>130</v>
      </c>
    </row>
    <row r="341" s="13" customFormat="1">
      <c r="A341" s="13"/>
      <c r="B341" s="233"/>
      <c r="C341" s="234"/>
      <c r="D341" s="235" t="s">
        <v>138</v>
      </c>
      <c r="E341" s="236" t="s">
        <v>1</v>
      </c>
      <c r="F341" s="237" t="s">
        <v>383</v>
      </c>
      <c r="G341" s="234"/>
      <c r="H341" s="238">
        <v>0.02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138</v>
      </c>
      <c r="AU341" s="244" t="s">
        <v>83</v>
      </c>
      <c r="AV341" s="13" t="s">
        <v>83</v>
      </c>
      <c r="AW341" s="13" t="s">
        <v>29</v>
      </c>
      <c r="AX341" s="13" t="s">
        <v>73</v>
      </c>
      <c r="AY341" s="244" t="s">
        <v>130</v>
      </c>
    </row>
    <row r="342" s="14" customFormat="1">
      <c r="A342" s="14"/>
      <c r="B342" s="245"/>
      <c r="C342" s="246"/>
      <c r="D342" s="235" t="s">
        <v>138</v>
      </c>
      <c r="E342" s="247" t="s">
        <v>1</v>
      </c>
      <c r="F342" s="248" t="s">
        <v>384</v>
      </c>
      <c r="G342" s="246"/>
      <c r="H342" s="247" t="s">
        <v>1</v>
      </c>
      <c r="I342" s="249"/>
      <c r="J342" s="246"/>
      <c r="K342" s="246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138</v>
      </c>
      <c r="AU342" s="254" t="s">
        <v>83</v>
      </c>
      <c r="AV342" s="14" t="s">
        <v>81</v>
      </c>
      <c r="AW342" s="14" t="s">
        <v>29</v>
      </c>
      <c r="AX342" s="14" t="s">
        <v>73</v>
      </c>
      <c r="AY342" s="254" t="s">
        <v>130</v>
      </c>
    </row>
    <row r="343" s="13" customFormat="1">
      <c r="A343" s="13"/>
      <c r="B343" s="233"/>
      <c r="C343" s="234"/>
      <c r="D343" s="235" t="s">
        <v>138</v>
      </c>
      <c r="E343" s="236" t="s">
        <v>1</v>
      </c>
      <c r="F343" s="237" t="s">
        <v>385</v>
      </c>
      <c r="G343" s="234"/>
      <c r="H343" s="238">
        <v>0.0089999999999999993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138</v>
      </c>
      <c r="AU343" s="244" t="s">
        <v>83</v>
      </c>
      <c r="AV343" s="13" t="s">
        <v>83</v>
      </c>
      <c r="AW343" s="13" t="s">
        <v>29</v>
      </c>
      <c r="AX343" s="13" t="s">
        <v>73</v>
      </c>
      <c r="AY343" s="244" t="s">
        <v>130</v>
      </c>
    </row>
    <row r="344" s="14" customFormat="1">
      <c r="A344" s="14"/>
      <c r="B344" s="245"/>
      <c r="C344" s="246"/>
      <c r="D344" s="235" t="s">
        <v>138</v>
      </c>
      <c r="E344" s="247" t="s">
        <v>1</v>
      </c>
      <c r="F344" s="248" t="s">
        <v>386</v>
      </c>
      <c r="G344" s="246"/>
      <c r="H344" s="247" t="s">
        <v>1</v>
      </c>
      <c r="I344" s="249"/>
      <c r="J344" s="246"/>
      <c r="K344" s="246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138</v>
      </c>
      <c r="AU344" s="254" t="s">
        <v>83</v>
      </c>
      <c r="AV344" s="14" t="s">
        <v>81</v>
      </c>
      <c r="AW344" s="14" t="s">
        <v>29</v>
      </c>
      <c r="AX344" s="14" t="s">
        <v>73</v>
      </c>
      <c r="AY344" s="254" t="s">
        <v>130</v>
      </c>
    </row>
    <row r="345" s="13" customFormat="1">
      <c r="A345" s="13"/>
      <c r="B345" s="233"/>
      <c r="C345" s="234"/>
      <c r="D345" s="235" t="s">
        <v>138</v>
      </c>
      <c r="E345" s="236" t="s">
        <v>1</v>
      </c>
      <c r="F345" s="237" t="s">
        <v>387</v>
      </c>
      <c r="G345" s="234"/>
      <c r="H345" s="238">
        <v>0.053999999999999999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138</v>
      </c>
      <c r="AU345" s="244" t="s">
        <v>83</v>
      </c>
      <c r="AV345" s="13" t="s">
        <v>83</v>
      </c>
      <c r="AW345" s="13" t="s">
        <v>29</v>
      </c>
      <c r="AX345" s="13" t="s">
        <v>73</v>
      </c>
      <c r="AY345" s="244" t="s">
        <v>130</v>
      </c>
    </row>
    <row r="346" s="14" customFormat="1">
      <c r="A346" s="14"/>
      <c r="B346" s="245"/>
      <c r="C346" s="246"/>
      <c r="D346" s="235" t="s">
        <v>138</v>
      </c>
      <c r="E346" s="247" t="s">
        <v>1</v>
      </c>
      <c r="F346" s="248" t="s">
        <v>388</v>
      </c>
      <c r="G346" s="246"/>
      <c r="H346" s="247" t="s">
        <v>1</v>
      </c>
      <c r="I346" s="249"/>
      <c r="J346" s="246"/>
      <c r="K346" s="246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138</v>
      </c>
      <c r="AU346" s="254" t="s">
        <v>83</v>
      </c>
      <c r="AV346" s="14" t="s">
        <v>81</v>
      </c>
      <c r="AW346" s="14" t="s">
        <v>29</v>
      </c>
      <c r="AX346" s="14" t="s">
        <v>73</v>
      </c>
      <c r="AY346" s="254" t="s">
        <v>130</v>
      </c>
    </row>
    <row r="347" s="13" customFormat="1">
      <c r="A347" s="13"/>
      <c r="B347" s="233"/>
      <c r="C347" s="234"/>
      <c r="D347" s="235" t="s">
        <v>138</v>
      </c>
      <c r="E347" s="236" t="s">
        <v>1</v>
      </c>
      <c r="F347" s="237" t="s">
        <v>389</v>
      </c>
      <c r="G347" s="234"/>
      <c r="H347" s="238">
        <v>0.123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138</v>
      </c>
      <c r="AU347" s="244" t="s">
        <v>83</v>
      </c>
      <c r="AV347" s="13" t="s">
        <v>83</v>
      </c>
      <c r="AW347" s="13" t="s">
        <v>29</v>
      </c>
      <c r="AX347" s="13" t="s">
        <v>73</v>
      </c>
      <c r="AY347" s="244" t="s">
        <v>130</v>
      </c>
    </row>
    <row r="348" s="14" customFormat="1">
      <c r="A348" s="14"/>
      <c r="B348" s="245"/>
      <c r="C348" s="246"/>
      <c r="D348" s="235" t="s">
        <v>138</v>
      </c>
      <c r="E348" s="247" t="s">
        <v>1</v>
      </c>
      <c r="F348" s="248" t="s">
        <v>390</v>
      </c>
      <c r="G348" s="246"/>
      <c r="H348" s="247" t="s">
        <v>1</v>
      </c>
      <c r="I348" s="249"/>
      <c r="J348" s="246"/>
      <c r="K348" s="246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138</v>
      </c>
      <c r="AU348" s="254" t="s">
        <v>83</v>
      </c>
      <c r="AV348" s="14" t="s">
        <v>81</v>
      </c>
      <c r="AW348" s="14" t="s">
        <v>29</v>
      </c>
      <c r="AX348" s="14" t="s">
        <v>73</v>
      </c>
      <c r="AY348" s="254" t="s">
        <v>130</v>
      </c>
    </row>
    <row r="349" s="13" customFormat="1">
      <c r="A349" s="13"/>
      <c r="B349" s="233"/>
      <c r="C349" s="234"/>
      <c r="D349" s="235" t="s">
        <v>138</v>
      </c>
      <c r="E349" s="236" t="s">
        <v>1</v>
      </c>
      <c r="F349" s="237" t="s">
        <v>391</v>
      </c>
      <c r="G349" s="234"/>
      <c r="H349" s="238">
        <v>0.050000000000000003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138</v>
      </c>
      <c r="AU349" s="244" t="s">
        <v>83</v>
      </c>
      <c r="AV349" s="13" t="s">
        <v>83</v>
      </c>
      <c r="AW349" s="13" t="s">
        <v>29</v>
      </c>
      <c r="AX349" s="13" t="s">
        <v>73</v>
      </c>
      <c r="AY349" s="244" t="s">
        <v>130</v>
      </c>
    </row>
    <row r="350" s="14" customFormat="1">
      <c r="A350" s="14"/>
      <c r="B350" s="245"/>
      <c r="C350" s="246"/>
      <c r="D350" s="235" t="s">
        <v>138</v>
      </c>
      <c r="E350" s="247" t="s">
        <v>1</v>
      </c>
      <c r="F350" s="248" t="s">
        <v>392</v>
      </c>
      <c r="G350" s="246"/>
      <c r="H350" s="247" t="s">
        <v>1</v>
      </c>
      <c r="I350" s="249"/>
      <c r="J350" s="246"/>
      <c r="K350" s="246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138</v>
      </c>
      <c r="AU350" s="254" t="s">
        <v>83</v>
      </c>
      <c r="AV350" s="14" t="s">
        <v>81</v>
      </c>
      <c r="AW350" s="14" t="s">
        <v>29</v>
      </c>
      <c r="AX350" s="14" t="s">
        <v>73</v>
      </c>
      <c r="AY350" s="254" t="s">
        <v>130</v>
      </c>
    </row>
    <row r="351" s="13" customFormat="1">
      <c r="A351" s="13"/>
      <c r="B351" s="233"/>
      <c r="C351" s="234"/>
      <c r="D351" s="235" t="s">
        <v>138</v>
      </c>
      <c r="E351" s="236" t="s">
        <v>1</v>
      </c>
      <c r="F351" s="237" t="s">
        <v>393</v>
      </c>
      <c r="G351" s="234"/>
      <c r="H351" s="238">
        <v>0.19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138</v>
      </c>
      <c r="AU351" s="244" t="s">
        <v>83</v>
      </c>
      <c r="AV351" s="13" t="s">
        <v>83</v>
      </c>
      <c r="AW351" s="13" t="s">
        <v>29</v>
      </c>
      <c r="AX351" s="13" t="s">
        <v>73</v>
      </c>
      <c r="AY351" s="244" t="s">
        <v>130</v>
      </c>
    </row>
    <row r="352" s="14" customFormat="1">
      <c r="A352" s="14"/>
      <c r="B352" s="245"/>
      <c r="C352" s="246"/>
      <c r="D352" s="235" t="s">
        <v>138</v>
      </c>
      <c r="E352" s="247" t="s">
        <v>1</v>
      </c>
      <c r="F352" s="248" t="s">
        <v>394</v>
      </c>
      <c r="G352" s="246"/>
      <c r="H352" s="247" t="s">
        <v>1</v>
      </c>
      <c r="I352" s="249"/>
      <c r="J352" s="246"/>
      <c r="K352" s="246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138</v>
      </c>
      <c r="AU352" s="254" t="s">
        <v>83</v>
      </c>
      <c r="AV352" s="14" t="s">
        <v>81</v>
      </c>
      <c r="AW352" s="14" t="s">
        <v>29</v>
      </c>
      <c r="AX352" s="14" t="s">
        <v>73</v>
      </c>
      <c r="AY352" s="254" t="s">
        <v>130</v>
      </c>
    </row>
    <row r="353" s="13" customFormat="1">
      <c r="A353" s="13"/>
      <c r="B353" s="233"/>
      <c r="C353" s="234"/>
      <c r="D353" s="235" t="s">
        <v>138</v>
      </c>
      <c r="E353" s="236" t="s">
        <v>1</v>
      </c>
      <c r="F353" s="237" t="s">
        <v>395</v>
      </c>
      <c r="G353" s="234"/>
      <c r="H353" s="238">
        <v>0.14999999999999999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138</v>
      </c>
      <c r="AU353" s="244" t="s">
        <v>83</v>
      </c>
      <c r="AV353" s="13" t="s">
        <v>83</v>
      </c>
      <c r="AW353" s="13" t="s">
        <v>29</v>
      </c>
      <c r="AX353" s="13" t="s">
        <v>73</v>
      </c>
      <c r="AY353" s="244" t="s">
        <v>130</v>
      </c>
    </row>
    <row r="354" s="14" customFormat="1">
      <c r="A354" s="14"/>
      <c r="B354" s="245"/>
      <c r="C354" s="246"/>
      <c r="D354" s="235" t="s">
        <v>138</v>
      </c>
      <c r="E354" s="247" t="s">
        <v>1</v>
      </c>
      <c r="F354" s="248" t="s">
        <v>396</v>
      </c>
      <c r="G354" s="246"/>
      <c r="H354" s="247" t="s">
        <v>1</v>
      </c>
      <c r="I354" s="249"/>
      <c r="J354" s="246"/>
      <c r="K354" s="246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138</v>
      </c>
      <c r="AU354" s="254" t="s">
        <v>83</v>
      </c>
      <c r="AV354" s="14" t="s">
        <v>81</v>
      </c>
      <c r="AW354" s="14" t="s">
        <v>29</v>
      </c>
      <c r="AX354" s="14" t="s">
        <v>73</v>
      </c>
      <c r="AY354" s="254" t="s">
        <v>130</v>
      </c>
    </row>
    <row r="355" s="13" customFormat="1">
      <c r="A355" s="13"/>
      <c r="B355" s="233"/>
      <c r="C355" s="234"/>
      <c r="D355" s="235" t="s">
        <v>138</v>
      </c>
      <c r="E355" s="236" t="s">
        <v>1</v>
      </c>
      <c r="F355" s="237" t="s">
        <v>397</v>
      </c>
      <c r="G355" s="234"/>
      <c r="H355" s="238">
        <v>0.59999999999999998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138</v>
      </c>
      <c r="AU355" s="244" t="s">
        <v>83</v>
      </c>
      <c r="AV355" s="13" t="s">
        <v>83</v>
      </c>
      <c r="AW355" s="13" t="s">
        <v>29</v>
      </c>
      <c r="AX355" s="13" t="s">
        <v>73</v>
      </c>
      <c r="AY355" s="244" t="s">
        <v>130</v>
      </c>
    </row>
    <row r="356" s="15" customFormat="1">
      <c r="A356" s="15"/>
      <c r="B356" s="255"/>
      <c r="C356" s="256"/>
      <c r="D356" s="235" t="s">
        <v>138</v>
      </c>
      <c r="E356" s="257" t="s">
        <v>1</v>
      </c>
      <c r="F356" s="258" t="s">
        <v>153</v>
      </c>
      <c r="G356" s="256"/>
      <c r="H356" s="259">
        <v>1.214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138</v>
      </c>
      <c r="AU356" s="265" t="s">
        <v>83</v>
      </c>
      <c r="AV356" s="15" t="s">
        <v>136</v>
      </c>
      <c r="AW356" s="15" t="s">
        <v>29</v>
      </c>
      <c r="AX356" s="15" t="s">
        <v>81</v>
      </c>
      <c r="AY356" s="265" t="s">
        <v>130</v>
      </c>
    </row>
    <row r="357" s="2" customFormat="1" ht="24.15" customHeight="1">
      <c r="A357" s="38"/>
      <c r="B357" s="39"/>
      <c r="C357" s="219" t="s">
        <v>398</v>
      </c>
      <c r="D357" s="219" t="s">
        <v>132</v>
      </c>
      <c r="E357" s="220" t="s">
        <v>399</v>
      </c>
      <c r="F357" s="221" t="s">
        <v>400</v>
      </c>
      <c r="G357" s="222" t="s">
        <v>195</v>
      </c>
      <c r="H357" s="223">
        <v>1.214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38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136</v>
      </c>
      <c r="AT357" s="231" t="s">
        <v>132</v>
      </c>
      <c r="AU357" s="231" t="s">
        <v>83</v>
      </c>
      <c r="AY357" s="17" t="s">
        <v>130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81</v>
      </c>
      <c r="BK357" s="232">
        <f>ROUND(I357*H357,2)</f>
        <v>0</v>
      </c>
      <c r="BL357" s="17" t="s">
        <v>136</v>
      </c>
      <c r="BM357" s="231" t="s">
        <v>401</v>
      </c>
    </row>
    <row r="358" s="2" customFormat="1" ht="33" customHeight="1">
      <c r="A358" s="38"/>
      <c r="B358" s="39"/>
      <c r="C358" s="219" t="s">
        <v>402</v>
      </c>
      <c r="D358" s="219" t="s">
        <v>132</v>
      </c>
      <c r="E358" s="220" t="s">
        <v>403</v>
      </c>
      <c r="F358" s="221" t="s">
        <v>404</v>
      </c>
      <c r="G358" s="222" t="s">
        <v>135</v>
      </c>
      <c r="H358" s="223">
        <v>28.052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38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136</v>
      </c>
      <c r="AT358" s="231" t="s">
        <v>132</v>
      </c>
      <c r="AU358" s="231" t="s">
        <v>83</v>
      </c>
      <c r="AY358" s="17" t="s">
        <v>130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81</v>
      </c>
      <c r="BK358" s="232">
        <f>ROUND(I358*H358,2)</f>
        <v>0</v>
      </c>
      <c r="BL358" s="17" t="s">
        <v>136</v>
      </c>
      <c r="BM358" s="231" t="s">
        <v>405</v>
      </c>
    </row>
    <row r="359" s="2" customFormat="1" ht="24.15" customHeight="1">
      <c r="A359" s="38"/>
      <c r="B359" s="39"/>
      <c r="C359" s="219" t="s">
        <v>406</v>
      </c>
      <c r="D359" s="219" t="s">
        <v>132</v>
      </c>
      <c r="E359" s="220" t="s">
        <v>407</v>
      </c>
      <c r="F359" s="221" t="s">
        <v>408</v>
      </c>
      <c r="G359" s="222" t="s">
        <v>135</v>
      </c>
      <c r="H359" s="223">
        <v>28.052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38</v>
      </c>
      <c r="O359" s="91"/>
      <c r="P359" s="229">
        <f>O359*H359</f>
        <v>0</v>
      </c>
      <c r="Q359" s="229">
        <v>0.01328</v>
      </c>
      <c r="R359" s="229">
        <f>Q359*H359</f>
        <v>0.37253056000000001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136</v>
      </c>
      <c r="AT359" s="231" t="s">
        <v>132</v>
      </c>
      <c r="AU359" s="231" t="s">
        <v>83</v>
      </c>
      <c r="AY359" s="17" t="s">
        <v>130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81</v>
      </c>
      <c r="BK359" s="232">
        <f>ROUND(I359*H359,2)</f>
        <v>0</v>
      </c>
      <c r="BL359" s="17" t="s">
        <v>136</v>
      </c>
      <c r="BM359" s="231" t="s">
        <v>409</v>
      </c>
    </row>
    <row r="360" s="14" customFormat="1">
      <c r="A360" s="14"/>
      <c r="B360" s="245"/>
      <c r="C360" s="246"/>
      <c r="D360" s="235" t="s">
        <v>138</v>
      </c>
      <c r="E360" s="247" t="s">
        <v>1</v>
      </c>
      <c r="F360" s="248" t="s">
        <v>378</v>
      </c>
      <c r="G360" s="246"/>
      <c r="H360" s="247" t="s">
        <v>1</v>
      </c>
      <c r="I360" s="249"/>
      <c r="J360" s="246"/>
      <c r="K360" s="246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138</v>
      </c>
      <c r="AU360" s="254" t="s">
        <v>83</v>
      </c>
      <c r="AV360" s="14" t="s">
        <v>81</v>
      </c>
      <c r="AW360" s="14" t="s">
        <v>29</v>
      </c>
      <c r="AX360" s="14" t="s">
        <v>73</v>
      </c>
      <c r="AY360" s="254" t="s">
        <v>130</v>
      </c>
    </row>
    <row r="361" s="13" customFormat="1">
      <c r="A361" s="13"/>
      <c r="B361" s="233"/>
      <c r="C361" s="234"/>
      <c r="D361" s="235" t="s">
        <v>138</v>
      </c>
      <c r="E361" s="236" t="s">
        <v>1</v>
      </c>
      <c r="F361" s="237" t="s">
        <v>410</v>
      </c>
      <c r="G361" s="234"/>
      <c r="H361" s="238">
        <v>0.12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138</v>
      </c>
      <c r="AU361" s="244" t="s">
        <v>83</v>
      </c>
      <c r="AV361" s="13" t="s">
        <v>83</v>
      </c>
      <c r="AW361" s="13" t="s">
        <v>29</v>
      </c>
      <c r="AX361" s="13" t="s">
        <v>73</v>
      </c>
      <c r="AY361" s="244" t="s">
        <v>130</v>
      </c>
    </row>
    <row r="362" s="14" customFormat="1">
      <c r="A362" s="14"/>
      <c r="B362" s="245"/>
      <c r="C362" s="246"/>
      <c r="D362" s="235" t="s">
        <v>138</v>
      </c>
      <c r="E362" s="247" t="s">
        <v>1</v>
      </c>
      <c r="F362" s="248" t="s">
        <v>380</v>
      </c>
      <c r="G362" s="246"/>
      <c r="H362" s="247" t="s">
        <v>1</v>
      </c>
      <c r="I362" s="249"/>
      <c r="J362" s="246"/>
      <c r="K362" s="246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138</v>
      </c>
      <c r="AU362" s="254" t="s">
        <v>83</v>
      </c>
      <c r="AV362" s="14" t="s">
        <v>81</v>
      </c>
      <c r="AW362" s="14" t="s">
        <v>29</v>
      </c>
      <c r="AX362" s="14" t="s">
        <v>73</v>
      </c>
      <c r="AY362" s="254" t="s">
        <v>130</v>
      </c>
    </row>
    <row r="363" s="13" customFormat="1">
      <c r="A363" s="13"/>
      <c r="B363" s="233"/>
      <c r="C363" s="234"/>
      <c r="D363" s="235" t="s">
        <v>138</v>
      </c>
      <c r="E363" s="236" t="s">
        <v>1</v>
      </c>
      <c r="F363" s="237" t="s">
        <v>411</v>
      </c>
      <c r="G363" s="234"/>
      <c r="H363" s="238">
        <v>0.23999999999999999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138</v>
      </c>
      <c r="AU363" s="244" t="s">
        <v>83</v>
      </c>
      <c r="AV363" s="13" t="s">
        <v>83</v>
      </c>
      <c r="AW363" s="13" t="s">
        <v>29</v>
      </c>
      <c r="AX363" s="13" t="s">
        <v>73</v>
      </c>
      <c r="AY363" s="244" t="s">
        <v>130</v>
      </c>
    </row>
    <row r="364" s="14" customFormat="1">
      <c r="A364" s="14"/>
      <c r="B364" s="245"/>
      <c r="C364" s="246"/>
      <c r="D364" s="235" t="s">
        <v>138</v>
      </c>
      <c r="E364" s="247" t="s">
        <v>1</v>
      </c>
      <c r="F364" s="248" t="s">
        <v>382</v>
      </c>
      <c r="G364" s="246"/>
      <c r="H364" s="247" t="s">
        <v>1</v>
      </c>
      <c r="I364" s="249"/>
      <c r="J364" s="246"/>
      <c r="K364" s="246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138</v>
      </c>
      <c r="AU364" s="254" t="s">
        <v>83</v>
      </c>
      <c r="AV364" s="14" t="s">
        <v>81</v>
      </c>
      <c r="AW364" s="14" t="s">
        <v>29</v>
      </c>
      <c r="AX364" s="14" t="s">
        <v>73</v>
      </c>
      <c r="AY364" s="254" t="s">
        <v>130</v>
      </c>
    </row>
    <row r="365" s="13" customFormat="1">
      <c r="A365" s="13"/>
      <c r="B365" s="233"/>
      <c r="C365" s="234"/>
      <c r="D365" s="235" t="s">
        <v>138</v>
      </c>
      <c r="E365" s="236" t="s">
        <v>1</v>
      </c>
      <c r="F365" s="237" t="s">
        <v>412</v>
      </c>
      <c r="G365" s="234"/>
      <c r="H365" s="238">
        <v>0.40000000000000002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138</v>
      </c>
      <c r="AU365" s="244" t="s">
        <v>83</v>
      </c>
      <c r="AV365" s="13" t="s">
        <v>83</v>
      </c>
      <c r="AW365" s="13" t="s">
        <v>29</v>
      </c>
      <c r="AX365" s="13" t="s">
        <v>73</v>
      </c>
      <c r="AY365" s="244" t="s">
        <v>130</v>
      </c>
    </row>
    <row r="366" s="14" customFormat="1">
      <c r="A366" s="14"/>
      <c r="B366" s="245"/>
      <c r="C366" s="246"/>
      <c r="D366" s="235" t="s">
        <v>138</v>
      </c>
      <c r="E366" s="247" t="s">
        <v>1</v>
      </c>
      <c r="F366" s="248" t="s">
        <v>384</v>
      </c>
      <c r="G366" s="246"/>
      <c r="H366" s="247" t="s">
        <v>1</v>
      </c>
      <c r="I366" s="249"/>
      <c r="J366" s="246"/>
      <c r="K366" s="246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138</v>
      </c>
      <c r="AU366" s="254" t="s">
        <v>83</v>
      </c>
      <c r="AV366" s="14" t="s">
        <v>81</v>
      </c>
      <c r="AW366" s="14" t="s">
        <v>29</v>
      </c>
      <c r="AX366" s="14" t="s">
        <v>73</v>
      </c>
      <c r="AY366" s="254" t="s">
        <v>130</v>
      </c>
    </row>
    <row r="367" s="13" customFormat="1">
      <c r="A367" s="13"/>
      <c r="B367" s="233"/>
      <c r="C367" s="234"/>
      <c r="D367" s="235" t="s">
        <v>138</v>
      </c>
      <c r="E367" s="236" t="s">
        <v>1</v>
      </c>
      <c r="F367" s="237" t="s">
        <v>413</v>
      </c>
      <c r="G367" s="234"/>
      <c r="H367" s="238">
        <v>0.252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138</v>
      </c>
      <c r="AU367" s="244" t="s">
        <v>83</v>
      </c>
      <c r="AV367" s="13" t="s">
        <v>83</v>
      </c>
      <c r="AW367" s="13" t="s">
        <v>29</v>
      </c>
      <c r="AX367" s="13" t="s">
        <v>73</v>
      </c>
      <c r="AY367" s="244" t="s">
        <v>130</v>
      </c>
    </row>
    <row r="368" s="14" customFormat="1">
      <c r="A368" s="14"/>
      <c r="B368" s="245"/>
      <c r="C368" s="246"/>
      <c r="D368" s="235" t="s">
        <v>138</v>
      </c>
      <c r="E368" s="247" t="s">
        <v>1</v>
      </c>
      <c r="F368" s="248" t="s">
        <v>386</v>
      </c>
      <c r="G368" s="246"/>
      <c r="H368" s="247" t="s">
        <v>1</v>
      </c>
      <c r="I368" s="249"/>
      <c r="J368" s="246"/>
      <c r="K368" s="246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138</v>
      </c>
      <c r="AU368" s="254" t="s">
        <v>83</v>
      </c>
      <c r="AV368" s="14" t="s">
        <v>81</v>
      </c>
      <c r="AW368" s="14" t="s">
        <v>29</v>
      </c>
      <c r="AX368" s="14" t="s">
        <v>73</v>
      </c>
      <c r="AY368" s="254" t="s">
        <v>130</v>
      </c>
    </row>
    <row r="369" s="13" customFormat="1">
      <c r="A369" s="13"/>
      <c r="B369" s="233"/>
      <c r="C369" s="234"/>
      <c r="D369" s="235" t="s">
        <v>138</v>
      </c>
      <c r="E369" s="236" t="s">
        <v>1</v>
      </c>
      <c r="F369" s="237" t="s">
        <v>414</v>
      </c>
      <c r="G369" s="234"/>
      <c r="H369" s="238">
        <v>0.71999999999999997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138</v>
      </c>
      <c r="AU369" s="244" t="s">
        <v>83</v>
      </c>
      <c r="AV369" s="13" t="s">
        <v>83</v>
      </c>
      <c r="AW369" s="13" t="s">
        <v>29</v>
      </c>
      <c r="AX369" s="13" t="s">
        <v>73</v>
      </c>
      <c r="AY369" s="244" t="s">
        <v>130</v>
      </c>
    </row>
    <row r="370" s="14" customFormat="1">
      <c r="A370" s="14"/>
      <c r="B370" s="245"/>
      <c r="C370" s="246"/>
      <c r="D370" s="235" t="s">
        <v>138</v>
      </c>
      <c r="E370" s="247" t="s">
        <v>1</v>
      </c>
      <c r="F370" s="248" t="s">
        <v>388</v>
      </c>
      <c r="G370" s="246"/>
      <c r="H370" s="247" t="s">
        <v>1</v>
      </c>
      <c r="I370" s="249"/>
      <c r="J370" s="246"/>
      <c r="K370" s="246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138</v>
      </c>
      <c r="AU370" s="254" t="s">
        <v>83</v>
      </c>
      <c r="AV370" s="14" t="s">
        <v>81</v>
      </c>
      <c r="AW370" s="14" t="s">
        <v>29</v>
      </c>
      <c r="AX370" s="14" t="s">
        <v>73</v>
      </c>
      <c r="AY370" s="254" t="s">
        <v>130</v>
      </c>
    </row>
    <row r="371" s="13" customFormat="1">
      <c r="A371" s="13"/>
      <c r="B371" s="233"/>
      <c r="C371" s="234"/>
      <c r="D371" s="235" t="s">
        <v>138</v>
      </c>
      <c r="E371" s="236" t="s">
        <v>1</v>
      </c>
      <c r="F371" s="237" t="s">
        <v>415</v>
      </c>
      <c r="G371" s="234"/>
      <c r="H371" s="238">
        <v>1.6200000000000001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138</v>
      </c>
      <c r="AU371" s="244" t="s">
        <v>83</v>
      </c>
      <c r="AV371" s="13" t="s">
        <v>83</v>
      </c>
      <c r="AW371" s="13" t="s">
        <v>29</v>
      </c>
      <c r="AX371" s="13" t="s">
        <v>73</v>
      </c>
      <c r="AY371" s="244" t="s">
        <v>130</v>
      </c>
    </row>
    <row r="372" s="14" customFormat="1">
      <c r="A372" s="14"/>
      <c r="B372" s="245"/>
      <c r="C372" s="246"/>
      <c r="D372" s="235" t="s">
        <v>138</v>
      </c>
      <c r="E372" s="247" t="s">
        <v>1</v>
      </c>
      <c r="F372" s="248" t="s">
        <v>390</v>
      </c>
      <c r="G372" s="246"/>
      <c r="H372" s="247" t="s">
        <v>1</v>
      </c>
      <c r="I372" s="249"/>
      <c r="J372" s="246"/>
      <c r="K372" s="246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138</v>
      </c>
      <c r="AU372" s="254" t="s">
        <v>83</v>
      </c>
      <c r="AV372" s="14" t="s">
        <v>81</v>
      </c>
      <c r="AW372" s="14" t="s">
        <v>29</v>
      </c>
      <c r="AX372" s="14" t="s">
        <v>73</v>
      </c>
      <c r="AY372" s="254" t="s">
        <v>130</v>
      </c>
    </row>
    <row r="373" s="13" customFormat="1">
      <c r="A373" s="13"/>
      <c r="B373" s="233"/>
      <c r="C373" s="234"/>
      <c r="D373" s="235" t="s">
        <v>138</v>
      </c>
      <c r="E373" s="236" t="s">
        <v>1</v>
      </c>
      <c r="F373" s="237" t="s">
        <v>416</v>
      </c>
      <c r="G373" s="234"/>
      <c r="H373" s="238">
        <v>0.40000000000000002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138</v>
      </c>
      <c r="AU373" s="244" t="s">
        <v>83</v>
      </c>
      <c r="AV373" s="13" t="s">
        <v>83</v>
      </c>
      <c r="AW373" s="13" t="s">
        <v>29</v>
      </c>
      <c r="AX373" s="13" t="s">
        <v>73</v>
      </c>
      <c r="AY373" s="244" t="s">
        <v>130</v>
      </c>
    </row>
    <row r="374" s="14" customFormat="1">
      <c r="A374" s="14"/>
      <c r="B374" s="245"/>
      <c r="C374" s="246"/>
      <c r="D374" s="235" t="s">
        <v>138</v>
      </c>
      <c r="E374" s="247" t="s">
        <v>1</v>
      </c>
      <c r="F374" s="248" t="s">
        <v>392</v>
      </c>
      <c r="G374" s="246"/>
      <c r="H374" s="247" t="s">
        <v>1</v>
      </c>
      <c r="I374" s="249"/>
      <c r="J374" s="246"/>
      <c r="K374" s="246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138</v>
      </c>
      <c r="AU374" s="254" t="s">
        <v>83</v>
      </c>
      <c r="AV374" s="14" t="s">
        <v>81</v>
      </c>
      <c r="AW374" s="14" t="s">
        <v>29</v>
      </c>
      <c r="AX374" s="14" t="s">
        <v>73</v>
      </c>
      <c r="AY374" s="254" t="s">
        <v>130</v>
      </c>
    </row>
    <row r="375" s="13" customFormat="1">
      <c r="A375" s="13"/>
      <c r="B375" s="233"/>
      <c r="C375" s="234"/>
      <c r="D375" s="235" t="s">
        <v>138</v>
      </c>
      <c r="E375" s="236" t="s">
        <v>1</v>
      </c>
      <c r="F375" s="237" t="s">
        <v>417</v>
      </c>
      <c r="G375" s="234"/>
      <c r="H375" s="238">
        <v>15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138</v>
      </c>
      <c r="AU375" s="244" t="s">
        <v>83</v>
      </c>
      <c r="AV375" s="13" t="s">
        <v>83</v>
      </c>
      <c r="AW375" s="13" t="s">
        <v>29</v>
      </c>
      <c r="AX375" s="13" t="s">
        <v>73</v>
      </c>
      <c r="AY375" s="244" t="s">
        <v>130</v>
      </c>
    </row>
    <row r="376" s="14" customFormat="1">
      <c r="A376" s="14"/>
      <c r="B376" s="245"/>
      <c r="C376" s="246"/>
      <c r="D376" s="235" t="s">
        <v>138</v>
      </c>
      <c r="E376" s="247" t="s">
        <v>1</v>
      </c>
      <c r="F376" s="248" t="s">
        <v>394</v>
      </c>
      <c r="G376" s="246"/>
      <c r="H376" s="247" t="s">
        <v>1</v>
      </c>
      <c r="I376" s="249"/>
      <c r="J376" s="246"/>
      <c r="K376" s="246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138</v>
      </c>
      <c r="AU376" s="254" t="s">
        <v>83</v>
      </c>
      <c r="AV376" s="14" t="s">
        <v>81</v>
      </c>
      <c r="AW376" s="14" t="s">
        <v>29</v>
      </c>
      <c r="AX376" s="14" t="s">
        <v>73</v>
      </c>
      <c r="AY376" s="254" t="s">
        <v>130</v>
      </c>
    </row>
    <row r="377" s="13" customFormat="1">
      <c r="A377" s="13"/>
      <c r="B377" s="233"/>
      <c r="C377" s="234"/>
      <c r="D377" s="235" t="s">
        <v>138</v>
      </c>
      <c r="E377" s="236" t="s">
        <v>1</v>
      </c>
      <c r="F377" s="237" t="s">
        <v>418</v>
      </c>
      <c r="G377" s="234"/>
      <c r="H377" s="238">
        <v>1.2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138</v>
      </c>
      <c r="AU377" s="244" t="s">
        <v>83</v>
      </c>
      <c r="AV377" s="13" t="s">
        <v>83</v>
      </c>
      <c r="AW377" s="13" t="s">
        <v>29</v>
      </c>
      <c r="AX377" s="13" t="s">
        <v>73</v>
      </c>
      <c r="AY377" s="244" t="s">
        <v>130</v>
      </c>
    </row>
    <row r="378" s="14" customFormat="1">
      <c r="A378" s="14"/>
      <c r="B378" s="245"/>
      <c r="C378" s="246"/>
      <c r="D378" s="235" t="s">
        <v>138</v>
      </c>
      <c r="E378" s="247" t="s">
        <v>1</v>
      </c>
      <c r="F378" s="248" t="s">
        <v>419</v>
      </c>
      <c r="G378" s="246"/>
      <c r="H378" s="247" t="s">
        <v>1</v>
      </c>
      <c r="I378" s="249"/>
      <c r="J378" s="246"/>
      <c r="K378" s="246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138</v>
      </c>
      <c r="AU378" s="254" t="s">
        <v>83</v>
      </c>
      <c r="AV378" s="14" t="s">
        <v>81</v>
      </c>
      <c r="AW378" s="14" t="s">
        <v>29</v>
      </c>
      <c r="AX378" s="14" t="s">
        <v>73</v>
      </c>
      <c r="AY378" s="254" t="s">
        <v>130</v>
      </c>
    </row>
    <row r="379" s="13" customFormat="1">
      <c r="A379" s="13"/>
      <c r="B379" s="233"/>
      <c r="C379" s="234"/>
      <c r="D379" s="235" t="s">
        <v>138</v>
      </c>
      <c r="E379" s="236" t="s">
        <v>1</v>
      </c>
      <c r="F379" s="237" t="s">
        <v>420</v>
      </c>
      <c r="G379" s="234"/>
      <c r="H379" s="238">
        <v>8.0999999999999996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138</v>
      </c>
      <c r="AU379" s="244" t="s">
        <v>83</v>
      </c>
      <c r="AV379" s="13" t="s">
        <v>83</v>
      </c>
      <c r="AW379" s="13" t="s">
        <v>29</v>
      </c>
      <c r="AX379" s="13" t="s">
        <v>73</v>
      </c>
      <c r="AY379" s="244" t="s">
        <v>130</v>
      </c>
    </row>
    <row r="380" s="15" customFormat="1">
      <c r="A380" s="15"/>
      <c r="B380" s="255"/>
      <c r="C380" s="256"/>
      <c r="D380" s="235" t="s">
        <v>138</v>
      </c>
      <c r="E380" s="257" t="s">
        <v>1</v>
      </c>
      <c r="F380" s="258" t="s">
        <v>153</v>
      </c>
      <c r="G380" s="256"/>
      <c r="H380" s="259">
        <v>28.052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5" t="s">
        <v>138</v>
      </c>
      <c r="AU380" s="265" t="s">
        <v>83</v>
      </c>
      <c r="AV380" s="15" t="s">
        <v>136</v>
      </c>
      <c r="AW380" s="15" t="s">
        <v>29</v>
      </c>
      <c r="AX380" s="15" t="s">
        <v>81</v>
      </c>
      <c r="AY380" s="265" t="s">
        <v>130</v>
      </c>
    </row>
    <row r="381" s="12" customFormat="1" ht="22.8" customHeight="1">
      <c r="A381" s="12"/>
      <c r="B381" s="203"/>
      <c r="C381" s="204"/>
      <c r="D381" s="205" t="s">
        <v>72</v>
      </c>
      <c r="E381" s="217" t="s">
        <v>159</v>
      </c>
      <c r="F381" s="217" t="s">
        <v>421</v>
      </c>
      <c r="G381" s="204"/>
      <c r="H381" s="204"/>
      <c r="I381" s="207"/>
      <c r="J381" s="218">
        <f>BK381</f>
        <v>0</v>
      </c>
      <c r="K381" s="204"/>
      <c r="L381" s="209"/>
      <c r="M381" s="210"/>
      <c r="N381" s="211"/>
      <c r="O381" s="211"/>
      <c r="P381" s="212">
        <f>SUM(P382:P418)</f>
        <v>0</v>
      </c>
      <c r="Q381" s="211"/>
      <c r="R381" s="212">
        <f>SUM(R382:R418)</f>
        <v>20.195639440000001</v>
      </c>
      <c r="S381" s="211"/>
      <c r="T381" s="213">
        <f>SUM(T382:T418)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4" t="s">
        <v>81</v>
      </c>
      <c r="AT381" s="215" t="s">
        <v>72</v>
      </c>
      <c r="AU381" s="215" t="s">
        <v>81</v>
      </c>
      <c r="AY381" s="214" t="s">
        <v>130</v>
      </c>
      <c r="BK381" s="216">
        <f>SUM(BK382:BK418)</f>
        <v>0</v>
      </c>
    </row>
    <row r="382" s="2" customFormat="1" ht="33" customHeight="1">
      <c r="A382" s="38"/>
      <c r="B382" s="39"/>
      <c r="C382" s="219" t="s">
        <v>422</v>
      </c>
      <c r="D382" s="219" t="s">
        <v>132</v>
      </c>
      <c r="E382" s="220" t="s">
        <v>423</v>
      </c>
      <c r="F382" s="221" t="s">
        <v>424</v>
      </c>
      <c r="G382" s="222" t="s">
        <v>135</v>
      </c>
      <c r="H382" s="223">
        <v>18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38</v>
      </c>
      <c r="O382" s="91"/>
      <c r="P382" s="229">
        <f>O382*H382</f>
        <v>0</v>
      </c>
      <c r="Q382" s="229">
        <v>0.34499999999999997</v>
      </c>
      <c r="R382" s="229">
        <f>Q382*H382</f>
        <v>6.2099999999999991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136</v>
      </c>
      <c r="AT382" s="231" t="s">
        <v>132</v>
      </c>
      <c r="AU382" s="231" t="s">
        <v>83</v>
      </c>
      <c r="AY382" s="17" t="s">
        <v>130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81</v>
      </c>
      <c r="BK382" s="232">
        <f>ROUND(I382*H382,2)</f>
        <v>0</v>
      </c>
      <c r="BL382" s="17" t="s">
        <v>136</v>
      </c>
      <c r="BM382" s="231" t="s">
        <v>425</v>
      </c>
    </row>
    <row r="383" s="14" customFormat="1">
      <c r="A383" s="14"/>
      <c r="B383" s="245"/>
      <c r="C383" s="246"/>
      <c r="D383" s="235" t="s">
        <v>138</v>
      </c>
      <c r="E383" s="247" t="s">
        <v>1</v>
      </c>
      <c r="F383" s="248" t="s">
        <v>149</v>
      </c>
      <c r="G383" s="246"/>
      <c r="H383" s="247" t="s">
        <v>1</v>
      </c>
      <c r="I383" s="249"/>
      <c r="J383" s="246"/>
      <c r="K383" s="246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138</v>
      </c>
      <c r="AU383" s="254" t="s">
        <v>83</v>
      </c>
      <c r="AV383" s="14" t="s">
        <v>81</v>
      </c>
      <c r="AW383" s="14" t="s">
        <v>29</v>
      </c>
      <c r="AX383" s="14" t="s">
        <v>73</v>
      </c>
      <c r="AY383" s="254" t="s">
        <v>130</v>
      </c>
    </row>
    <row r="384" s="13" customFormat="1">
      <c r="A384" s="13"/>
      <c r="B384" s="233"/>
      <c r="C384" s="234"/>
      <c r="D384" s="235" t="s">
        <v>138</v>
      </c>
      <c r="E384" s="236" t="s">
        <v>1</v>
      </c>
      <c r="F384" s="237" t="s">
        <v>150</v>
      </c>
      <c r="G384" s="234"/>
      <c r="H384" s="238">
        <v>4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138</v>
      </c>
      <c r="AU384" s="244" t="s">
        <v>83</v>
      </c>
      <c r="AV384" s="13" t="s">
        <v>83</v>
      </c>
      <c r="AW384" s="13" t="s">
        <v>29</v>
      </c>
      <c r="AX384" s="13" t="s">
        <v>73</v>
      </c>
      <c r="AY384" s="244" t="s">
        <v>130</v>
      </c>
    </row>
    <row r="385" s="14" customFormat="1">
      <c r="A385" s="14"/>
      <c r="B385" s="245"/>
      <c r="C385" s="246"/>
      <c r="D385" s="235" t="s">
        <v>138</v>
      </c>
      <c r="E385" s="247" t="s">
        <v>1</v>
      </c>
      <c r="F385" s="248" t="s">
        <v>151</v>
      </c>
      <c r="G385" s="246"/>
      <c r="H385" s="247" t="s">
        <v>1</v>
      </c>
      <c r="I385" s="249"/>
      <c r="J385" s="246"/>
      <c r="K385" s="246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138</v>
      </c>
      <c r="AU385" s="254" t="s">
        <v>83</v>
      </c>
      <c r="AV385" s="14" t="s">
        <v>81</v>
      </c>
      <c r="AW385" s="14" t="s">
        <v>29</v>
      </c>
      <c r="AX385" s="14" t="s">
        <v>73</v>
      </c>
      <c r="AY385" s="254" t="s">
        <v>130</v>
      </c>
    </row>
    <row r="386" s="13" customFormat="1">
      <c r="A386" s="13"/>
      <c r="B386" s="233"/>
      <c r="C386" s="234"/>
      <c r="D386" s="235" t="s">
        <v>138</v>
      </c>
      <c r="E386" s="236" t="s">
        <v>1</v>
      </c>
      <c r="F386" s="237" t="s">
        <v>144</v>
      </c>
      <c r="G386" s="234"/>
      <c r="H386" s="238">
        <v>7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138</v>
      </c>
      <c r="AU386" s="244" t="s">
        <v>83</v>
      </c>
      <c r="AV386" s="13" t="s">
        <v>83</v>
      </c>
      <c r="AW386" s="13" t="s">
        <v>29</v>
      </c>
      <c r="AX386" s="13" t="s">
        <v>73</v>
      </c>
      <c r="AY386" s="244" t="s">
        <v>130</v>
      </c>
    </row>
    <row r="387" s="13" customFormat="1">
      <c r="A387" s="13"/>
      <c r="B387" s="233"/>
      <c r="C387" s="234"/>
      <c r="D387" s="235" t="s">
        <v>138</v>
      </c>
      <c r="E387" s="236" t="s">
        <v>1</v>
      </c>
      <c r="F387" s="237" t="s">
        <v>152</v>
      </c>
      <c r="G387" s="234"/>
      <c r="H387" s="238">
        <v>7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138</v>
      </c>
      <c r="AU387" s="244" t="s">
        <v>83</v>
      </c>
      <c r="AV387" s="13" t="s">
        <v>83</v>
      </c>
      <c r="AW387" s="13" t="s">
        <v>29</v>
      </c>
      <c r="AX387" s="13" t="s">
        <v>73</v>
      </c>
      <c r="AY387" s="244" t="s">
        <v>130</v>
      </c>
    </row>
    <row r="388" s="15" customFormat="1">
      <c r="A388" s="15"/>
      <c r="B388" s="255"/>
      <c r="C388" s="256"/>
      <c r="D388" s="235" t="s">
        <v>138</v>
      </c>
      <c r="E388" s="257" t="s">
        <v>1</v>
      </c>
      <c r="F388" s="258" t="s">
        <v>153</v>
      </c>
      <c r="G388" s="256"/>
      <c r="H388" s="259">
        <v>18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138</v>
      </c>
      <c r="AU388" s="265" t="s">
        <v>83</v>
      </c>
      <c r="AV388" s="15" t="s">
        <v>136</v>
      </c>
      <c r="AW388" s="15" t="s">
        <v>29</v>
      </c>
      <c r="AX388" s="15" t="s">
        <v>81</v>
      </c>
      <c r="AY388" s="265" t="s">
        <v>130</v>
      </c>
    </row>
    <row r="389" s="2" customFormat="1" ht="33" customHeight="1">
      <c r="A389" s="38"/>
      <c r="B389" s="39"/>
      <c r="C389" s="219" t="s">
        <v>426</v>
      </c>
      <c r="D389" s="219" t="s">
        <v>132</v>
      </c>
      <c r="E389" s="220" t="s">
        <v>427</v>
      </c>
      <c r="F389" s="221" t="s">
        <v>428</v>
      </c>
      <c r="G389" s="222" t="s">
        <v>135</v>
      </c>
      <c r="H389" s="223">
        <v>4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38</v>
      </c>
      <c r="O389" s="91"/>
      <c r="P389" s="229">
        <f>O389*H389</f>
        <v>0</v>
      </c>
      <c r="Q389" s="229">
        <v>0.26375999999999999</v>
      </c>
      <c r="R389" s="229">
        <f>Q389*H389</f>
        <v>1.05504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136</v>
      </c>
      <c r="AT389" s="231" t="s">
        <v>132</v>
      </c>
      <c r="AU389" s="231" t="s">
        <v>83</v>
      </c>
      <c r="AY389" s="17" t="s">
        <v>130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81</v>
      </c>
      <c r="BK389" s="232">
        <f>ROUND(I389*H389,2)</f>
        <v>0</v>
      </c>
      <c r="BL389" s="17" t="s">
        <v>136</v>
      </c>
      <c r="BM389" s="231" t="s">
        <v>429</v>
      </c>
    </row>
    <row r="390" s="14" customFormat="1">
      <c r="A390" s="14"/>
      <c r="B390" s="245"/>
      <c r="C390" s="246"/>
      <c r="D390" s="235" t="s">
        <v>138</v>
      </c>
      <c r="E390" s="247" t="s">
        <v>1</v>
      </c>
      <c r="F390" s="248" t="s">
        <v>430</v>
      </c>
      <c r="G390" s="246"/>
      <c r="H390" s="247" t="s">
        <v>1</v>
      </c>
      <c r="I390" s="249"/>
      <c r="J390" s="246"/>
      <c r="K390" s="246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138</v>
      </c>
      <c r="AU390" s="254" t="s">
        <v>83</v>
      </c>
      <c r="AV390" s="14" t="s">
        <v>81</v>
      </c>
      <c r="AW390" s="14" t="s">
        <v>29</v>
      </c>
      <c r="AX390" s="14" t="s">
        <v>73</v>
      </c>
      <c r="AY390" s="254" t="s">
        <v>130</v>
      </c>
    </row>
    <row r="391" s="13" customFormat="1">
      <c r="A391" s="13"/>
      <c r="B391" s="233"/>
      <c r="C391" s="234"/>
      <c r="D391" s="235" t="s">
        <v>138</v>
      </c>
      <c r="E391" s="236" t="s">
        <v>1</v>
      </c>
      <c r="F391" s="237" t="s">
        <v>150</v>
      </c>
      <c r="G391" s="234"/>
      <c r="H391" s="238">
        <v>4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138</v>
      </c>
      <c r="AU391" s="244" t="s">
        <v>83</v>
      </c>
      <c r="AV391" s="13" t="s">
        <v>83</v>
      </c>
      <c r="AW391" s="13" t="s">
        <v>29</v>
      </c>
      <c r="AX391" s="13" t="s">
        <v>73</v>
      </c>
      <c r="AY391" s="244" t="s">
        <v>130</v>
      </c>
    </row>
    <row r="392" s="2" customFormat="1" ht="33" customHeight="1">
      <c r="A392" s="38"/>
      <c r="B392" s="39"/>
      <c r="C392" s="219" t="s">
        <v>431</v>
      </c>
      <c r="D392" s="219" t="s">
        <v>132</v>
      </c>
      <c r="E392" s="220" t="s">
        <v>432</v>
      </c>
      <c r="F392" s="221" t="s">
        <v>433</v>
      </c>
      <c r="G392" s="222" t="s">
        <v>135</v>
      </c>
      <c r="H392" s="223">
        <v>11.34</v>
      </c>
      <c r="I392" s="224"/>
      <c r="J392" s="225">
        <f>ROUND(I392*H392,2)</f>
        <v>0</v>
      </c>
      <c r="K392" s="226"/>
      <c r="L392" s="44"/>
      <c r="M392" s="227" t="s">
        <v>1</v>
      </c>
      <c r="N392" s="228" t="s">
        <v>38</v>
      </c>
      <c r="O392" s="91"/>
      <c r="P392" s="229">
        <f>O392*H392</f>
        <v>0</v>
      </c>
      <c r="Q392" s="229">
        <v>0.26375999999999999</v>
      </c>
      <c r="R392" s="229">
        <f>Q392*H392</f>
        <v>2.9910383999999999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136</v>
      </c>
      <c r="AT392" s="231" t="s">
        <v>132</v>
      </c>
      <c r="AU392" s="231" t="s">
        <v>83</v>
      </c>
      <c r="AY392" s="17" t="s">
        <v>130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81</v>
      </c>
      <c r="BK392" s="232">
        <f>ROUND(I392*H392,2)</f>
        <v>0</v>
      </c>
      <c r="BL392" s="17" t="s">
        <v>136</v>
      </c>
      <c r="BM392" s="231" t="s">
        <v>434</v>
      </c>
    </row>
    <row r="393" s="14" customFormat="1">
      <c r="A393" s="14"/>
      <c r="B393" s="245"/>
      <c r="C393" s="246"/>
      <c r="D393" s="235" t="s">
        <v>138</v>
      </c>
      <c r="E393" s="247" t="s">
        <v>1</v>
      </c>
      <c r="F393" s="248" t="s">
        <v>151</v>
      </c>
      <c r="G393" s="246"/>
      <c r="H393" s="247" t="s">
        <v>1</v>
      </c>
      <c r="I393" s="249"/>
      <c r="J393" s="246"/>
      <c r="K393" s="246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138</v>
      </c>
      <c r="AU393" s="254" t="s">
        <v>83</v>
      </c>
      <c r="AV393" s="14" t="s">
        <v>81</v>
      </c>
      <c r="AW393" s="14" t="s">
        <v>29</v>
      </c>
      <c r="AX393" s="14" t="s">
        <v>73</v>
      </c>
      <c r="AY393" s="254" t="s">
        <v>130</v>
      </c>
    </row>
    <row r="394" s="13" customFormat="1">
      <c r="A394" s="13"/>
      <c r="B394" s="233"/>
      <c r="C394" s="234"/>
      <c r="D394" s="235" t="s">
        <v>138</v>
      </c>
      <c r="E394" s="236" t="s">
        <v>1</v>
      </c>
      <c r="F394" s="237" t="s">
        <v>435</v>
      </c>
      <c r="G394" s="234"/>
      <c r="H394" s="238">
        <v>11.34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138</v>
      </c>
      <c r="AU394" s="244" t="s">
        <v>83</v>
      </c>
      <c r="AV394" s="13" t="s">
        <v>83</v>
      </c>
      <c r="AW394" s="13" t="s">
        <v>29</v>
      </c>
      <c r="AX394" s="13" t="s">
        <v>73</v>
      </c>
      <c r="AY394" s="244" t="s">
        <v>130</v>
      </c>
    </row>
    <row r="395" s="2" customFormat="1" ht="37.8" customHeight="1">
      <c r="A395" s="38"/>
      <c r="B395" s="39"/>
      <c r="C395" s="219" t="s">
        <v>436</v>
      </c>
      <c r="D395" s="219" t="s">
        <v>132</v>
      </c>
      <c r="E395" s="220" t="s">
        <v>437</v>
      </c>
      <c r="F395" s="221" t="s">
        <v>438</v>
      </c>
      <c r="G395" s="222" t="s">
        <v>135</v>
      </c>
      <c r="H395" s="223">
        <v>8.7400000000000002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38</v>
      </c>
      <c r="O395" s="91"/>
      <c r="P395" s="229">
        <f>O395*H395</f>
        <v>0</v>
      </c>
      <c r="Q395" s="229">
        <v>0.51085999999999998</v>
      </c>
      <c r="R395" s="229">
        <f>Q395*H395</f>
        <v>4.4649163999999999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136</v>
      </c>
      <c r="AT395" s="231" t="s">
        <v>132</v>
      </c>
      <c r="AU395" s="231" t="s">
        <v>83</v>
      </c>
      <c r="AY395" s="17" t="s">
        <v>130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81</v>
      </c>
      <c r="BK395" s="232">
        <f>ROUND(I395*H395,2)</f>
        <v>0</v>
      </c>
      <c r="BL395" s="17" t="s">
        <v>136</v>
      </c>
      <c r="BM395" s="231" t="s">
        <v>439</v>
      </c>
    </row>
    <row r="396" s="14" customFormat="1">
      <c r="A396" s="14"/>
      <c r="B396" s="245"/>
      <c r="C396" s="246"/>
      <c r="D396" s="235" t="s">
        <v>138</v>
      </c>
      <c r="E396" s="247" t="s">
        <v>1</v>
      </c>
      <c r="F396" s="248" t="s">
        <v>151</v>
      </c>
      <c r="G396" s="246"/>
      <c r="H396" s="247" t="s">
        <v>1</v>
      </c>
      <c r="I396" s="249"/>
      <c r="J396" s="246"/>
      <c r="K396" s="246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138</v>
      </c>
      <c r="AU396" s="254" t="s">
        <v>83</v>
      </c>
      <c r="AV396" s="14" t="s">
        <v>81</v>
      </c>
      <c r="AW396" s="14" t="s">
        <v>29</v>
      </c>
      <c r="AX396" s="14" t="s">
        <v>73</v>
      </c>
      <c r="AY396" s="254" t="s">
        <v>130</v>
      </c>
    </row>
    <row r="397" s="13" customFormat="1">
      <c r="A397" s="13"/>
      <c r="B397" s="233"/>
      <c r="C397" s="234"/>
      <c r="D397" s="235" t="s">
        <v>138</v>
      </c>
      <c r="E397" s="236" t="s">
        <v>1</v>
      </c>
      <c r="F397" s="237" t="s">
        <v>158</v>
      </c>
      <c r="G397" s="234"/>
      <c r="H397" s="238">
        <v>8.7400000000000002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138</v>
      </c>
      <c r="AU397" s="244" t="s">
        <v>83</v>
      </c>
      <c r="AV397" s="13" t="s">
        <v>83</v>
      </c>
      <c r="AW397" s="13" t="s">
        <v>29</v>
      </c>
      <c r="AX397" s="13" t="s">
        <v>73</v>
      </c>
      <c r="AY397" s="244" t="s">
        <v>130</v>
      </c>
    </row>
    <row r="398" s="2" customFormat="1" ht="37.8" customHeight="1">
      <c r="A398" s="38"/>
      <c r="B398" s="39"/>
      <c r="C398" s="219" t="s">
        <v>440</v>
      </c>
      <c r="D398" s="219" t="s">
        <v>132</v>
      </c>
      <c r="E398" s="220" t="s">
        <v>441</v>
      </c>
      <c r="F398" s="221" t="s">
        <v>442</v>
      </c>
      <c r="G398" s="222" t="s">
        <v>135</v>
      </c>
      <c r="H398" s="223">
        <v>4</v>
      </c>
      <c r="I398" s="224"/>
      <c r="J398" s="225">
        <f>ROUND(I398*H398,2)</f>
        <v>0</v>
      </c>
      <c r="K398" s="226"/>
      <c r="L398" s="44"/>
      <c r="M398" s="227" t="s">
        <v>1</v>
      </c>
      <c r="N398" s="228" t="s">
        <v>38</v>
      </c>
      <c r="O398" s="91"/>
      <c r="P398" s="229">
        <f>O398*H398</f>
        <v>0</v>
      </c>
      <c r="Q398" s="229">
        <v>0.010619999999999999</v>
      </c>
      <c r="R398" s="229">
        <f>Q398*H398</f>
        <v>0.042479999999999997</v>
      </c>
      <c r="S398" s="229">
        <v>0</v>
      </c>
      <c r="T398" s="23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136</v>
      </c>
      <c r="AT398" s="231" t="s">
        <v>132</v>
      </c>
      <c r="AU398" s="231" t="s">
        <v>83</v>
      </c>
      <c r="AY398" s="17" t="s">
        <v>130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81</v>
      </c>
      <c r="BK398" s="232">
        <f>ROUND(I398*H398,2)</f>
        <v>0</v>
      </c>
      <c r="BL398" s="17" t="s">
        <v>136</v>
      </c>
      <c r="BM398" s="231" t="s">
        <v>443</v>
      </c>
    </row>
    <row r="399" s="14" customFormat="1">
      <c r="A399" s="14"/>
      <c r="B399" s="245"/>
      <c r="C399" s="246"/>
      <c r="D399" s="235" t="s">
        <v>138</v>
      </c>
      <c r="E399" s="247" t="s">
        <v>1</v>
      </c>
      <c r="F399" s="248" t="s">
        <v>149</v>
      </c>
      <c r="G399" s="246"/>
      <c r="H399" s="247" t="s">
        <v>1</v>
      </c>
      <c r="I399" s="249"/>
      <c r="J399" s="246"/>
      <c r="K399" s="246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138</v>
      </c>
      <c r="AU399" s="254" t="s">
        <v>83</v>
      </c>
      <c r="AV399" s="14" t="s">
        <v>81</v>
      </c>
      <c r="AW399" s="14" t="s">
        <v>29</v>
      </c>
      <c r="AX399" s="14" t="s">
        <v>73</v>
      </c>
      <c r="AY399" s="254" t="s">
        <v>130</v>
      </c>
    </row>
    <row r="400" s="13" customFormat="1">
      <c r="A400" s="13"/>
      <c r="B400" s="233"/>
      <c r="C400" s="234"/>
      <c r="D400" s="235" t="s">
        <v>138</v>
      </c>
      <c r="E400" s="236" t="s">
        <v>1</v>
      </c>
      <c r="F400" s="237" t="s">
        <v>150</v>
      </c>
      <c r="G400" s="234"/>
      <c r="H400" s="238">
        <v>4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138</v>
      </c>
      <c r="AU400" s="244" t="s">
        <v>83</v>
      </c>
      <c r="AV400" s="13" t="s">
        <v>83</v>
      </c>
      <c r="AW400" s="13" t="s">
        <v>29</v>
      </c>
      <c r="AX400" s="13" t="s">
        <v>73</v>
      </c>
      <c r="AY400" s="244" t="s">
        <v>130</v>
      </c>
    </row>
    <row r="401" s="2" customFormat="1" ht="24.15" customHeight="1">
      <c r="A401" s="38"/>
      <c r="B401" s="39"/>
      <c r="C401" s="219" t="s">
        <v>444</v>
      </c>
      <c r="D401" s="219" t="s">
        <v>132</v>
      </c>
      <c r="E401" s="220" t="s">
        <v>445</v>
      </c>
      <c r="F401" s="221" t="s">
        <v>446</v>
      </c>
      <c r="G401" s="222" t="s">
        <v>135</v>
      </c>
      <c r="H401" s="223">
        <v>24.84</v>
      </c>
      <c r="I401" s="224"/>
      <c r="J401" s="225">
        <f>ROUND(I401*H401,2)</f>
        <v>0</v>
      </c>
      <c r="K401" s="226"/>
      <c r="L401" s="44"/>
      <c r="M401" s="227" t="s">
        <v>1</v>
      </c>
      <c r="N401" s="228" t="s">
        <v>38</v>
      </c>
      <c r="O401" s="91"/>
      <c r="P401" s="229">
        <f>O401*H401</f>
        <v>0</v>
      </c>
      <c r="Q401" s="229">
        <v>0.00051000000000000004</v>
      </c>
      <c r="R401" s="229">
        <f>Q401*H401</f>
        <v>0.012668400000000002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136</v>
      </c>
      <c r="AT401" s="231" t="s">
        <v>132</v>
      </c>
      <c r="AU401" s="231" t="s">
        <v>83</v>
      </c>
      <c r="AY401" s="17" t="s">
        <v>130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81</v>
      </c>
      <c r="BK401" s="232">
        <f>ROUND(I401*H401,2)</f>
        <v>0</v>
      </c>
      <c r="BL401" s="17" t="s">
        <v>136</v>
      </c>
      <c r="BM401" s="231" t="s">
        <v>447</v>
      </c>
    </row>
    <row r="402" s="14" customFormat="1">
      <c r="A402" s="14"/>
      <c r="B402" s="245"/>
      <c r="C402" s="246"/>
      <c r="D402" s="235" t="s">
        <v>138</v>
      </c>
      <c r="E402" s="247" t="s">
        <v>1</v>
      </c>
      <c r="F402" s="248" t="s">
        <v>151</v>
      </c>
      <c r="G402" s="246"/>
      <c r="H402" s="247" t="s">
        <v>1</v>
      </c>
      <c r="I402" s="249"/>
      <c r="J402" s="246"/>
      <c r="K402" s="246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138</v>
      </c>
      <c r="AU402" s="254" t="s">
        <v>83</v>
      </c>
      <c r="AV402" s="14" t="s">
        <v>81</v>
      </c>
      <c r="AW402" s="14" t="s">
        <v>29</v>
      </c>
      <c r="AX402" s="14" t="s">
        <v>73</v>
      </c>
      <c r="AY402" s="254" t="s">
        <v>130</v>
      </c>
    </row>
    <row r="403" s="13" customFormat="1">
      <c r="A403" s="13"/>
      <c r="B403" s="233"/>
      <c r="C403" s="234"/>
      <c r="D403" s="235" t="s">
        <v>138</v>
      </c>
      <c r="E403" s="236" t="s">
        <v>1</v>
      </c>
      <c r="F403" s="237" t="s">
        <v>448</v>
      </c>
      <c r="G403" s="234"/>
      <c r="H403" s="238">
        <v>24.84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138</v>
      </c>
      <c r="AU403" s="244" t="s">
        <v>83</v>
      </c>
      <c r="AV403" s="13" t="s">
        <v>83</v>
      </c>
      <c r="AW403" s="13" t="s">
        <v>29</v>
      </c>
      <c r="AX403" s="13" t="s">
        <v>73</v>
      </c>
      <c r="AY403" s="244" t="s">
        <v>130</v>
      </c>
    </row>
    <row r="404" s="2" customFormat="1" ht="24.15" customHeight="1">
      <c r="A404" s="38"/>
      <c r="B404" s="39"/>
      <c r="C404" s="219" t="s">
        <v>449</v>
      </c>
      <c r="D404" s="219" t="s">
        <v>132</v>
      </c>
      <c r="E404" s="220" t="s">
        <v>450</v>
      </c>
      <c r="F404" s="221" t="s">
        <v>451</v>
      </c>
      <c r="G404" s="222" t="s">
        <v>135</v>
      </c>
      <c r="H404" s="223">
        <v>13.5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38</v>
      </c>
      <c r="O404" s="91"/>
      <c r="P404" s="229">
        <f>O404*H404</f>
        <v>0</v>
      </c>
      <c r="Q404" s="229">
        <v>0.12966</v>
      </c>
      <c r="R404" s="229">
        <f>Q404*H404</f>
        <v>1.75041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136</v>
      </c>
      <c r="AT404" s="231" t="s">
        <v>132</v>
      </c>
      <c r="AU404" s="231" t="s">
        <v>83</v>
      </c>
      <c r="AY404" s="17" t="s">
        <v>130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81</v>
      </c>
      <c r="BK404" s="232">
        <f>ROUND(I404*H404,2)</f>
        <v>0</v>
      </c>
      <c r="BL404" s="17" t="s">
        <v>136</v>
      </c>
      <c r="BM404" s="231" t="s">
        <v>452</v>
      </c>
    </row>
    <row r="405" s="14" customFormat="1">
      <c r="A405" s="14"/>
      <c r="B405" s="245"/>
      <c r="C405" s="246"/>
      <c r="D405" s="235" t="s">
        <v>138</v>
      </c>
      <c r="E405" s="247" t="s">
        <v>1</v>
      </c>
      <c r="F405" s="248" t="s">
        <v>151</v>
      </c>
      <c r="G405" s="246"/>
      <c r="H405" s="247" t="s">
        <v>1</v>
      </c>
      <c r="I405" s="249"/>
      <c r="J405" s="246"/>
      <c r="K405" s="246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138</v>
      </c>
      <c r="AU405" s="254" t="s">
        <v>83</v>
      </c>
      <c r="AV405" s="14" t="s">
        <v>81</v>
      </c>
      <c r="AW405" s="14" t="s">
        <v>29</v>
      </c>
      <c r="AX405" s="14" t="s">
        <v>73</v>
      </c>
      <c r="AY405" s="254" t="s">
        <v>130</v>
      </c>
    </row>
    <row r="406" s="13" customFormat="1">
      <c r="A406" s="13"/>
      <c r="B406" s="233"/>
      <c r="C406" s="234"/>
      <c r="D406" s="235" t="s">
        <v>138</v>
      </c>
      <c r="E406" s="236" t="s">
        <v>1</v>
      </c>
      <c r="F406" s="237" t="s">
        <v>163</v>
      </c>
      <c r="G406" s="234"/>
      <c r="H406" s="238">
        <v>13.5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138</v>
      </c>
      <c r="AU406" s="244" t="s">
        <v>83</v>
      </c>
      <c r="AV406" s="13" t="s">
        <v>83</v>
      </c>
      <c r="AW406" s="13" t="s">
        <v>29</v>
      </c>
      <c r="AX406" s="13" t="s">
        <v>73</v>
      </c>
      <c r="AY406" s="244" t="s">
        <v>130</v>
      </c>
    </row>
    <row r="407" s="2" customFormat="1" ht="37.8" customHeight="1">
      <c r="A407" s="38"/>
      <c r="B407" s="39"/>
      <c r="C407" s="219" t="s">
        <v>453</v>
      </c>
      <c r="D407" s="219" t="s">
        <v>132</v>
      </c>
      <c r="E407" s="220" t="s">
        <v>454</v>
      </c>
      <c r="F407" s="221" t="s">
        <v>455</v>
      </c>
      <c r="G407" s="222" t="s">
        <v>135</v>
      </c>
      <c r="H407" s="223">
        <v>4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38</v>
      </c>
      <c r="O407" s="91"/>
      <c r="P407" s="229">
        <f>O407*H407</f>
        <v>0</v>
      </c>
      <c r="Q407" s="229">
        <v>0.073440000000000005</v>
      </c>
      <c r="R407" s="229">
        <f>Q407*H407</f>
        <v>0.29376000000000002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136</v>
      </c>
      <c r="AT407" s="231" t="s">
        <v>132</v>
      </c>
      <c r="AU407" s="231" t="s">
        <v>83</v>
      </c>
      <c r="AY407" s="17" t="s">
        <v>130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81</v>
      </c>
      <c r="BK407" s="232">
        <f>ROUND(I407*H407,2)</f>
        <v>0</v>
      </c>
      <c r="BL407" s="17" t="s">
        <v>136</v>
      </c>
      <c r="BM407" s="231" t="s">
        <v>456</v>
      </c>
    </row>
    <row r="408" s="14" customFormat="1">
      <c r="A408" s="14"/>
      <c r="B408" s="245"/>
      <c r="C408" s="246"/>
      <c r="D408" s="235" t="s">
        <v>138</v>
      </c>
      <c r="E408" s="247" t="s">
        <v>1</v>
      </c>
      <c r="F408" s="248" t="s">
        <v>430</v>
      </c>
      <c r="G408" s="246"/>
      <c r="H408" s="247" t="s">
        <v>1</v>
      </c>
      <c r="I408" s="249"/>
      <c r="J408" s="246"/>
      <c r="K408" s="246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138</v>
      </c>
      <c r="AU408" s="254" t="s">
        <v>83</v>
      </c>
      <c r="AV408" s="14" t="s">
        <v>81</v>
      </c>
      <c r="AW408" s="14" t="s">
        <v>29</v>
      </c>
      <c r="AX408" s="14" t="s">
        <v>73</v>
      </c>
      <c r="AY408" s="254" t="s">
        <v>130</v>
      </c>
    </row>
    <row r="409" s="13" customFormat="1">
      <c r="A409" s="13"/>
      <c r="B409" s="233"/>
      <c r="C409" s="234"/>
      <c r="D409" s="235" t="s">
        <v>138</v>
      </c>
      <c r="E409" s="236" t="s">
        <v>1</v>
      </c>
      <c r="F409" s="237" t="s">
        <v>150</v>
      </c>
      <c r="G409" s="234"/>
      <c r="H409" s="238">
        <v>4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138</v>
      </c>
      <c r="AU409" s="244" t="s">
        <v>83</v>
      </c>
      <c r="AV409" s="13" t="s">
        <v>83</v>
      </c>
      <c r="AW409" s="13" t="s">
        <v>29</v>
      </c>
      <c r="AX409" s="13" t="s">
        <v>73</v>
      </c>
      <c r="AY409" s="244" t="s">
        <v>130</v>
      </c>
    </row>
    <row r="410" s="2" customFormat="1" ht="55.5" customHeight="1">
      <c r="A410" s="38"/>
      <c r="B410" s="39"/>
      <c r="C410" s="219" t="s">
        <v>457</v>
      </c>
      <c r="D410" s="219" t="s">
        <v>132</v>
      </c>
      <c r="E410" s="220" t="s">
        <v>458</v>
      </c>
      <c r="F410" s="221" t="s">
        <v>459</v>
      </c>
      <c r="G410" s="222" t="s">
        <v>135</v>
      </c>
      <c r="H410" s="223">
        <v>4.0839999999999996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38</v>
      </c>
      <c r="O410" s="91"/>
      <c r="P410" s="229">
        <f>O410*H410</f>
        <v>0</v>
      </c>
      <c r="Q410" s="229">
        <v>0.19536000000000001</v>
      </c>
      <c r="R410" s="229">
        <f>Q410*H410</f>
        <v>0.79785023999999993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136</v>
      </c>
      <c r="AT410" s="231" t="s">
        <v>132</v>
      </c>
      <c r="AU410" s="231" t="s">
        <v>83</v>
      </c>
      <c r="AY410" s="17" t="s">
        <v>130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81</v>
      </c>
      <c r="BK410" s="232">
        <f>ROUND(I410*H410,2)</f>
        <v>0</v>
      </c>
      <c r="BL410" s="17" t="s">
        <v>136</v>
      </c>
      <c r="BM410" s="231" t="s">
        <v>460</v>
      </c>
    </row>
    <row r="411" s="14" customFormat="1">
      <c r="A411" s="14"/>
      <c r="B411" s="245"/>
      <c r="C411" s="246"/>
      <c r="D411" s="235" t="s">
        <v>138</v>
      </c>
      <c r="E411" s="247" t="s">
        <v>1</v>
      </c>
      <c r="F411" s="248" t="s">
        <v>461</v>
      </c>
      <c r="G411" s="246"/>
      <c r="H411" s="247" t="s">
        <v>1</v>
      </c>
      <c r="I411" s="249"/>
      <c r="J411" s="246"/>
      <c r="K411" s="246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138</v>
      </c>
      <c r="AU411" s="254" t="s">
        <v>83</v>
      </c>
      <c r="AV411" s="14" t="s">
        <v>81</v>
      </c>
      <c r="AW411" s="14" t="s">
        <v>29</v>
      </c>
      <c r="AX411" s="14" t="s">
        <v>73</v>
      </c>
      <c r="AY411" s="254" t="s">
        <v>130</v>
      </c>
    </row>
    <row r="412" s="13" customFormat="1">
      <c r="A412" s="13"/>
      <c r="B412" s="233"/>
      <c r="C412" s="234"/>
      <c r="D412" s="235" t="s">
        <v>138</v>
      </c>
      <c r="E412" s="236" t="s">
        <v>1</v>
      </c>
      <c r="F412" s="237" t="s">
        <v>462</v>
      </c>
      <c r="G412" s="234"/>
      <c r="H412" s="238">
        <v>4.0839999999999996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138</v>
      </c>
      <c r="AU412" s="244" t="s">
        <v>83</v>
      </c>
      <c r="AV412" s="13" t="s">
        <v>83</v>
      </c>
      <c r="AW412" s="13" t="s">
        <v>29</v>
      </c>
      <c r="AX412" s="13" t="s">
        <v>73</v>
      </c>
      <c r="AY412" s="244" t="s">
        <v>130</v>
      </c>
    </row>
    <row r="413" s="2" customFormat="1" ht="16.5" customHeight="1">
      <c r="A413" s="38"/>
      <c r="B413" s="39"/>
      <c r="C413" s="266" t="s">
        <v>463</v>
      </c>
      <c r="D413" s="266" t="s">
        <v>313</v>
      </c>
      <c r="E413" s="267" t="s">
        <v>464</v>
      </c>
      <c r="F413" s="268" t="s">
        <v>465</v>
      </c>
      <c r="G413" s="269" t="s">
        <v>135</v>
      </c>
      <c r="H413" s="270">
        <v>4.2880000000000003</v>
      </c>
      <c r="I413" s="271"/>
      <c r="J413" s="272">
        <f>ROUND(I413*H413,2)</f>
        <v>0</v>
      </c>
      <c r="K413" s="273"/>
      <c r="L413" s="274"/>
      <c r="M413" s="275" t="s">
        <v>1</v>
      </c>
      <c r="N413" s="276" t="s">
        <v>38</v>
      </c>
      <c r="O413" s="91"/>
      <c r="P413" s="229">
        <f>O413*H413</f>
        <v>0</v>
      </c>
      <c r="Q413" s="229">
        <v>0.222</v>
      </c>
      <c r="R413" s="229">
        <f>Q413*H413</f>
        <v>0.95193600000000012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176</v>
      </c>
      <c r="AT413" s="231" t="s">
        <v>313</v>
      </c>
      <c r="AU413" s="231" t="s">
        <v>83</v>
      </c>
      <c r="AY413" s="17" t="s">
        <v>130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81</v>
      </c>
      <c r="BK413" s="232">
        <f>ROUND(I413*H413,2)</f>
        <v>0</v>
      </c>
      <c r="BL413" s="17" t="s">
        <v>136</v>
      </c>
      <c r="BM413" s="231" t="s">
        <v>466</v>
      </c>
    </row>
    <row r="414" s="13" customFormat="1">
      <c r="A414" s="13"/>
      <c r="B414" s="233"/>
      <c r="C414" s="234"/>
      <c r="D414" s="235" t="s">
        <v>138</v>
      </c>
      <c r="E414" s="236" t="s">
        <v>1</v>
      </c>
      <c r="F414" s="237" t="s">
        <v>467</v>
      </c>
      <c r="G414" s="234"/>
      <c r="H414" s="238">
        <v>4.2880000000000003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138</v>
      </c>
      <c r="AU414" s="244" t="s">
        <v>83</v>
      </c>
      <c r="AV414" s="13" t="s">
        <v>83</v>
      </c>
      <c r="AW414" s="13" t="s">
        <v>29</v>
      </c>
      <c r="AX414" s="13" t="s">
        <v>73</v>
      </c>
      <c r="AY414" s="244" t="s">
        <v>130</v>
      </c>
    </row>
    <row r="415" s="2" customFormat="1" ht="78" customHeight="1">
      <c r="A415" s="38"/>
      <c r="B415" s="39"/>
      <c r="C415" s="219" t="s">
        <v>468</v>
      </c>
      <c r="D415" s="219" t="s">
        <v>132</v>
      </c>
      <c r="E415" s="220" t="s">
        <v>469</v>
      </c>
      <c r="F415" s="221" t="s">
        <v>470</v>
      </c>
      <c r="G415" s="222" t="s">
        <v>135</v>
      </c>
      <c r="H415" s="223">
        <v>7</v>
      </c>
      <c r="I415" s="224"/>
      <c r="J415" s="225">
        <f>ROUND(I415*H415,2)</f>
        <v>0</v>
      </c>
      <c r="K415" s="226"/>
      <c r="L415" s="44"/>
      <c r="M415" s="227" t="s">
        <v>1</v>
      </c>
      <c r="N415" s="228" t="s">
        <v>38</v>
      </c>
      <c r="O415" s="91"/>
      <c r="P415" s="229">
        <f>O415*H415</f>
        <v>0</v>
      </c>
      <c r="Q415" s="229">
        <v>0.089219999999999994</v>
      </c>
      <c r="R415" s="229">
        <f>Q415*H415</f>
        <v>0.62453999999999998</v>
      </c>
      <c r="S415" s="229">
        <v>0</v>
      </c>
      <c r="T415" s="23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1" t="s">
        <v>136</v>
      </c>
      <c r="AT415" s="231" t="s">
        <v>132</v>
      </c>
      <c r="AU415" s="231" t="s">
        <v>83</v>
      </c>
      <c r="AY415" s="17" t="s">
        <v>130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7" t="s">
        <v>81</v>
      </c>
      <c r="BK415" s="232">
        <f>ROUND(I415*H415,2)</f>
        <v>0</v>
      </c>
      <c r="BL415" s="17" t="s">
        <v>136</v>
      </c>
      <c r="BM415" s="231" t="s">
        <v>471</v>
      </c>
    </row>
    <row r="416" s="13" customFormat="1">
      <c r="A416" s="13"/>
      <c r="B416" s="233"/>
      <c r="C416" s="234"/>
      <c r="D416" s="235" t="s">
        <v>138</v>
      </c>
      <c r="E416" s="236" t="s">
        <v>1</v>
      </c>
      <c r="F416" s="237" t="s">
        <v>144</v>
      </c>
      <c r="G416" s="234"/>
      <c r="H416" s="238">
        <v>7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138</v>
      </c>
      <c r="AU416" s="244" t="s">
        <v>83</v>
      </c>
      <c r="AV416" s="13" t="s">
        <v>83</v>
      </c>
      <c r="AW416" s="13" t="s">
        <v>29</v>
      </c>
      <c r="AX416" s="13" t="s">
        <v>81</v>
      </c>
      <c r="AY416" s="244" t="s">
        <v>130</v>
      </c>
    </row>
    <row r="417" s="2" customFormat="1" ht="16.5" customHeight="1">
      <c r="A417" s="38"/>
      <c r="B417" s="39"/>
      <c r="C417" s="266" t="s">
        <v>472</v>
      </c>
      <c r="D417" s="266" t="s">
        <v>313</v>
      </c>
      <c r="E417" s="267" t="s">
        <v>473</v>
      </c>
      <c r="F417" s="268" t="s">
        <v>474</v>
      </c>
      <c r="G417" s="269" t="s">
        <v>135</v>
      </c>
      <c r="H417" s="270">
        <v>7.7000000000000002</v>
      </c>
      <c r="I417" s="271"/>
      <c r="J417" s="272">
        <f>ROUND(I417*H417,2)</f>
        <v>0</v>
      </c>
      <c r="K417" s="273"/>
      <c r="L417" s="274"/>
      <c r="M417" s="275" t="s">
        <v>1</v>
      </c>
      <c r="N417" s="276" t="s">
        <v>38</v>
      </c>
      <c r="O417" s="91"/>
      <c r="P417" s="229">
        <f>O417*H417</f>
        <v>0</v>
      </c>
      <c r="Q417" s="229">
        <v>0.13</v>
      </c>
      <c r="R417" s="229">
        <f>Q417*H417</f>
        <v>1.0010000000000001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176</v>
      </c>
      <c r="AT417" s="231" t="s">
        <v>313</v>
      </c>
      <c r="AU417" s="231" t="s">
        <v>83</v>
      </c>
      <c r="AY417" s="17" t="s">
        <v>130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81</v>
      </c>
      <c r="BK417" s="232">
        <f>ROUND(I417*H417,2)</f>
        <v>0</v>
      </c>
      <c r="BL417" s="17" t="s">
        <v>136</v>
      </c>
      <c r="BM417" s="231" t="s">
        <v>475</v>
      </c>
    </row>
    <row r="418" s="13" customFormat="1">
      <c r="A418" s="13"/>
      <c r="B418" s="233"/>
      <c r="C418" s="234"/>
      <c r="D418" s="235" t="s">
        <v>138</v>
      </c>
      <c r="E418" s="236" t="s">
        <v>1</v>
      </c>
      <c r="F418" s="237" t="s">
        <v>476</v>
      </c>
      <c r="G418" s="234"/>
      <c r="H418" s="238">
        <v>7.7000000000000002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138</v>
      </c>
      <c r="AU418" s="244" t="s">
        <v>83</v>
      </c>
      <c r="AV418" s="13" t="s">
        <v>83</v>
      </c>
      <c r="AW418" s="13" t="s">
        <v>29</v>
      </c>
      <c r="AX418" s="13" t="s">
        <v>73</v>
      </c>
      <c r="AY418" s="244" t="s">
        <v>130</v>
      </c>
    </row>
    <row r="419" s="12" customFormat="1" ht="22.8" customHeight="1">
      <c r="A419" s="12"/>
      <c r="B419" s="203"/>
      <c r="C419" s="204"/>
      <c r="D419" s="205" t="s">
        <v>72</v>
      </c>
      <c r="E419" s="217" t="s">
        <v>164</v>
      </c>
      <c r="F419" s="217" t="s">
        <v>477</v>
      </c>
      <c r="G419" s="204"/>
      <c r="H419" s="204"/>
      <c r="I419" s="207"/>
      <c r="J419" s="218">
        <f>BK419</f>
        <v>0</v>
      </c>
      <c r="K419" s="204"/>
      <c r="L419" s="209"/>
      <c r="M419" s="210"/>
      <c r="N419" s="211"/>
      <c r="O419" s="211"/>
      <c r="P419" s="212">
        <f>SUM(P420:P430)</f>
        <v>0</v>
      </c>
      <c r="Q419" s="211"/>
      <c r="R419" s="212">
        <f>SUM(R420:R430)</f>
        <v>0.30440575999999997</v>
      </c>
      <c r="S419" s="211"/>
      <c r="T419" s="213">
        <f>SUM(T420:T430)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4" t="s">
        <v>81</v>
      </c>
      <c r="AT419" s="215" t="s">
        <v>72</v>
      </c>
      <c r="AU419" s="215" t="s">
        <v>81</v>
      </c>
      <c r="AY419" s="214" t="s">
        <v>130</v>
      </c>
      <c r="BK419" s="216">
        <f>SUM(BK420:BK430)</f>
        <v>0</v>
      </c>
    </row>
    <row r="420" s="2" customFormat="1" ht="21.75" customHeight="1">
      <c r="A420" s="38"/>
      <c r="B420" s="39"/>
      <c r="C420" s="219" t="s">
        <v>478</v>
      </c>
      <c r="D420" s="219" t="s">
        <v>132</v>
      </c>
      <c r="E420" s="220" t="s">
        <v>479</v>
      </c>
      <c r="F420" s="221" t="s">
        <v>480</v>
      </c>
      <c r="G420" s="222" t="s">
        <v>135</v>
      </c>
      <c r="H420" s="223">
        <v>20</v>
      </c>
      <c r="I420" s="224"/>
      <c r="J420" s="225">
        <f>ROUND(I420*H420,2)</f>
        <v>0</v>
      </c>
      <c r="K420" s="226"/>
      <c r="L420" s="44"/>
      <c r="M420" s="227" t="s">
        <v>1</v>
      </c>
      <c r="N420" s="228" t="s">
        <v>38</v>
      </c>
      <c r="O420" s="91"/>
      <c r="P420" s="229">
        <f>O420*H420</f>
        <v>0</v>
      </c>
      <c r="Q420" s="229">
        <v>0.0080000000000000002</v>
      </c>
      <c r="R420" s="229">
        <f>Q420*H420</f>
        <v>0.16</v>
      </c>
      <c r="S420" s="229">
        <v>0</v>
      </c>
      <c r="T420" s="23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1" t="s">
        <v>136</v>
      </c>
      <c r="AT420" s="231" t="s">
        <v>132</v>
      </c>
      <c r="AU420" s="231" t="s">
        <v>83</v>
      </c>
      <c r="AY420" s="17" t="s">
        <v>130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7" t="s">
        <v>81</v>
      </c>
      <c r="BK420" s="232">
        <f>ROUND(I420*H420,2)</f>
        <v>0</v>
      </c>
      <c r="BL420" s="17" t="s">
        <v>136</v>
      </c>
      <c r="BM420" s="231" t="s">
        <v>481</v>
      </c>
    </row>
    <row r="421" s="13" customFormat="1">
      <c r="A421" s="13"/>
      <c r="B421" s="233"/>
      <c r="C421" s="234"/>
      <c r="D421" s="235" t="s">
        <v>138</v>
      </c>
      <c r="E421" s="236" t="s">
        <v>1</v>
      </c>
      <c r="F421" s="237" t="s">
        <v>482</v>
      </c>
      <c r="G421" s="234"/>
      <c r="H421" s="238">
        <v>20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138</v>
      </c>
      <c r="AU421" s="244" t="s">
        <v>83</v>
      </c>
      <c r="AV421" s="13" t="s">
        <v>83</v>
      </c>
      <c r="AW421" s="13" t="s">
        <v>29</v>
      </c>
      <c r="AX421" s="13" t="s">
        <v>73</v>
      </c>
      <c r="AY421" s="244" t="s">
        <v>130</v>
      </c>
    </row>
    <row r="422" s="2" customFormat="1" ht="24.15" customHeight="1">
      <c r="A422" s="38"/>
      <c r="B422" s="39"/>
      <c r="C422" s="219" t="s">
        <v>483</v>
      </c>
      <c r="D422" s="219" t="s">
        <v>132</v>
      </c>
      <c r="E422" s="220" t="s">
        <v>484</v>
      </c>
      <c r="F422" s="221" t="s">
        <v>485</v>
      </c>
      <c r="G422" s="222" t="s">
        <v>360</v>
      </c>
      <c r="H422" s="223">
        <v>9</v>
      </c>
      <c r="I422" s="224"/>
      <c r="J422" s="225">
        <f>ROUND(I422*H422,2)</f>
        <v>0</v>
      </c>
      <c r="K422" s="226"/>
      <c r="L422" s="44"/>
      <c r="M422" s="227" t="s">
        <v>1</v>
      </c>
      <c r="N422" s="228" t="s">
        <v>38</v>
      </c>
      <c r="O422" s="91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1" t="s">
        <v>136</v>
      </c>
      <c r="AT422" s="231" t="s">
        <v>132</v>
      </c>
      <c r="AU422" s="231" t="s">
        <v>83</v>
      </c>
      <c r="AY422" s="17" t="s">
        <v>130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7" t="s">
        <v>81</v>
      </c>
      <c r="BK422" s="232">
        <f>ROUND(I422*H422,2)</f>
        <v>0</v>
      </c>
      <c r="BL422" s="17" t="s">
        <v>136</v>
      </c>
      <c r="BM422" s="231" t="s">
        <v>486</v>
      </c>
    </row>
    <row r="423" s="14" customFormat="1">
      <c r="A423" s="14"/>
      <c r="B423" s="245"/>
      <c r="C423" s="246"/>
      <c r="D423" s="235" t="s">
        <v>138</v>
      </c>
      <c r="E423" s="247" t="s">
        <v>1</v>
      </c>
      <c r="F423" s="248" t="s">
        <v>487</v>
      </c>
      <c r="G423" s="246"/>
      <c r="H423" s="247" t="s">
        <v>1</v>
      </c>
      <c r="I423" s="249"/>
      <c r="J423" s="246"/>
      <c r="K423" s="246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138</v>
      </c>
      <c r="AU423" s="254" t="s">
        <v>83</v>
      </c>
      <c r="AV423" s="14" t="s">
        <v>81</v>
      </c>
      <c r="AW423" s="14" t="s">
        <v>29</v>
      </c>
      <c r="AX423" s="14" t="s">
        <v>73</v>
      </c>
      <c r="AY423" s="254" t="s">
        <v>130</v>
      </c>
    </row>
    <row r="424" s="13" customFormat="1">
      <c r="A424" s="13"/>
      <c r="B424" s="233"/>
      <c r="C424" s="234"/>
      <c r="D424" s="235" t="s">
        <v>138</v>
      </c>
      <c r="E424" s="236" t="s">
        <v>1</v>
      </c>
      <c r="F424" s="237" t="s">
        <v>488</v>
      </c>
      <c r="G424" s="234"/>
      <c r="H424" s="238">
        <v>9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138</v>
      </c>
      <c r="AU424" s="244" t="s">
        <v>83</v>
      </c>
      <c r="AV424" s="13" t="s">
        <v>83</v>
      </c>
      <c r="AW424" s="13" t="s">
        <v>29</v>
      </c>
      <c r="AX424" s="13" t="s">
        <v>81</v>
      </c>
      <c r="AY424" s="244" t="s">
        <v>130</v>
      </c>
    </row>
    <row r="425" s="2" customFormat="1" ht="37.8" customHeight="1">
      <c r="A425" s="38"/>
      <c r="B425" s="39"/>
      <c r="C425" s="219" t="s">
        <v>489</v>
      </c>
      <c r="D425" s="219" t="s">
        <v>132</v>
      </c>
      <c r="E425" s="220" t="s">
        <v>490</v>
      </c>
      <c r="F425" s="221" t="s">
        <v>491</v>
      </c>
      <c r="G425" s="222" t="s">
        <v>195</v>
      </c>
      <c r="H425" s="223">
        <v>0.064000000000000001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38</v>
      </c>
      <c r="O425" s="91"/>
      <c r="P425" s="229">
        <f>O425*H425</f>
        <v>0</v>
      </c>
      <c r="Q425" s="229">
        <v>2.2563399999999998</v>
      </c>
      <c r="R425" s="229">
        <f>Q425*H425</f>
        <v>0.14440575999999999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136</v>
      </c>
      <c r="AT425" s="231" t="s">
        <v>132</v>
      </c>
      <c r="AU425" s="231" t="s">
        <v>83</v>
      </c>
      <c r="AY425" s="17" t="s">
        <v>130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81</v>
      </c>
      <c r="BK425" s="232">
        <f>ROUND(I425*H425,2)</f>
        <v>0</v>
      </c>
      <c r="BL425" s="17" t="s">
        <v>136</v>
      </c>
      <c r="BM425" s="231" t="s">
        <v>492</v>
      </c>
    </row>
    <row r="426" s="14" customFormat="1">
      <c r="A426" s="14"/>
      <c r="B426" s="245"/>
      <c r="C426" s="246"/>
      <c r="D426" s="235" t="s">
        <v>138</v>
      </c>
      <c r="E426" s="247" t="s">
        <v>1</v>
      </c>
      <c r="F426" s="248" t="s">
        <v>493</v>
      </c>
      <c r="G426" s="246"/>
      <c r="H426" s="247" t="s">
        <v>1</v>
      </c>
      <c r="I426" s="249"/>
      <c r="J426" s="246"/>
      <c r="K426" s="246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138</v>
      </c>
      <c r="AU426" s="254" t="s">
        <v>83</v>
      </c>
      <c r="AV426" s="14" t="s">
        <v>81</v>
      </c>
      <c r="AW426" s="14" t="s">
        <v>29</v>
      </c>
      <c r="AX426" s="14" t="s">
        <v>73</v>
      </c>
      <c r="AY426" s="254" t="s">
        <v>130</v>
      </c>
    </row>
    <row r="427" s="13" customFormat="1">
      <c r="A427" s="13"/>
      <c r="B427" s="233"/>
      <c r="C427" s="234"/>
      <c r="D427" s="235" t="s">
        <v>138</v>
      </c>
      <c r="E427" s="236" t="s">
        <v>1</v>
      </c>
      <c r="F427" s="237" t="s">
        <v>494</v>
      </c>
      <c r="G427" s="234"/>
      <c r="H427" s="238">
        <v>0.032000000000000001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138</v>
      </c>
      <c r="AU427" s="244" t="s">
        <v>83</v>
      </c>
      <c r="AV427" s="13" t="s">
        <v>83</v>
      </c>
      <c r="AW427" s="13" t="s">
        <v>29</v>
      </c>
      <c r="AX427" s="13" t="s">
        <v>73</v>
      </c>
      <c r="AY427" s="244" t="s">
        <v>130</v>
      </c>
    </row>
    <row r="428" s="13" customFormat="1">
      <c r="A428" s="13"/>
      <c r="B428" s="233"/>
      <c r="C428" s="234"/>
      <c r="D428" s="235" t="s">
        <v>138</v>
      </c>
      <c r="E428" s="236" t="s">
        <v>1</v>
      </c>
      <c r="F428" s="237" t="s">
        <v>495</v>
      </c>
      <c r="G428" s="234"/>
      <c r="H428" s="238">
        <v>0.021000000000000001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138</v>
      </c>
      <c r="AU428" s="244" t="s">
        <v>83</v>
      </c>
      <c r="AV428" s="13" t="s">
        <v>83</v>
      </c>
      <c r="AW428" s="13" t="s">
        <v>29</v>
      </c>
      <c r="AX428" s="13" t="s">
        <v>73</v>
      </c>
      <c r="AY428" s="244" t="s">
        <v>130</v>
      </c>
    </row>
    <row r="429" s="13" customFormat="1">
      <c r="A429" s="13"/>
      <c r="B429" s="233"/>
      <c r="C429" s="234"/>
      <c r="D429" s="235" t="s">
        <v>138</v>
      </c>
      <c r="E429" s="236" t="s">
        <v>1</v>
      </c>
      <c r="F429" s="237" t="s">
        <v>496</v>
      </c>
      <c r="G429" s="234"/>
      <c r="H429" s="238">
        <v>0.010999999999999999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138</v>
      </c>
      <c r="AU429" s="244" t="s">
        <v>83</v>
      </c>
      <c r="AV429" s="13" t="s">
        <v>83</v>
      </c>
      <c r="AW429" s="13" t="s">
        <v>29</v>
      </c>
      <c r="AX429" s="13" t="s">
        <v>73</v>
      </c>
      <c r="AY429" s="244" t="s">
        <v>130</v>
      </c>
    </row>
    <row r="430" s="15" customFormat="1">
      <c r="A430" s="15"/>
      <c r="B430" s="255"/>
      <c r="C430" s="256"/>
      <c r="D430" s="235" t="s">
        <v>138</v>
      </c>
      <c r="E430" s="257" t="s">
        <v>1</v>
      </c>
      <c r="F430" s="258" t="s">
        <v>153</v>
      </c>
      <c r="G430" s="256"/>
      <c r="H430" s="259">
        <v>0.064000000000000001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138</v>
      </c>
      <c r="AU430" s="265" t="s">
        <v>83</v>
      </c>
      <c r="AV430" s="15" t="s">
        <v>136</v>
      </c>
      <c r="AW430" s="15" t="s">
        <v>29</v>
      </c>
      <c r="AX430" s="15" t="s">
        <v>81</v>
      </c>
      <c r="AY430" s="265" t="s">
        <v>130</v>
      </c>
    </row>
    <row r="431" s="12" customFormat="1" ht="22.8" customHeight="1">
      <c r="A431" s="12"/>
      <c r="B431" s="203"/>
      <c r="C431" s="204"/>
      <c r="D431" s="205" t="s">
        <v>72</v>
      </c>
      <c r="E431" s="217" t="s">
        <v>176</v>
      </c>
      <c r="F431" s="217" t="s">
        <v>497</v>
      </c>
      <c r="G431" s="204"/>
      <c r="H431" s="204"/>
      <c r="I431" s="207"/>
      <c r="J431" s="218">
        <f>BK431</f>
        <v>0</v>
      </c>
      <c r="K431" s="204"/>
      <c r="L431" s="209"/>
      <c r="M431" s="210"/>
      <c r="N431" s="211"/>
      <c r="O431" s="211"/>
      <c r="P431" s="212">
        <f>P432+P839+P956</f>
        <v>0</v>
      </c>
      <c r="Q431" s="211"/>
      <c r="R431" s="212">
        <f>R432+R839+R956</f>
        <v>37.863256419999999</v>
      </c>
      <c r="S431" s="211"/>
      <c r="T431" s="213">
        <f>T432+T839+T956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4" t="s">
        <v>81</v>
      </c>
      <c r="AT431" s="215" t="s">
        <v>72</v>
      </c>
      <c r="AU431" s="215" t="s">
        <v>81</v>
      </c>
      <c r="AY431" s="214" t="s">
        <v>130</v>
      </c>
      <c r="BK431" s="216">
        <f>BK432+BK839+BK956</f>
        <v>0</v>
      </c>
    </row>
    <row r="432" s="12" customFormat="1" ht="20.88" customHeight="1">
      <c r="A432" s="12"/>
      <c r="B432" s="203"/>
      <c r="C432" s="204"/>
      <c r="D432" s="205" t="s">
        <v>72</v>
      </c>
      <c r="E432" s="217" t="s">
        <v>498</v>
      </c>
      <c r="F432" s="217" t="s">
        <v>499</v>
      </c>
      <c r="G432" s="204"/>
      <c r="H432" s="204"/>
      <c r="I432" s="207"/>
      <c r="J432" s="218">
        <f>BK432</f>
        <v>0</v>
      </c>
      <c r="K432" s="204"/>
      <c r="L432" s="209"/>
      <c r="M432" s="210"/>
      <c r="N432" s="211"/>
      <c r="O432" s="211"/>
      <c r="P432" s="212">
        <f>SUM(P433:P838)</f>
        <v>0</v>
      </c>
      <c r="Q432" s="211"/>
      <c r="R432" s="212">
        <f>SUM(R433:R838)</f>
        <v>14.8810249</v>
      </c>
      <c r="S432" s="211"/>
      <c r="T432" s="213">
        <f>SUM(T433:T838)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4" t="s">
        <v>81</v>
      </c>
      <c r="AT432" s="215" t="s">
        <v>72</v>
      </c>
      <c r="AU432" s="215" t="s">
        <v>83</v>
      </c>
      <c r="AY432" s="214" t="s">
        <v>130</v>
      </c>
      <c r="BK432" s="216">
        <f>SUM(BK433:BK838)</f>
        <v>0</v>
      </c>
    </row>
    <row r="433" s="2" customFormat="1" ht="16.5" customHeight="1">
      <c r="A433" s="38"/>
      <c r="B433" s="39"/>
      <c r="C433" s="219" t="s">
        <v>500</v>
      </c>
      <c r="D433" s="219" t="s">
        <v>132</v>
      </c>
      <c r="E433" s="220" t="s">
        <v>501</v>
      </c>
      <c r="F433" s="221" t="s">
        <v>502</v>
      </c>
      <c r="G433" s="222" t="s">
        <v>503</v>
      </c>
      <c r="H433" s="223">
        <v>1</v>
      </c>
      <c r="I433" s="224"/>
      <c r="J433" s="225">
        <f>ROUND(I433*H433,2)</f>
        <v>0</v>
      </c>
      <c r="K433" s="226"/>
      <c r="L433" s="44"/>
      <c r="M433" s="227" t="s">
        <v>1</v>
      </c>
      <c r="N433" s="228" t="s">
        <v>38</v>
      </c>
      <c r="O433" s="91"/>
      <c r="P433" s="229">
        <f>O433*H433</f>
        <v>0</v>
      </c>
      <c r="Q433" s="229">
        <v>0</v>
      </c>
      <c r="R433" s="229">
        <f>Q433*H433</f>
        <v>0</v>
      </c>
      <c r="S433" s="229">
        <v>0</v>
      </c>
      <c r="T433" s="23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1" t="s">
        <v>136</v>
      </c>
      <c r="AT433" s="231" t="s">
        <v>132</v>
      </c>
      <c r="AU433" s="231" t="s">
        <v>145</v>
      </c>
      <c r="AY433" s="17" t="s">
        <v>130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7" t="s">
        <v>81</v>
      </c>
      <c r="BK433" s="232">
        <f>ROUND(I433*H433,2)</f>
        <v>0</v>
      </c>
      <c r="BL433" s="17" t="s">
        <v>136</v>
      </c>
      <c r="BM433" s="231" t="s">
        <v>504</v>
      </c>
    </row>
    <row r="434" s="14" customFormat="1">
      <c r="A434" s="14"/>
      <c r="B434" s="245"/>
      <c r="C434" s="246"/>
      <c r="D434" s="235" t="s">
        <v>138</v>
      </c>
      <c r="E434" s="247" t="s">
        <v>1</v>
      </c>
      <c r="F434" s="248" t="s">
        <v>505</v>
      </c>
      <c r="G434" s="246"/>
      <c r="H434" s="247" t="s">
        <v>1</v>
      </c>
      <c r="I434" s="249"/>
      <c r="J434" s="246"/>
      <c r="K434" s="246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138</v>
      </c>
      <c r="AU434" s="254" t="s">
        <v>145</v>
      </c>
      <c r="AV434" s="14" t="s">
        <v>81</v>
      </c>
      <c r="AW434" s="14" t="s">
        <v>29</v>
      </c>
      <c r="AX434" s="14" t="s">
        <v>73</v>
      </c>
      <c r="AY434" s="254" t="s">
        <v>130</v>
      </c>
    </row>
    <row r="435" s="14" customFormat="1">
      <c r="A435" s="14"/>
      <c r="B435" s="245"/>
      <c r="C435" s="246"/>
      <c r="D435" s="235" t="s">
        <v>138</v>
      </c>
      <c r="E435" s="247" t="s">
        <v>1</v>
      </c>
      <c r="F435" s="248" t="s">
        <v>506</v>
      </c>
      <c r="G435" s="246"/>
      <c r="H435" s="247" t="s">
        <v>1</v>
      </c>
      <c r="I435" s="249"/>
      <c r="J435" s="246"/>
      <c r="K435" s="246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138</v>
      </c>
      <c r="AU435" s="254" t="s">
        <v>145</v>
      </c>
      <c r="AV435" s="14" t="s">
        <v>81</v>
      </c>
      <c r="AW435" s="14" t="s">
        <v>29</v>
      </c>
      <c r="AX435" s="14" t="s">
        <v>73</v>
      </c>
      <c r="AY435" s="254" t="s">
        <v>130</v>
      </c>
    </row>
    <row r="436" s="14" customFormat="1">
      <c r="A436" s="14"/>
      <c r="B436" s="245"/>
      <c r="C436" s="246"/>
      <c r="D436" s="235" t="s">
        <v>138</v>
      </c>
      <c r="E436" s="247" t="s">
        <v>1</v>
      </c>
      <c r="F436" s="248" t="s">
        <v>507</v>
      </c>
      <c r="G436" s="246"/>
      <c r="H436" s="247" t="s">
        <v>1</v>
      </c>
      <c r="I436" s="249"/>
      <c r="J436" s="246"/>
      <c r="K436" s="246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138</v>
      </c>
      <c r="AU436" s="254" t="s">
        <v>145</v>
      </c>
      <c r="AV436" s="14" t="s">
        <v>81</v>
      </c>
      <c r="AW436" s="14" t="s">
        <v>29</v>
      </c>
      <c r="AX436" s="14" t="s">
        <v>73</v>
      </c>
      <c r="AY436" s="254" t="s">
        <v>130</v>
      </c>
    </row>
    <row r="437" s="14" customFormat="1">
      <c r="A437" s="14"/>
      <c r="B437" s="245"/>
      <c r="C437" s="246"/>
      <c r="D437" s="235" t="s">
        <v>138</v>
      </c>
      <c r="E437" s="247" t="s">
        <v>1</v>
      </c>
      <c r="F437" s="248" t="s">
        <v>508</v>
      </c>
      <c r="G437" s="246"/>
      <c r="H437" s="247" t="s">
        <v>1</v>
      </c>
      <c r="I437" s="249"/>
      <c r="J437" s="246"/>
      <c r="K437" s="246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138</v>
      </c>
      <c r="AU437" s="254" t="s">
        <v>145</v>
      </c>
      <c r="AV437" s="14" t="s">
        <v>81</v>
      </c>
      <c r="AW437" s="14" t="s">
        <v>29</v>
      </c>
      <c r="AX437" s="14" t="s">
        <v>73</v>
      </c>
      <c r="AY437" s="254" t="s">
        <v>130</v>
      </c>
    </row>
    <row r="438" s="14" customFormat="1">
      <c r="A438" s="14"/>
      <c r="B438" s="245"/>
      <c r="C438" s="246"/>
      <c r="D438" s="235" t="s">
        <v>138</v>
      </c>
      <c r="E438" s="247" t="s">
        <v>1</v>
      </c>
      <c r="F438" s="248" t="s">
        <v>509</v>
      </c>
      <c r="G438" s="246"/>
      <c r="H438" s="247" t="s">
        <v>1</v>
      </c>
      <c r="I438" s="249"/>
      <c r="J438" s="246"/>
      <c r="K438" s="246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138</v>
      </c>
      <c r="AU438" s="254" t="s">
        <v>145</v>
      </c>
      <c r="AV438" s="14" t="s">
        <v>81</v>
      </c>
      <c r="AW438" s="14" t="s">
        <v>29</v>
      </c>
      <c r="AX438" s="14" t="s">
        <v>73</v>
      </c>
      <c r="AY438" s="254" t="s">
        <v>130</v>
      </c>
    </row>
    <row r="439" s="14" customFormat="1">
      <c r="A439" s="14"/>
      <c r="B439" s="245"/>
      <c r="C439" s="246"/>
      <c r="D439" s="235" t="s">
        <v>138</v>
      </c>
      <c r="E439" s="247" t="s">
        <v>1</v>
      </c>
      <c r="F439" s="248" t="s">
        <v>510</v>
      </c>
      <c r="G439" s="246"/>
      <c r="H439" s="247" t="s">
        <v>1</v>
      </c>
      <c r="I439" s="249"/>
      <c r="J439" s="246"/>
      <c r="K439" s="246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138</v>
      </c>
      <c r="AU439" s="254" t="s">
        <v>145</v>
      </c>
      <c r="AV439" s="14" t="s">
        <v>81</v>
      </c>
      <c r="AW439" s="14" t="s">
        <v>29</v>
      </c>
      <c r="AX439" s="14" t="s">
        <v>73</v>
      </c>
      <c r="AY439" s="254" t="s">
        <v>130</v>
      </c>
    </row>
    <row r="440" s="14" customFormat="1">
      <c r="A440" s="14"/>
      <c r="B440" s="245"/>
      <c r="C440" s="246"/>
      <c r="D440" s="235" t="s">
        <v>138</v>
      </c>
      <c r="E440" s="247" t="s">
        <v>1</v>
      </c>
      <c r="F440" s="248" t="s">
        <v>511</v>
      </c>
      <c r="G440" s="246"/>
      <c r="H440" s="247" t="s">
        <v>1</v>
      </c>
      <c r="I440" s="249"/>
      <c r="J440" s="246"/>
      <c r="K440" s="246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138</v>
      </c>
      <c r="AU440" s="254" t="s">
        <v>145</v>
      </c>
      <c r="AV440" s="14" t="s">
        <v>81</v>
      </c>
      <c r="AW440" s="14" t="s">
        <v>29</v>
      </c>
      <c r="AX440" s="14" t="s">
        <v>73</v>
      </c>
      <c r="AY440" s="254" t="s">
        <v>130</v>
      </c>
    </row>
    <row r="441" s="14" customFormat="1">
      <c r="A441" s="14"/>
      <c r="B441" s="245"/>
      <c r="C441" s="246"/>
      <c r="D441" s="235" t="s">
        <v>138</v>
      </c>
      <c r="E441" s="247" t="s">
        <v>1</v>
      </c>
      <c r="F441" s="248" t="s">
        <v>512</v>
      </c>
      <c r="G441" s="246"/>
      <c r="H441" s="247" t="s">
        <v>1</v>
      </c>
      <c r="I441" s="249"/>
      <c r="J441" s="246"/>
      <c r="K441" s="246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138</v>
      </c>
      <c r="AU441" s="254" t="s">
        <v>145</v>
      </c>
      <c r="AV441" s="14" t="s">
        <v>81</v>
      </c>
      <c r="AW441" s="14" t="s">
        <v>29</v>
      </c>
      <c r="AX441" s="14" t="s">
        <v>73</v>
      </c>
      <c r="AY441" s="254" t="s">
        <v>130</v>
      </c>
    </row>
    <row r="442" s="14" customFormat="1">
      <c r="A442" s="14"/>
      <c r="B442" s="245"/>
      <c r="C442" s="246"/>
      <c r="D442" s="235" t="s">
        <v>138</v>
      </c>
      <c r="E442" s="247" t="s">
        <v>1</v>
      </c>
      <c r="F442" s="248" t="s">
        <v>513</v>
      </c>
      <c r="G442" s="246"/>
      <c r="H442" s="247" t="s">
        <v>1</v>
      </c>
      <c r="I442" s="249"/>
      <c r="J442" s="246"/>
      <c r="K442" s="246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138</v>
      </c>
      <c r="AU442" s="254" t="s">
        <v>145</v>
      </c>
      <c r="AV442" s="14" t="s">
        <v>81</v>
      </c>
      <c r="AW442" s="14" t="s">
        <v>29</v>
      </c>
      <c r="AX442" s="14" t="s">
        <v>73</v>
      </c>
      <c r="AY442" s="254" t="s">
        <v>130</v>
      </c>
    </row>
    <row r="443" s="14" customFormat="1">
      <c r="A443" s="14"/>
      <c r="B443" s="245"/>
      <c r="C443" s="246"/>
      <c r="D443" s="235" t="s">
        <v>138</v>
      </c>
      <c r="E443" s="247" t="s">
        <v>1</v>
      </c>
      <c r="F443" s="248" t="s">
        <v>514</v>
      </c>
      <c r="G443" s="246"/>
      <c r="H443" s="247" t="s">
        <v>1</v>
      </c>
      <c r="I443" s="249"/>
      <c r="J443" s="246"/>
      <c r="K443" s="246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138</v>
      </c>
      <c r="AU443" s="254" t="s">
        <v>145</v>
      </c>
      <c r="AV443" s="14" t="s">
        <v>81</v>
      </c>
      <c r="AW443" s="14" t="s">
        <v>29</v>
      </c>
      <c r="AX443" s="14" t="s">
        <v>73</v>
      </c>
      <c r="AY443" s="254" t="s">
        <v>130</v>
      </c>
    </row>
    <row r="444" s="14" customFormat="1">
      <c r="A444" s="14"/>
      <c r="B444" s="245"/>
      <c r="C444" s="246"/>
      <c r="D444" s="235" t="s">
        <v>138</v>
      </c>
      <c r="E444" s="247" t="s">
        <v>1</v>
      </c>
      <c r="F444" s="248" t="s">
        <v>515</v>
      </c>
      <c r="G444" s="246"/>
      <c r="H444" s="247" t="s">
        <v>1</v>
      </c>
      <c r="I444" s="249"/>
      <c r="J444" s="246"/>
      <c r="K444" s="246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138</v>
      </c>
      <c r="AU444" s="254" t="s">
        <v>145</v>
      </c>
      <c r="AV444" s="14" t="s">
        <v>81</v>
      </c>
      <c r="AW444" s="14" t="s">
        <v>29</v>
      </c>
      <c r="AX444" s="14" t="s">
        <v>73</v>
      </c>
      <c r="AY444" s="254" t="s">
        <v>130</v>
      </c>
    </row>
    <row r="445" s="14" customFormat="1">
      <c r="A445" s="14"/>
      <c r="B445" s="245"/>
      <c r="C445" s="246"/>
      <c r="D445" s="235" t="s">
        <v>138</v>
      </c>
      <c r="E445" s="247" t="s">
        <v>1</v>
      </c>
      <c r="F445" s="248" t="s">
        <v>516</v>
      </c>
      <c r="G445" s="246"/>
      <c r="H445" s="247" t="s">
        <v>1</v>
      </c>
      <c r="I445" s="249"/>
      <c r="J445" s="246"/>
      <c r="K445" s="246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138</v>
      </c>
      <c r="AU445" s="254" t="s">
        <v>145</v>
      </c>
      <c r="AV445" s="14" t="s">
        <v>81</v>
      </c>
      <c r="AW445" s="14" t="s">
        <v>29</v>
      </c>
      <c r="AX445" s="14" t="s">
        <v>73</v>
      </c>
      <c r="AY445" s="254" t="s">
        <v>130</v>
      </c>
    </row>
    <row r="446" s="14" customFormat="1">
      <c r="A446" s="14"/>
      <c r="B446" s="245"/>
      <c r="C446" s="246"/>
      <c r="D446" s="235" t="s">
        <v>138</v>
      </c>
      <c r="E446" s="247" t="s">
        <v>1</v>
      </c>
      <c r="F446" s="248" t="s">
        <v>517</v>
      </c>
      <c r="G446" s="246"/>
      <c r="H446" s="247" t="s">
        <v>1</v>
      </c>
      <c r="I446" s="249"/>
      <c r="J446" s="246"/>
      <c r="K446" s="246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138</v>
      </c>
      <c r="AU446" s="254" t="s">
        <v>145</v>
      </c>
      <c r="AV446" s="14" t="s">
        <v>81</v>
      </c>
      <c r="AW446" s="14" t="s">
        <v>29</v>
      </c>
      <c r="AX446" s="14" t="s">
        <v>73</v>
      </c>
      <c r="AY446" s="254" t="s">
        <v>130</v>
      </c>
    </row>
    <row r="447" s="14" customFormat="1">
      <c r="A447" s="14"/>
      <c r="B447" s="245"/>
      <c r="C447" s="246"/>
      <c r="D447" s="235" t="s">
        <v>138</v>
      </c>
      <c r="E447" s="247" t="s">
        <v>1</v>
      </c>
      <c r="F447" s="248" t="s">
        <v>518</v>
      </c>
      <c r="G447" s="246"/>
      <c r="H447" s="247" t="s">
        <v>1</v>
      </c>
      <c r="I447" s="249"/>
      <c r="J447" s="246"/>
      <c r="K447" s="246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138</v>
      </c>
      <c r="AU447" s="254" t="s">
        <v>145</v>
      </c>
      <c r="AV447" s="14" t="s">
        <v>81</v>
      </c>
      <c r="AW447" s="14" t="s">
        <v>29</v>
      </c>
      <c r="AX447" s="14" t="s">
        <v>73</v>
      </c>
      <c r="AY447" s="254" t="s">
        <v>130</v>
      </c>
    </row>
    <row r="448" s="13" customFormat="1">
      <c r="A448" s="13"/>
      <c r="B448" s="233"/>
      <c r="C448" s="234"/>
      <c r="D448" s="235" t="s">
        <v>138</v>
      </c>
      <c r="E448" s="236" t="s">
        <v>1</v>
      </c>
      <c r="F448" s="237" t="s">
        <v>519</v>
      </c>
      <c r="G448" s="234"/>
      <c r="H448" s="238">
        <v>0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138</v>
      </c>
      <c r="AU448" s="244" t="s">
        <v>145</v>
      </c>
      <c r="AV448" s="13" t="s">
        <v>83</v>
      </c>
      <c r="AW448" s="13" t="s">
        <v>29</v>
      </c>
      <c r="AX448" s="13" t="s">
        <v>73</v>
      </c>
      <c r="AY448" s="244" t="s">
        <v>130</v>
      </c>
    </row>
    <row r="449" s="14" customFormat="1">
      <c r="A449" s="14"/>
      <c r="B449" s="245"/>
      <c r="C449" s="246"/>
      <c r="D449" s="235" t="s">
        <v>138</v>
      </c>
      <c r="E449" s="247" t="s">
        <v>1</v>
      </c>
      <c r="F449" s="248" t="s">
        <v>520</v>
      </c>
      <c r="G449" s="246"/>
      <c r="H449" s="247" t="s">
        <v>1</v>
      </c>
      <c r="I449" s="249"/>
      <c r="J449" s="246"/>
      <c r="K449" s="246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138</v>
      </c>
      <c r="AU449" s="254" t="s">
        <v>145</v>
      </c>
      <c r="AV449" s="14" t="s">
        <v>81</v>
      </c>
      <c r="AW449" s="14" t="s">
        <v>29</v>
      </c>
      <c r="AX449" s="14" t="s">
        <v>73</v>
      </c>
      <c r="AY449" s="254" t="s">
        <v>130</v>
      </c>
    </row>
    <row r="450" s="14" customFormat="1">
      <c r="A450" s="14"/>
      <c r="B450" s="245"/>
      <c r="C450" s="246"/>
      <c r="D450" s="235" t="s">
        <v>138</v>
      </c>
      <c r="E450" s="247" t="s">
        <v>1</v>
      </c>
      <c r="F450" s="248" t="s">
        <v>521</v>
      </c>
      <c r="G450" s="246"/>
      <c r="H450" s="247" t="s">
        <v>1</v>
      </c>
      <c r="I450" s="249"/>
      <c r="J450" s="246"/>
      <c r="K450" s="246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138</v>
      </c>
      <c r="AU450" s="254" t="s">
        <v>145</v>
      </c>
      <c r="AV450" s="14" t="s">
        <v>81</v>
      </c>
      <c r="AW450" s="14" t="s">
        <v>29</v>
      </c>
      <c r="AX450" s="14" t="s">
        <v>73</v>
      </c>
      <c r="AY450" s="254" t="s">
        <v>130</v>
      </c>
    </row>
    <row r="451" s="14" customFormat="1">
      <c r="A451" s="14"/>
      <c r="B451" s="245"/>
      <c r="C451" s="246"/>
      <c r="D451" s="235" t="s">
        <v>138</v>
      </c>
      <c r="E451" s="247" t="s">
        <v>1</v>
      </c>
      <c r="F451" s="248" t="s">
        <v>522</v>
      </c>
      <c r="G451" s="246"/>
      <c r="H451" s="247" t="s">
        <v>1</v>
      </c>
      <c r="I451" s="249"/>
      <c r="J451" s="246"/>
      <c r="K451" s="246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138</v>
      </c>
      <c r="AU451" s="254" t="s">
        <v>145</v>
      </c>
      <c r="AV451" s="14" t="s">
        <v>81</v>
      </c>
      <c r="AW451" s="14" t="s">
        <v>29</v>
      </c>
      <c r="AX451" s="14" t="s">
        <v>73</v>
      </c>
      <c r="AY451" s="254" t="s">
        <v>130</v>
      </c>
    </row>
    <row r="452" s="14" customFormat="1">
      <c r="A452" s="14"/>
      <c r="B452" s="245"/>
      <c r="C452" s="246"/>
      <c r="D452" s="235" t="s">
        <v>138</v>
      </c>
      <c r="E452" s="247" t="s">
        <v>1</v>
      </c>
      <c r="F452" s="248" t="s">
        <v>523</v>
      </c>
      <c r="G452" s="246"/>
      <c r="H452" s="247" t="s">
        <v>1</v>
      </c>
      <c r="I452" s="249"/>
      <c r="J452" s="246"/>
      <c r="K452" s="246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138</v>
      </c>
      <c r="AU452" s="254" t="s">
        <v>145</v>
      </c>
      <c r="AV452" s="14" t="s">
        <v>81</v>
      </c>
      <c r="AW452" s="14" t="s">
        <v>29</v>
      </c>
      <c r="AX452" s="14" t="s">
        <v>73</v>
      </c>
      <c r="AY452" s="254" t="s">
        <v>130</v>
      </c>
    </row>
    <row r="453" s="14" customFormat="1">
      <c r="A453" s="14"/>
      <c r="B453" s="245"/>
      <c r="C453" s="246"/>
      <c r="D453" s="235" t="s">
        <v>138</v>
      </c>
      <c r="E453" s="247" t="s">
        <v>1</v>
      </c>
      <c r="F453" s="248" t="s">
        <v>524</v>
      </c>
      <c r="G453" s="246"/>
      <c r="H453" s="247" t="s">
        <v>1</v>
      </c>
      <c r="I453" s="249"/>
      <c r="J453" s="246"/>
      <c r="K453" s="246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138</v>
      </c>
      <c r="AU453" s="254" t="s">
        <v>145</v>
      </c>
      <c r="AV453" s="14" t="s">
        <v>81</v>
      </c>
      <c r="AW453" s="14" t="s">
        <v>29</v>
      </c>
      <c r="AX453" s="14" t="s">
        <v>73</v>
      </c>
      <c r="AY453" s="254" t="s">
        <v>130</v>
      </c>
    </row>
    <row r="454" s="14" customFormat="1">
      <c r="A454" s="14"/>
      <c r="B454" s="245"/>
      <c r="C454" s="246"/>
      <c r="D454" s="235" t="s">
        <v>138</v>
      </c>
      <c r="E454" s="247" t="s">
        <v>1</v>
      </c>
      <c r="F454" s="248" t="s">
        <v>525</v>
      </c>
      <c r="G454" s="246"/>
      <c r="H454" s="247" t="s">
        <v>1</v>
      </c>
      <c r="I454" s="249"/>
      <c r="J454" s="246"/>
      <c r="K454" s="246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138</v>
      </c>
      <c r="AU454" s="254" t="s">
        <v>145</v>
      </c>
      <c r="AV454" s="14" t="s">
        <v>81</v>
      </c>
      <c r="AW454" s="14" t="s">
        <v>29</v>
      </c>
      <c r="AX454" s="14" t="s">
        <v>73</v>
      </c>
      <c r="AY454" s="254" t="s">
        <v>130</v>
      </c>
    </row>
    <row r="455" s="14" customFormat="1">
      <c r="A455" s="14"/>
      <c r="B455" s="245"/>
      <c r="C455" s="246"/>
      <c r="D455" s="235" t="s">
        <v>138</v>
      </c>
      <c r="E455" s="247" t="s">
        <v>1</v>
      </c>
      <c r="F455" s="248" t="s">
        <v>526</v>
      </c>
      <c r="G455" s="246"/>
      <c r="H455" s="247" t="s">
        <v>1</v>
      </c>
      <c r="I455" s="249"/>
      <c r="J455" s="246"/>
      <c r="K455" s="246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138</v>
      </c>
      <c r="AU455" s="254" t="s">
        <v>145</v>
      </c>
      <c r="AV455" s="14" t="s">
        <v>81</v>
      </c>
      <c r="AW455" s="14" t="s">
        <v>29</v>
      </c>
      <c r="AX455" s="14" t="s">
        <v>73</v>
      </c>
      <c r="AY455" s="254" t="s">
        <v>130</v>
      </c>
    </row>
    <row r="456" s="13" customFormat="1">
      <c r="A456" s="13"/>
      <c r="B456" s="233"/>
      <c r="C456" s="234"/>
      <c r="D456" s="235" t="s">
        <v>138</v>
      </c>
      <c r="E456" s="236" t="s">
        <v>1</v>
      </c>
      <c r="F456" s="237" t="s">
        <v>519</v>
      </c>
      <c r="G456" s="234"/>
      <c r="H456" s="238">
        <v>0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138</v>
      </c>
      <c r="AU456" s="244" t="s">
        <v>145</v>
      </c>
      <c r="AV456" s="13" t="s">
        <v>83</v>
      </c>
      <c r="AW456" s="13" t="s">
        <v>29</v>
      </c>
      <c r="AX456" s="13" t="s">
        <v>73</v>
      </c>
      <c r="AY456" s="244" t="s">
        <v>130</v>
      </c>
    </row>
    <row r="457" s="14" customFormat="1">
      <c r="A457" s="14"/>
      <c r="B457" s="245"/>
      <c r="C457" s="246"/>
      <c r="D457" s="235" t="s">
        <v>138</v>
      </c>
      <c r="E457" s="247" t="s">
        <v>1</v>
      </c>
      <c r="F457" s="248" t="s">
        <v>527</v>
      </c>
      <c r="G457" s="246"/>
      <c r="H457" s="247" t="s">
        <v>1</v>
      </c>
      <c r="I457" s="249"/>
      <c r="J457" s="246"/>
      <c r="K457" s="246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138</v>
      </c>
      <c r="AU457" s="254" t="s">
        <v>145</v>
      </c>
      <c r="AV457" s="14" t="s">
        <v>81</v>
      </c>
      <c r="AW457" s="14" t="s">
        <v>29</v>
      </c>
      <c r="AX457" s="14" t="s">
        <v>73</v>
      </c>
      <c r="AY457" s="254" t="s">
        <v>130</v>
      </c>
    </row>
    <row r="458" s="14" customFormat="1">
      <c r="A458" s="14"/>
      <c r="B458" s="245"/>
      <c r="C458" s="246"/>
      <c r="D458" s="235" t="s">
        <v>138</v>
      </c>
      <c r="E458" s="247" t="s">
        <v>1</v>
      </c>
      <c r="F458" s="248" t="s">
        <v>528</v>
      </c>
      <c r="G458" s="246"/>
      <c r="H458" s="247" t="s">
        <v>1</v>
      </c>
      <c r="I458" s="249"/>
      <c r="J458" s="246"/>
      <c r="K458" s="246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138</v>
      </c>
      <c r="AU458" s="254" t="s">
        <v>145</v>
      </c>
      <c r="AV458" s="14" t="s">
        <v>81</v>
      </c>
      <c r="AW458" s="14" t="s">
        <v>29</v>
      </c>
      <c r="AX458" s="14" t="s">
        <v>73</v>
      </c>
      <c r="AY458" s="254" t="s">
        <v>130</v>
      </c>
    </row>
    <row r="459" s="14" customFormat="1">
      <c r="A459" s="14"/>
      <c r="B459" s="245"/>
      <c r="C459" s="246"/>
      <c r="D459" s="235" t="s">
        <v>138</v>
      </c>
      <c r="E459" s="247" t="s">
        <v>1</v>
      </c>
      <c r="F459" s="248" t="s">
        <v>529</v>
      </c>
      <c r="G459" s="246"/>
      <c r="H459" s="247" t="s">
        <v>1</v>
      </c>
      <c r="I459" s="249"/>
      <c r="J459" s="246"/>
      <c r="K459" s="246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138</v>
      </c>
      <c r="AU459" s="254" t="s">
        <v>145</v>
      </c>
      <c r="AV459" s="14" t="s">
        <v>81</v>
      </c>
      <c r="AW459" s="14" t="s">
        <v>29</v>
      </c>
      <c r="AX459" s="14" t="s">
        <v>73</v>
      </c>
      <c r="AY459" s="254" t="s">
        <v>130</v>
      </c>
    </row>
    <row r="460" s="13" customFormat="1">
      <c r="A460" s="13"/>
      <c r="B460" s="233"/>
      <c r="C460" s="234"/>
      <c r="D460" s="235" t="s">
        <v>138</v>
      </c>
      <c r="E460" s="236" t="s">
        <v>1</v>
      </c>
      <c r="F460" s="237" t="s">
        <v>519</v>
      </c>
      <c r="G460" s="234"/>
      <c r="H460" s="238">
        <v>0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138</v>
      </c>
      <c r="AU460" s="244" t="s">
        <v>145</v>
      </c>
      <c r="AV460" s="13" t="s">
        <v>83</v>
      </c>
      <c r="AW460" s="13" t="s">
        <v>29</v>
      </c>
      <c r="AX460" s="13" t="s">
        <v>73</v>
      </c>
      <c r="AY460" s="244" t="s">
        <v>130</v>
      </c>
    </row>
    <row r="461" s="14" customFormat="1">
      <c r="A461" s="14"/>
      <c r="B461" s="245"/>
      <c r="C461" s="246"/>
      <c r="D461" s="235" t="s">
        <v>138</v>
      </c>
      <c r="E461" s="247" t="s">
        <v>1</v>
      </c>
      <c r="F461" s="248" t="s">
        <v>530</v>
      </c>
      <c r="G461" s="246"/>
      <c r="H461" s="247" t="s">
        <v>1</v>
      </c>
      <c r="I461" s="249"/>
      <c r="J461" s="246"/>
      <c r="K461" s="246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138</v>
      </c>
      <c r="AU461" s="254" t="s">
        <v>145</v>
      </c>
      <c r="AV461" s="14" t="s">
        <v>81</v>
      </c>
      <c r="AW461" s="14" t="s">
        <v>29</v>
      </c>
      <c r="AX461" s="14" t="s">
        <v>73</v>
      </c>
      <c r="AY461" s="254" t="s">
        <v>130</v>
      </c>
    </row>
    <row r="462" s="13" customFormat="1">
      <c r="A462" s="13"/>
      <c r="B462" s="233"/>
      <c r="C462" s="234"/>
      <c r="D462" s="235" t="s">
        <v>138</v>
      </c>
      <c r="E462" s="236" t="s">
        <v>1</v>
      </c>
      <c r="F462" s="237" t="s">
        <v>519</v>
      </c>
      <c r="G462" s="234"/>
      <c r="H462" s="238">
        <v>0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138</v>
      </c>
      <c r="AU462" s="244" t="s">
        <v>145</v>
      </c>
      <c r="AV462" s="13" t="s">
        <v>83</v>
      </c>
      <c r="AW462" s="13" t="s">
        <v>29</v>
      </c>
      <c r="AX462" s="13" t="s">
        <v>73</v>
      </c>
      <c r="AY462" s="244" t="s">
        <v>130</v>
      </c>
    </row>
    <row r="463" s="13" customFormat="1">
      <c r="A463" s="13"/>
      <c r="B463" s="233"/>
      <c r="C463" s="234"/>
      <c r="D463" s="235" t="s">
        <v>138</v>
      </c>
      <c r="E463" s="236" t="s">
        <v>1</v>
      </c>
      <c r="F463" s="237" t="s">
        <v>531</v>
      </c>
      <c r="G463" s="234"/>
      <c r="H463" s="238">
        <v>1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138</v>
      </c>
      <c r="AU463" s="244" t="s">
        <v>145</v>
      </c>
      <c r="AV463" s="13" t="s">
        <v>83</v>
      </c>
      <c r="AW463" s="13" t="s">
        <v>29</v>
      </c>
      <c r="AX463" s="13" t="s">
        <v>81</v>
      </c>
      <c r="AY463" s="244" t="s">
        <v>130</v>
      </c>
    </row>
    <row r="464" s="2" customFormat="1" ht="16.5" customHeight="1">
      <c r="A464" s="38"/>
      <c r="B464" s="39"/>
      <c r="C464" s="219" t="s">
        <v>532</v>
      </c>
      <c r="D464" s="219" t="s">
        <v>132</v>
      </c>
      <c r="E464" s="220" t="s">
        <v>533</v>
      </c>
      <c r="F464" s="221" t="s">
        <v>534</v>
      </c>
      <c r="G464" s="222" t="s">
        <v>503</v>
      </c>
      <c r="H464" s="223">
        <v>1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38</v>
      </c>
      <c r="O464" s="91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136</v>
      </c>
      <c r="AT464" s="231" t="s">
        <v>132</v>
      </c>
      <c r="AU464" s="231" t="s">
        <v>145</v>
      </c>
      <c r="AY464" s="17" t="s">
        <v>130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81</v>
      </c>
      <c r="BK464" s="232">
        <f>ROUND(I464*H464,2)</f>
        <v>0</v>
      </c>
      <c r="BL464" s="17" t="s">
        <v>136</v>
      </c>
      <c r="BM464" s="231" t="s">
        <v>535</v>
      </c>
    </row>
    <row r="465" s="14" customFormat="1">
      <c r="A465" s="14"/>
      <c r="B465" s="245"/>
      <c r="C465" s="246"/>
      <c r="D465" s="235" t="s">
        <v>138</v>
      </c>
      <c r="E465" s="247" t="s">
        <v>1</v>
      </c>
      <c r="F465" s="248" t="s">
        <v>505</v>
      </c>
      <c r="G465" s="246"/>
      <c r="H465" s="247" t="s">
        <v>1</v>
      </c>
      <c r="I465" s="249"/>
      <c r="J465" s="246"/>
      <c r="K465" s="246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138</v>
      </c>
      <c r="AU465" s="254" t="s">
        <v>145</v>
      </c>
      <c r="AV465" s="14" t="s">
        <v>81</v>
      </c>
      <c r="AW465" s="14" t="s">
        <v>29</v>
      </c>
      <c r="AX465" s="14" t="s">
        <v>73</v>
      </c>
      <c r="AY465" s="254" t="s">
        <v>130</v>
      </c>
    </row>
    <row r="466" s="14" customFormat="1">
      <c r="A466" s="14"/>
      <c r="B466" s="245"/>
      <c r="C466" s="246"/>
      <c r="D466" s="235" t="s">
        <v>138</v>
      </c>
      <c r="E466" s="247" t="s">
        <v>1</v>
      </c>
      <c r="F466" s="248" t="s">
        <v>506</v>
      </c>
      <c r="G466" s="246"/>
      <c r="H466" s="247" t="s">
        <v>1</v>
      </c>
      <c r="I466" s="249"/>
      <c r="J466" s="246"/>
      <c r="K466" s="246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138</v>
      </c>
      <c r="AU466" s="254" t="s">
        <v>145</v>
      </c>
      <c r="AV466" s="14" t="s">
        <v>81</v>
      </c>
      <c r="AW466" s="14" t="s">
        <v>29</v>
      </c>
      <c r="AX466" s="14" t="s">
        <v>73</v>
      </c>
      <c r="AY466" s="254" t="s">
        <v>130</v>
      </c>
    </row>
    <row r="467" s="14" customFormat="1">
      <c r="A467" s="14"/>
      <c r="B467" s="245"/>
      <c r="C467" s="246"/>
      <c r="D467" s="235" t="s">
        <v>138</v>
      </c>
      <c r="E467" s="247" t="s">
        <v>1</v>
      </c>
      <c r="F467" s="248" t="s">
        <v>507</v>
      </c>
      <c r="G467" s="246"/>
      <c r="H467" s="247" t="s">
        <v>1</v>
      </c>
      <c r="I467" s="249"/>
      <c r="J467" s="246"/>
      <c r="K467" s="246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138</v>
      </c>
      <c r="AU467" s="254" t="s">
        <v>145</v>
      </c>
      <c r="AV467" s="14" t="s">
        <v>81</v>
      </c>
      <c r="AW467" s="14" t="s">
        <v>29</v>
      </c>
      <c r="AX467" s="14" t="s">
        <v>73</v>
      </c>
      <c r="AY467" s="254" t="s">
        <v>130</v>
      </c>
    </row>
    <row r="468" s="14" customFormat="1">
      <c r="A468" s="14"/>
      <c r="B468" s="245"/>
      <c r="C468" s="246"/>
      <c r="D468" s="235" t="s">
        <v>138</v>
      </c>
      <c r="E468" s="247" t="s">
        <v>1</v>
      </c>
      <c r="F468" s="248" t="s">
        <v>508</v>
      </c>
      <c r="G468" s="246"/>
      <c r="H468" s="247" t="s">
        <v>1</v>
      </c>
      <c r="I468" s="249"/>
      <c r="J468" s="246"/>
      <c r="K468" s="246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138</v>
      </c>
      <c r="AU468" s="254" t="s">
        <v>145</v>
      </c>
      <c r="AV468" s="14" t="s">
        <v>81</v>
      </c>
      <c r="AW468" s="14" t="s">
        <v>29</v>
      </c>
      <c r="AX468" s="14" t="s">
        <v>73</v>
      </c>
      <c r="AY468" s="254" t="s">
        <v>130</v>
      </c>
    </row>
    <row r="469" s="14" customFormat="1">
      <c r="A469" s="14"/>
      <c r="B469" s="245"/>
      <c r="C469" s="246"/>
      <c r="D469" s="235" t="s">
        <v>138</v>
      </c>
      <c r="E469" s="247" t="s">
        <v>1</v>
      </c>
      <c r="F469" s="248" t="s">
        <v>509</v>
      </c>
      <c r="G469" s="246"/>
      <c r="H469" s="247" t="s">
        <v>1</v>
      </c>
      <c r="I469" s="249"/>
      <c r="J469" s="246"/>
      <c r="K469" s="246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138</v>
      </c>
      <c r="AU469" s="254" t="s">
        <v>145</v>
      </c>
      <c r="AV469" s="14" t="s">
        <v>81</v>
      </c>
      <c r="AW469" s="14" t="s">
        <v>29</v>
      </c>
      <c r="AX469" s="14" t="s">
        <v>73</v>
      </c>
      <c r="AY469" s="254" t="s">
        <v>130</v>
      </c>
    </row>
    <row r="470" s="14" customFormat="1">
      <c r="A470" s="14"/>
      <c r="B470" s="245"/>
      <c r="C470" s="246"/>
      <c r="D470" s="235" t="s">
        <v>138</v>
      </c>
      <c r="E470" s="247" t="s">
        <v>1</v>
      </c>
      <c r="F470" s="248" t="s">
        <v>510</v>
      </c>
      <c r="G470" s="246"/>
      <c r="H470" s="247" t="s">
        <v>1</v>
      </c>
      <c r="I470" s="249"/>
      <c r="J470" s="246"/>
      <c r="K470" s="246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138</v>
      </c>
      <c r="AU470" s="254" t="s">
        <v>145</v>
      </c>
      <c r="AV470" s="14" t="s">
        <v>81</v>
      </c>
      <c r="AW470" s="14" t="s">
        <v>29</v>
      </c>
      <c r="AX470" s="14" t="s">
        <v>73</v>
      </c>
      <c r="AY470" s="254" t="s">
        <v>130</v>
      </c>
    </row>
    <row r="471" s="14" customFormat="1">
      <c r="A471" s="14"/>
      <c r="B471" s="245"/>
      <c r="C471" s="246"/>
      <c r="D471" s="235" t="s">
        <v>138</v>
      </c>
      <c r="E471" s="247" t="s">
        <v>1</v>
      </c>
      <c r="F471" s="248" t="s">
        <v>511</v>
      </c>
      <c r="G471" s="246"/>
      <c r="H471" s="247" t="s">
        <v>1</v>
      </c>
      <c r="I471" s="249"/>
      <c r="J471" s="246"/>
      <c r="K471" s="246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138</v>
      </c>
      <c r="AU471" s="254" t="s">
        <v>145</v>
      </c>
      <c r="AV471" s="14" t="s">
        <v>81</v>
      </c>
      <c r="AW471" s="14" t="s">
        <v>29</v>
      </c>
      <c r="AX471" s="14" t="s">
        <v>73</v>
      </c>
      <c r="AY471" s="254" t="s">
        <v>130</v>
      </c>
    </row>
    <row r="472" s="14" customFormat="1">
      <c r="A472" s="14"/>
      <c r="B472" s="245"/>
      <c r="C472" s="246"/>
      <c r="D472" s="235" t="s">
        <v>138</v>
      </c>
      <c r="E472" s="247" t="s">
        <v>1</v>
      </c>
      <c r="F472" s="248" t="s">
        <v>512</v>
      </c>
      <c r="G472" s="246"/>
      <c r="H472" s="247" t="s">
        <v>1</v>
      </c>
      <c r="I472" s="249"/>
      <c r="J472" s="246"/>
      <c r="K472" s="246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138</v>
      </c>
      <c r="AU472" s="254" t="s">
        <v>145</v>
      </c>
      <c r="AV472" s="14" t="s">
        <v>81</v>
      </c>
      <c r="AW472" s="14" t="s">
        <v>29</v>
      </c>
      <c r="AX472" s="14" t="s">
        <v>73</v>
      </c>
      <c r="AY472" s="254" t="s">
        <v>130</v>
      </c>
    </row>
    <row r="473" s="14" customFormat="1">
      <c r="A473" s="14"/>
      <c r="B473" s="245"/>
      <c r="C473" s="246"/>
      <c r="D473" s="235" t="s">
        <v>138</v>
      </c>
      <c r="E473" s="247" t="s">
        <v>1</v>
      </c>
      <c r="F473" s="248" t="s">
        <v>513</v>
      </c>
      <c r="G473" s="246"/>
      <c r="H473" s="247" t="s">
        <v>1</v>
      </c>
      <c r="I473" s="249"/>
      <c r="J473" s="246"/>
      <c r="K473" s="246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138</v>
      </c>
      <c r="AU473" s="254" t="s">
        <v>145</v>
      </c>
      <c r="AV473" s="14" t="s">
        <v>81</v>
      </c>
      <c r="AW473" s="14" t="s">
        <v>29</v>
      </c>
      <c r="AX473" s="14" t="s">
        <v>73</v>
      </c>
      <c r="AY473" s="254" t="s">
        <v>130</v>
      </c>
    </row>
    <row r="474" s="14" customFormat="1">
      <c r="A474" s="14"/>
      <c r="B474" s="245"/>
      <c r="C474" s="246"/>
      <c r="D474" s="235" t="s">
        <v>138</v>
      </c>
      <c r="E474" s="247" t="s">
        <v>1</v>
      </c>
      <c r="F474" s="248" t="s">
        <v>514</v>
      </c>
      <c r="G474" s="246"/>
      <c r="H474" s="247" t="s">
        <v>1</v>
      </c>
      <c r="I474" s="249"/>
      <c r="J474" s="246"/>
      <c r="K474" s="246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138</v>
      </c>
      <c r="AU474" s="254" t="s">
        <v>145</v>
      </c>
      <c r="AV474" s="14" t="s">
        <v>81</v>
      </c>
      <c r="AW474" s="14" t="s">
        <v>29</v>
      </c>
      <c r="AX474" s="14" t="s">
        <v>73</v>
      </c>
      <c r="AY474" s="254" t="s">
        <v>130</v>
      </c>
    </row>
    <row r="475" s="14" customFormat="1">
      <c r="A475" s="14"/>
      <c r="B475" s="245"/>
      <c r="C475" s="246"/>
      <c r="D475" s="235" t="s">
        <v>138</v>
      </c>
      <c r="E475" s="247" t="s">
        <v>1</v>
      </c>
      <c r="F475" s="248" t="s">
        <v>515</v>
      </c>
      <c r="G475" s="246"/>
      <c r="H475" s="247" t="s">
        <v>1</v>
      </c>
      <c r="I475" s="249"/>
      <c r="J475" s="246"/>
      <c r="K475" s="246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138</v>
      </c>
      <c r="AU475" s="254" t="s">
        <v>145</v>
      </c>
      <c r="AV475" s="14" t="s">
        <v>81</v>
      </c>
      <c r="AW475" s="14" t="s">
        <v>29</v>
      </c>
      <c r="AX475" s="14" t="s">
        <v>73</v>
      </c>
      <c r="AY475" s="254" t="s">
        <v>130</v>
      </c>
    </row>
    <row r="476" s="14" customFormat="1">
      <c r="A476" s="14"/>
      <c r="B476" s="245"/>
      <c r="C476" s="246"/>
      <c r="D476" s="235" t="s">
        <v>138</v>
      </c>
      <c r="E476" s="247" t="s">
        <v>1</v>
      </c>
      <c r="F476" s="248" t="s">
        <v>516</v>
      </c>
      <c r="G476" s="246"/>
      <c r="H476" s="247" t="s">
        <v>1</v>
      </c>
      <c r="I476" s="249"/>
      <c r="J476" s="246"/>
      <c r="K476" s="246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138</v>
      </c>
      <c r="AU476" s="254" t="s">
        <v>145</v>
      </c>
      <c r="AV476" s="14" t="s">
        <v>81</v>
      </c>
      <c r="AW476" s="14" t="s">
        <v>29</v>
      </c>
      <c r="AX476" s="14" t="s">
        <v>73</v>
      </c>
      <c r="AY476" s="254" t="s">
        <v>130</v>
      </c>
    </row>
    <row r="477" s="14" customFormat="1">
      <c r="A477" s="14"/>
      <c r="B477" s="245"/>
      <c r="C477" s="246"/>
      <c r="D477" s="235" t="s">
        <v>138</v>
      </c>
      <c r="E477" s="247" t="s">
        <v>1</v>
      </c>
      <c r="F477" s="248" t="s">
        <v>517</v>
      </c>
      <c r="G477" s="246"/>
      <c r="H477" s="247" t="s">
        <v>1</v>
      </c>
      <c r="I477" s="249"/>
      <c r="J477" s="246"/>
      <c r="K477" s="246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138</v>
      </c>
      <c r="AU477" s="254" t="s">
        <v>145</v>
      </c>
      <c r="AV477" s="14" t="s">
        <v>81</v>
      </c>
      <c r="AW477" s="14" t="s">
        <v>29</v>
      </c>
      <c r="AX477" s="14" t="s">
        <v>73</v>
      </c>
      <c r="AY477" s="254" t="s">
        <v>130</v>
      </c>
    </row>
    <row r="478" s="14" customFormat="1">
      <c r="A478" s="14"/>
      <c r="B478" s="245"/>
      <c r="C478" s="246"/>
      <c r="D478" s="235" t="s">
        <v>138</v>
      </c>
      <c r="E478" s="247" t="s">
        <v>1</v>
      </c>
      <c r="F478" s="248" t="s">
        <v>518</v>
      </c>
      <c r="G478" s="246"/>
      <c r="H478" s="247" t="s">
        <v>1</v>
      </c>
      <c r="I478" s="249"/>
      <c r="J478" s="246"/>
      <c r="K478" s="246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138</v>
      </c>
      <c r="AU478" s="254" t="s">
        <v>145</v>
      </c>
      <c r="AV478" s="14" t="s">
        <v>81</v>
      </c>
      <c r="AW478" s="14" t="s">
        <v>29</v>
      </c>
      <c r="AX478" s="14" t="s">
        <v>73</v>
      </c>
      <c r="AY478" s="254" t="s">
        <v>130</v>
      </c>
    </row>
    <row r="479" s="13" customFormat="1">
      <c r="A479" s="13"/>
      <c r="B479" s="233"/>
      <c r="C479" s="234"/>
      <c r="D479" s="235" t="s">
        <v>138</v>
      </c>
      <c r="E479" s="236" t="s">
        <v>1</v>
      </c>
      <c r="F479" s="237" t="s">
        <v>519</v>
      </c>
      <c r="G479" s="234"/>
      <c r="H479" s="238">
        <v>0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138</v>
      </c>
      <c r="AU479" s="244" t="s">
        <v>145</v>
      </c>
      <c r="AV479" s="13" t="s">
        <v>83</v>
      </c>
      <c r="AW479" s="13" t="s">
        <v>29</v>
      </c>
      <c r="AX479" s="13" t="s">
        <v>73</v>
      </c>
      <c r="AY479" s="244" t="s">
        <v>130</v>
      </c>
    </row>
    <row r="480" s="14" customFormat="1">
      <c r="A480" s="14"/>
      <c r="B480" s="245"/>
      <c r="C480" s="246"/>
      <c r="D480" s="235" t="s">
        <v>138</v>
      </c>
      <c r="E480" s="247" t="s">
        <v>1</v>
      </c>
      <c r="F480" s="248" t="s">
        <v>520</v>
      </c>
      <c r="G480" s="246"/>
      <c r="H480" s="247" t="s">
        <v>1</v>
      </c>
      <c r="I480" s="249"/>
      <c r="J480" s="246"/>
      <c r="K480" s="246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138</v>
      </c>
      <c r="AU480" s="254" t="s">
        <v>145</v>
      </c>
      <c r="AV480" s="14" t="s">
        <v>81</v>
      </c>
      <c r="AW480" s="14" t="s">
        <v>29</v>
      </c>
      <c r="AX480" s="14" t="s">
        <v>73</v>
      </c>
      <c r="AY480" s="254" t="s">
        <v>130</v>
      </c>
    </row>
    <row r="481" s="14" customFormat="1">
      <c r="A481" s="14"/>
      <c r="B481" s="245"/>
      <c r="C481" s="246"/>
      <c r="D481" s="235" t="s">
        <v>138</v>
      </c>
      <c r="E481" s="247" t="s">
        <v>1</v>
      </c>
      <c r="F481" s="248" t="s">
        <v>521</v>
      </c>
      <c r="G481" s="246"/>
      <c r="H481" s="247" t="s">
        <v>1</v>
      </c>
      <c r="I481" s="249"/>
      <c r="J481" s="246"/>
      <c r="K481" s="246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138</v>
      </c>
      <c r="AU481" s="254" t="s">
        <v>145</v>
      </c>
      <c r="AV481" s="14" t="s">
        <v>81</v>
      </c>
      <c r="AW481" s="14" t="s">
        <v>29</v>
      </c>
      <c r="AX481" s="14" t="s">
        <v>73</v>
      </c>
      <c r="AY481" s="254" t="s">
        <v>130</v>
      </c>
    </row>
    <row r="482" s="14" customFormat="1">
      <c r="A482" s="14"/>
      <c r="B482" s="245"/>
      <c r="C482" s="246"/>
      <c r="D482" s="235" t="s">
        <v>138</v>
      </c>
      <c r="E482" s="247" t="s">
        <v>1</v>
      </c>
      <c r="F482" s="248" t="s">
        <v>522</v>
      </c>
      <c r="G482" s="246"/>
      <c r="H482" s="247" t="s">
        <v>1</v>
      </c>
      <c r="I482" s="249"/>
      <c r="J482" s="246"/>
      <c r="K482" s="246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138</v>
      </c>
      <c r="AU482" s="254" t="s">
        <v>145</v>
      </c>
      <c r="AV482" s="14" t="s">
        <v>81</v>
      </c>
      <c r="AW482" s="14" t="s">
        <v>29</v>
      </c>
      <c r="AX482" s="14" t="s">
        <v>73</v>
      </c>
      <c r="AY482" s="254" t="s">
        <v>130</v>
      </c>
    </row>
    <row r="483" s="14" customFormat="1">
      <c r="A483" s="14"/>
      <c r="B483" s="245"/>
      <c r="C483" s="246"/>
      <c r="D483" s="235" t="s">
        <v>138</v>
      </c>
      <c r="E483" s="247" t="s">
        <v>1</v>
      </c>
      <c r="F483" s="248" t="s">
        <v>523</v>
      </c>
      <c r="G483" s="246"/>
      <c r="H483" s="247" t="s">
        <v>1</v>
      </c>
      <c r="I483" s="249"/>
      <c r="J483" s="246"/>
      <c r="K483" s="246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138</v>
      </c>
      <c r="AU483" s="254" t="s">
        <v>145</v>
      </c>
      <c r="AV483" s="14" t="s">
        <v>81</v>
      </c>
      <c r="AW483" s="14" t="s">
        <v>29</v>
      </c>
      <c r="AX483" s="14" t="s">
        <v>73</v>
      </c>
      <c r="AY483" s="254" t="s">
        <v>130</v>
      </c>
    </row>
    <row r="484" s="14" customFormat="1">
      <c r="A484" s="14"/>
      <c r="B484" s="245"/>
      <c r="C484" s="246"/>
      <c r="D484" s="235" t="s">
        <v>138</v>
      </c>
      <c r="E484" s="247" t="s">
        <v>1</v>
      </c>
      <c r="F484" s="248" t="s">
        <v>524</v>
      </c>
      <c r="G484" s="246"/>
      <c r="H484" s="247" t="s">
        <v>1</v>
      </c>
      <c r="I484" s="249"/>
      <c r="J484" s="246"/>
      <c r="K484" s="246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138</v>
      </c>
      <c r="AU484" s="254" t="s">
        <v>145</v>
      </c>
      <c r="AV484" s="14" t="s">
        <v>81</v>
      </c>
      <c r="AW484" s="14" t="s">
        <v>29</v>
      </c>
      <c r="AX484" s="14" t="s">
        <v>73</v>
      </c>
      <c r="AY484" s="254" t="s">
        <v>130</v>
      </c>
    </row>
    <row r="485" s="14" customFormat="1">
      <c r="A485" s="14"/>
      <c r="B485" s="245"/>
      <c r="C485" s="246"/>
      <c r="D485" s="235" t="s">
        <v>138</v>
      </c>
      <c r="E485" s="247" t="s">
        <v>1</v>
      </c>
      <c r="F485" s="248" t="s">
        <v>525</v>
      </c>
      <c r="G485" s="246"/>
      <c r="H485" s="247" t="s">
        <v>1</v>
      </c>
      <c r="I485" s="249"/>
      <c r="J485" s="246"/>
      <c r="K485" s="246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138</v>
      </c>
      <c r="AU485" s="254" t="s">
        <v>145</v>
      </c>
      <c r="AV485" s="14" t="s">
        <v>81</v>
      </c>
      <c r="AW485" s="14" t="s">
        <v>29</v>
      </c>
      <c r="AX485" s="14" t="s">
        <v>73</v>
      </c>
      <c r="AY485" s="254" t="s">
        <v>130</v>
      </c>
    </row>
    <row r="486" s="14" customFormat="1">
      <c r="A486" s="14"/>
      <c r="B486" s="245"/>
      <c r="C486" s="246"/>
      <c r="D486" s="235" t="s">
        <v>138</v>
      </c>
      <c r="E486" s="247" t="s">
        <v>1</v>
      </c>
      <c r="F486" s="248" t="s">
        <v>526</v>
      </c>
      <c r="G486" s="246"/>
      <c r="H486" s="247" t="s">
        <v>1</v>
      </c>
      <c r="I486" s="249"/>
      <c r="J486" s="246"/>
      <c r="K486" s="246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138</v>
      </c>
      <c r="AU486" s="254" t="s">
        <v>145</v>
      </c>
      <c r="AV486" s="14" t="s">
        <v>81</v>
      </c>
      <c r="AW486" s="14" t="s">
        <v>29</v>
      </c>
      <c r="AX486" s="14" t="s">
        <v>73</v>
      </c>
      <c r="AY486" s="254" t="s">
        <v>130</v>
      </c>
    </row>
    <row r="487" s="13" customFormat="1">
      <c r="A487" s="13"/>
      <c r="B487" s="233"/>
      <c r="C487" s="234"/>
      <c r="D487" s="235" t="s">
        <v>138</v>
      </c>
      <c r="E487" s="236" t="s">
        <v>1</v>
      </c>
      <c r="F487" s="237" t="s">
        <v>519</v>
      </c>
      <c r="G487" s="234"/>
      <c r="H487" s="238">
        <v>0</v>
      </c>
      <c r="I487" s="239"/>
      <c r="J487" s="234"/>
      <c r="K487" s="234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138</v>
      </c>
      <c r="AU487" s="244" t="s">
        <v>145</v>
      </c>
      <c r="AV487" s="13" t="s">
        <v>83</v>
      </c>
      <c r="AW487" s="13" t="s">
        <v>29</v>
      </c>
      <c r="AX487" s="13" t="s">
        <v>73</v>
      </c>
      <c r="AY487" s="244" t="s">
        <v>130</v>
      </c>
    </row>
    <row r="488" s="14" customFormat="1">
      <c r="A488" s="14"/>
      <c r="B488" s="245"/>
      <c r="C488" s="246"/>
      <c r="D488" s="235" t="s">
        <v>138</v>
      </c>
      <c r="E488" s="247" t="s">
        <v>1</v>
      </c>
      <c r="F488" s="248" t="s">
        <v>527</v>
      </c>
      <c r="G488" s="246"/>
      <c r="H488" s="247" t="s">
        <v>1</v>
      </c>
      <c r="I488" s="249"/>
      <c r="J488" s="246"/>
      <c r="K488" s="246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138</v>
      </c>
      <c r="AU488" s="254" t="s">
        <v>145</v>
      </c>
      <c r="AV488" s="14" t="s">
        <v>81</v>
      </c>
      <c r="AW488" s="14" t="s">
        <v>29</v>
      </c>
      <c r="AX488" s="14" t="s">
        <v>73</v>
      </c>
      <c r="AY488" s="254" t="s">
        <v>130</v>
      </c>
    </row>
    <row r="489" s="14" customFormat="1">
      <c r="A489" s="14"/>
      <c r="B489" s="245"/>
      <c r="C489" s="246"/>
      <c r="D489" s="235" t="s">
        <v>138</v>
      </c>
      <c r="E489" s="247" t="s">
        <v>1</v>
      </c>
      <c r="F489" s="248" t="s">
        <v>528</v>
      </c>
      <c r="G489" s="246"/>
      <c r="H489" s="247" t="s">
        <v>1</v>
      </c>
      <c r="I489" s="249"/>
      <c r="J489" s="246"/>
      <c r="K489" s="246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138</v>
      </c>
      <c r="AU489" s="254" t="s">
        <v>145</v>
      </c>
      <c r="AV489" s="14" t="s">
        <v>81</v>
      </c>
      <c r="AW489" s="14" t="s">
        <v>29</v>
      </c>
      <c r="AX489" s="14" t="s">
        <v>73</v>
      </c>
      <c r="AY489" s="254" t="s">
        <v>130</v>
      </c>
    </row>
    <row r="490" s="14" customFormat="1">
      <c r="A490" s="14"/>
      <c r="B490" s="245"/>
      <c r="C490" s="246"/>
      <c r="D490" s="235" t="s">
        <v>138</v>
      </c>
      <c r="E490" s="247" t="s">
        <v>1</v>
      </c>
      <c r="F490" s="248" t="s">
        <v>529</v>
      </c>
      <c r="G490" s="246"/>
      <c r="H490" s="247" t="s">
        <v>1</v>
      </c>
      <c r="I490" s="249"/>
      <c r="J490" s="246"/>
      <c r="K490" s="246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138</v>
      </c>
      <c r="AU490" s="254" t="s">
        <v>145</v>
      </c>
      <c r="AV490" s="14" t="s">
        <v>81</v>
      </c>
      <c r="AW490" s="14" t="s">
        <v>29</v>
      </c>
      <c r="AX490" s="14" t="s">
        <v>73</v>
      </c>
      <c r="AY490" s="254" t="s">
        <v>130</v>
      </c>
    </row>
    <row r="491" s="13" customFormat="1">
      <c r="A491" s="13"/>
      <c r="B491" s="233"/>
      <c r="C491" s="234"/>
      <c r="D491" s="235" t="s">
        <v>138</v>
      </c>
      <c r="E491" s="236" t="s">
        <v>1</v>
      </c>
      <c r="F491" s="237" t="s">
        <v>519</v>
      </c>
      <c r="G491" s="234"/>
      <c r="H491" s="238">
        <v>0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138</v>
      </c>
      <c r="AU491" s="244" t="s">
        <v>145</v>
      </c>
      <c r="AV491" s="13" t="s">
        <v>83</v>
      </c>
      <c r="AW491" s="13" t="s">
        <v>29</v>
      </c>
      <c r="AX491" s="13" t="s">
        <v>73</v>
      </c>
      <c r="AY491" s="244" t="s">
        <v>130</v>
      </c>
    </row>
    <row r="492" s="14" customFormat="1">
      <c r="A492" s="14"/>
      <c r="B492" s="245"/>
      <c r="C492" s="246"/>
      <c r="D492" s="235" t="s">
        <v>138</v>
      </c>
      <c r="E492" s="247" t="s">
        <v>1</v>
      </c>
      <c r="F492" s="248" t="s">
        <v>536</v>
      </c>
      <c r="G492" s="246"/>
      <c r="H492" s="247" t="s">
        <v>1</v>
      </c>
      <c r="I492" s="249"/>
      <c r="J492" s="246"/>
      <c r="K492" s="246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138</v>
      </c>
      <c r="AU492" s="254" t="s">
        <v>145</v>
      </c>
      <c r="AV492" s="14" t="s">
        <v>81</v>
      </c>
      <c r="AW492" s="14" t="s">
        <v>29</v>
      </c>
      <c r="AX492" s="14" t="s">
        <v>73</v>
      </c>
      <c r="AY492" s="254" t="s">
        <v>130</v>
      </c>
    </row>
    <row r="493" s="13" customFormat="1">
      <c r="A493" s="13"/>
      <c r="B493" s="233"/>
      <c r="C493" s="234"/>
      <c r="D493" s="235" t="s">
        <v>138</v>
      </c>
      <c r="E493" s="236" t="s">
        <v>1</v>
      </c>
      <c r="F493" s="237" t="s">
        <v>519</v>
      </c>
      <c r="G493" s="234"/>
      <c r="H493" s="238">
        <v>0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138</v>
      </c>
      <c r="AU493" s="244" t="s">
        <v>145</v>
      </c>
      <c r="AV493" s="13" t="s">
        <v>83</v>
      </c>
      <c r="AW493" s="13" t="s">
        <v>29</v>
      </c>
      <c r="AX493" s="13" t="s">
        <v>73</v>
      </c>
      <c r="AY493" s="244" t="s">
        <v>130</v>
      </c>
    </row>
    <row r="494" s="13" customFormat="1">
      <c r="A494" s="13"/>
      <c r="B494" s="233"/>
      <c r="C494" s="234"/>
      <c r="D494" s="235" t="s">
        <v>138</v>
      </c>
      <c r="E494" s="236" t="s">
        <v>1</v>
      </c>
      <c r="F494" s="237" t="s">
        <v>531</v>
      </c>
      <c r="G494" s="234"/>
      <c r="H494" s="238">
        <v>1</v>
      </c>
      <c r="I494" s="239"/>
      <c r="J494" s="234"/>
      <c r="K494" s="234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138</v>
      </c>
      <c r="AU494" s="244" t="s">
        <v>145</v>
      </c>
      <c r="AV494" s="13" t="s">
        <v>83</v>
      </c>
      <c r="AW494" s="13" t="s">
        <v>29</v>
      </c>
      <c r="AX494" s="13" t="s">
        <v>81</v>
      </c>
      <c r="AY494" s="244" t="s">
        <v>130</v>
      </c>
    </row>
    <row r="495" s="2" customFormat="1" ht="16.5" customHeight="1">
      <c r="A495" s="38"/>
      <c r="B495" s="39"/>
      <c r="C495" s="219" t="s">
        <v>537</v>
      </c>
      <c r="D495" s="219" t="s">
        <v>132</v>
      </c>
      <c r="E495" s="220" t="s">
        <v>538</v>
      </c>
      <c r="F495" s="221" t="s">
        <v>539</v>
      </c>
      <c r="G495" s="222" t="s">
        <v>1</v>
      </c>
      <c r="H495" s="223">
        <v>0</v>
      </c>
      <c r="I495" s="224"/>
      <c r="J495" s="225">
        <f>ROUND(I495*H495,2)</f>
        <v>0</v>
      </c>
      <c r="K495" s="226"/>
      <c r="L495" s="44"/>
      <c r="M495" s="227" t="s">
        <v>1</v>
      </c>
      <c r="N495" s="228" t="s">
        <v>38</v>
      </c>
      <c r="O495" s="91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1" t="s">
        <v>136</v>
      </c>
      <c r="AT495" s="231" t="s">
        <v>132</v>
      </c>
      <c r="AU495" s="231" t="s">
        <v>145</v>
      </c>
      <c r="AY495" s="17" t="s">
        <v>130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7" t="s">
        <v>81</v>
      </c>
      <c r="BK495" s="232">
        <f>ROUND(I495*H495,2)</f>
        <v>0</v>
      </c>
      <c r="BL495" s="17" t="s">
        <v>136</v>
      </c>
      <c r="BM495" s="231" t="s">
        <v>540</v>
      </c>
    </row>
    <row r="496" s="14" customFormat="1">
      <c r="A496" s="14"/>
      <c r="B496" s="245"/>
      <c r="C496" s="246"/>
      <c r="D496" s="235" t="s">
        <v>138</v>
      </c>
      <c r="E496" s="247" t="s">
        <v>1</v>
      </c>
      <c r="F496" s="248" t="s">
        <v>541</v>
      </c>
      <c r="G496" s="246"/>
      <c r="H496" s="247" t="s">
        <v>1</v>
      </c>
      <c r="I496" s="249"/>
      <c r="J496" s="246"/>
      <c r="K496" s="246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138</v>
      </c>
      <c r="AU496" s="254" t="s">
        <v>145</v>
      </c>
      <c r="AV496" s="14" t="s">
        <v>81</v>
      </c>
      <c r="AW496" s="14" t="s">
        <v>29</v>
      </c>
      <c r="AX496" s="14" t="s">
        <v>73</v>
      </c>
      <c r="AY496" s="254" t="s">
        <v>130</v>
      </c>
    </row>
    <row r="497" s="14" customFormat="1">
      <c r="A497" s="14"/>
      <c r="B497" s="245"/>
      <c r="C497" s="246"/>
      <c r="D497" s="235" t="s">
        <v>138</v>
      </c>
      <c r="E497" s="247" t="s">
        <v>1</v>
      </c>
      <c r="F497" s="248" t="s">
        <v>542</v>
      </c>
      <c r="G497" s="246"/>
      <c r="H497" s="247" t="s">
        <v>1</v>
      </c>
      <c r="I497" s="249"/>
      <c r="J497" s="246"/>
      <c r="K497" s="246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138</v>
      </c>
      <c r="AU497" s="254" t="s">
        <v>145</v>
      </c>
      <c r="AV497" s="14" t="s">
        <v>81</v>
      </c>
      <c r="AW497" s="14" t="s">
        <v>29</v>
      </c>
      <c r="AX497" s="14" t="s">
        <v>73</v>
      </c>
      <c r="AY497" s="254" t="s">
        <v>130</v>
      </c>
    </row>
    <row r="498" s="13" customFormat="1">
      <c r="A498" s="13"/>
      <c r="B498" s="233"/>
      <c r="C498" s="234"/>
      <c r="D498" s="235" t="s">
        <v>138</v>
      </c>
      <c r="E498" s="236" t="s">
        <v>1</v>
      </c>
      <c r="F498" s="237" t="s">
        <v>519</v>
      </c>
      <c r="G498" s="234"/>
      <c r="H498" s="238">
        <v>0</v>
      </c>
      <c r="I498" s="239"/>
      <c r="J498" s="234"/>
      <c r="K498" s="234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138</v>
      </c>
      <c r="AU498" s="244" t="s">
        <v>145</v>
      </c>
      <c r="AV498" s="13" t="s">
        <v>83</v>
      </c>
      <c r="AW498" s="13" t="s">
        <v>29</v>
      </c>
      <c r="AX498" s="13" t="s">
        <v>73</v>
      </c>
      <c r="AY498" s="244" t="s">
        <v>130</v>
      </c>
    </row>
    <row r="499" s="13" customFormat="1">
      <c r="A499" s="13"/>
      <c r="B499" s="233"/>
      <c r="C499" s="234"/>
      <c r="D499" s="235" t="s">
        <v>138</v>
      </c>
      <c r="E499" s="236" t="s">
        <v>1</v>
      </c>
      <c r="F499" s="237" t="s">
        <v>519</v>
      </c>
      <c r="G499" s="234"/>
      <c r="H499" s="238">
        <v>0</v>
      </c>
      <c r="I499" s="239"/>
      <c r="J499" s="234"/>
      <c r="K499" s="234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138</v>
      </c>
      <c r="AU499" s="244" t="s">
        <v>145</v>
      </c>
      <c r="AV499" s="13" t="s">
        <v>83</v>
      </c>
      <c r="AW499" s="13" t="s">
        <v>29</v>
      </c>
      <c r="AX499" s="13" t="s">
        <v>73</v>
      </c>
      <c r="AY499" s="244" t="s">
        <v>130</v>
      </c>
    </row>
    <row r="500" s="14" customFormat="1">
      <c r="A500" s="14"/>
      <c r="B500" s="245"/>
      <c r="C500" s="246"/>
      <c r="D500" s="235" t="s">
        <v>138</v>
      </c>
      <c r="E500" s="247" t="s">
        <v>1</v>
      </c>
      <c r="F500" s="248" t="s">
        <v>543</v>
      </c>
      <c r="G500" s="246"/>
      <c r="H500" s="247" t="s">
        <v>1</v>
      </c>
      <c r="I500" s="249"/>
      <c r="J500" s="246"/>
      <c r="K500" s="246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138</v>
      </c>
      <c r="AU500" s="254" t="s">
        <v>145</v>
      </c>
      <c r="AV500" s="14" t="s">
        <v>81</v>
      </c>
      <c r="AW500" s="14" t="s">
        <v>29</v>
      </c>
      <c r="AX500" s="14" t="s">
        <v>73</v>
      </c>
      <c r="AY500" s="254" t="s">
        <v>130</v>
      </c>
    </row>
    <row r="501" s="14" customFormat="1">
      <c r="A501" s="14"/>
      <c r="B501" s="245"/>
      <c r="C501" s="246"/>
      <c r="D501" s="235" t="s">
        <v>138</v>
      </c>
      <c r="E501" s="247" t="s">
        <v>1</v>
      </c>
      <c r="F501" s="248" t="s">
        <v>544</v>
      </c>
      <c r="G501" s="246"/>
      <c r="H501" s="247" t="s">
        <v>1</v>
      </c>
      <c r="I501" s="249"/>
      <c r="J501" s="246"/>
      <c r="K501" s="246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138</v>
      </c>
      <c r="AU501" s="254" t="s">
        <v>145</v>
      </c>
      <c r="AV501" s="14" t="s">
        <v>81</v>
      </c>
      <c r="AW501" s="14" t="s">
        <v>29</v>
      </c>
      <c r="AX501" s="14" t="s">
        <v>73</v>
      </c>
      <c r="AY501" s="254" t="s">
        <v>130</v>
      </c>
    </row>
    <row r="502" s="14" customFormat="1">
      <c r="A502" s="14"/>
      <c r="B502" s="245"/>
      <c r="C502" s="246"/>
      <c r="D502" s="235" t="s">
        <v>138</v>
      </c>
      <c r="E502" s="247" t="s">
        <v>1</v>
      </c>
      <c r="F502" s="248" t="s">
        <v>545</v>
      </c>
      <c r="G502" s="246"/>
      <c r="H502" s="247" t="s">
        <v>1</v>
      </c>
      <c r="I502" s="249"/>
      <c r="J502" s="246"/>
      <c r="K502" s="246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138</v>
      </c>
      <c r="AU502" s="254" t="s">
        <v>145</v>
      </c>
      <c r="AV502" s="14" t="s">
        <v>81</v>
      </c>
      <c r="AW502" s="14" t="s">
        <v>29</v>
      </c>
      <c r="AX502" s="14" t="s">
        <v>73</v>
      </c>
      <c r="AY502" s="254" t="s">
        <v>130</v>
      </c>
    </row>
    <row r="503" s="14" customFormat="1">
      <c r="A503" s="14"/>
      <c r="B503" s="245"/>
      <c r="C503" s="246"/>
      <c r="D503" s="235" t="s">
        <v>138</v>
      </c>
      <c r="E503" s="247" t="s">
        <v>1</v>
      </c>
      <c r="F503" s="248" t="s">
        <v>546</v>
      </c>
      <c r="G503" s="246"/>
      <c r="H503" s="247" t="s">
        <v>1</v>
      </c>
      <c r="I503" s="249"/>
      <c r="J503" s="246"/>
      <c r="K503" s="246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138</v>
      </c>
      <c r="AU503" s="254" t="s">
        <v>145</v>
      </c>
      <c r="AV503" s="14" t="s">
        <v>81</v>
      </c>
      <c r="AW503" s="14" t="s">
        <v>29</v>
      </c>
      <c r="AX503" s="14" t="s">
        <v>73</v>
      </c>
      <c r="AY503" s="254" t="s">
        <v>130</v>
      </c>
    </row>
    <row r="504" s="14" customFormat="1">
      <c r="A504" s="14"/>
      <c r="B504" s="245"/>
      <c r="C504" s="246"/>
      <c r="D504" s="235" t="s">
        <v>138</v>
      </c>
      <c r="E504" s="247" t="s">
        <v>1</v>
      </c>
      <c r="F504" s="248" t="s">
        <v>547</v>
      </c>
      <c r="G504" s="246"/>
      <c r="H504" s="247" t="s">
        <v>1</v>
      </c>
      <c r="I504" s="249"/>
      <c r="J504" s="246"/>
      <c r="K504" s="246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138</v>
      </c>
      <c r="AU504" s="254" t="s">
        <v>145</v>
      </c>
      <c r="AV504" s="14" t="s">
        <v>81</v>
      </c>
      <c r="AW504" s="14" t="s">
        <v>29</v>
      </c>
      <c r="AX504" s="14" t="s">
        <v>73</v>
      </c>
      <c r="AY504" s="254" t="s">
        <v>130</v>
      </c>
    </row>
    <row r="505" s="14" customFormat="1">
      <c r="A505" s="14"/>
      <c r="B505" s="245"/>
      <c r="C505" s="246"/>
      <c r="D505" s="235" t="s">
        <v>138</v>
      </c>
      <c r="E505" s="247" t="s">
        <v>1</v>
      </c>
      <c r="F505" s="248" t="s">
        <v>548</v>
      </c>
      <c r="G505" s="246"/>
      <c r="H505" s="247" t="s">
        <v>1</v>
      </c>
      <c r="I505" s="249"/>
      <c r="J505" s="246"/>
      <c r="K505" s="246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138</v>
      </c>
      <c r="AU505" s="254" t="s">
        <v>145</v>
      </c>
      <c r="AV505" s="14" t="s">
        <v>81</v>
      </c>
      <c r="AW505" s="14" t="s">
        <v>29</v>
      </c>
      <c r="AX505" s="14" t="s">
        <v>73</v>
      </c>
      <c r="AY505" s="254" t="s">
        <v>130</v>
      </c>
    </row>
    <row r="506" s="14" customFormat="1">
      <c r="A506" s="14"/>
      <c r="B506" s="245"/>
      <c r="C506" s="246"/>
      <c r="D506" s="235" t="s">
        <v>138</v>
      </c>
      <c r="E506" s="247" t="s">
        <v>1</v>
      </c>
      <c r="F506" s="248" t="s">
        <v>549</v>
      </c>
      <c r="G506" s="246"/>
      <c r="H506" s="247" t="s">
        <v>1</v>
      </c>
      <c r="I506" s="249"/>
      <c r="J506" s="246"/>
      <c r="K506" s="246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138</v>
      </c>
      <c r="AU506" s="254" t="s">
        <v>145</v>
      </c>
      <c r="AV506" s="14" t="s">
        <v>81</v>
      </c>
      <c r="AW506" s="14" t="s">
        <v>29</v>
      </c>
      <c r="AX506" s="14" t="s">
        <v>73</v>
      </c>
      <c r="AY506" s="254" t="s">
        <v>130</v>
      </c>
    </row>
    <row r="507" s="14" customFormat="1">
      <c r="A507" s="14"/>
      <c r="B507" s="245"/>
      <c r="C507" s="246"/>
      <c r="D507" s="235" t="s">
        <v>138</v>
      </c>
      <c r="E507" s="247" t="s">
        <v>1</v>
      </c>
      <c r="F507" s="248" t="s">
        <v>550</v>
      </c>
      <c r="G507" s="246"/>
      <c r="H507" s="247" t="s">
        <v>1</v>
      </c>
      <c r="I507" s="249"/>
      <c r="J507" s="246"/>
      <c r="K507" s="246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138</v>
      </c>
      <c r="AU507" s="254" t="s">
        <v>145</v>
      </c>
      <c r="AV507" s="14" t="s">
        <v>81</v>
      </c>
      <c r="AW507" s="14" t="s">
        <v>29</v>
      </c>
      <c r="AX507" s="14" t="s">
        <v>73</v>
      </c>
      <c r="AY507" s="254" t="s">
        <v>130</v>
      </c>
    </row>
    <row r="508" s="14" customFormat="1">
      <c r="A508" s="14"/>
      <c r="B508" s="245"/>
      <c r="C508" s="246"/>
      <c r="D508" s="235" t="s">
        <v>138</v>
      </c>
      <c r="E508" s="247" t="s">
        <v>1</v>
      </c>
      <c r="F508" s="248" t="s">
        <v>551</v>
      </c>
      <c r="G508" s="246"/>
      <c r="H508" s="247" t="s">
        <v>1</v>
      </c>
      <c r="I508" s="249"/>
      <c r="J508" s="246"/>
      <c r="K508" s="246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138</v>
      </c>
      <c r="AU508" s="254" t="s">
        <v>145</v>
      </c>
      <c r="AV508" s="14" t="s">
        <v>81</v>
      </c>
      <c r="AW508" s="14" t="s">
        <v>29</v>
      </c>
      <c r="AX508" s="14" t="s">
        <v>73</v>
      </c>
      <c r="AY508" s="254" t="s">
        <v>130</v>
      </c>
    </row>
    <row r="509" s="14" customFormat="1">
      <c r="A509" s="14"/>
      <c r="B509" s="245"/>
      <c r="C509" s="246"/>
      <c r="D509" s="235" t="s">
        <v>138</v>
      </c>
      <c r="E509" s="247" t="s">
        <v>1</v>
      </c>
      <c r="F509" s="248" t="s">
        <v>552</v>
      </c>
      <c r="G509" s="246"/>
      <c r="H509" s="247" t="s">
        <v>1</v>
      </c>
      <c r="I509" s="249"/>
      <c r="J509" s="246"/>
      <c r="K509" s="246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138</v>
      </c>
      <c r="AU509" s="254" t="s">
        <v>145</v>
      </c>
      <c r="AV509" s="14" t="s">
        <v>81</v>
      </c>
      <c r="AW509" s="14" t="s">
        <v>29</v>
      </c>
      <c r="AX509" s="14" t="s">
        <v>73</v>
      </c>
      <c r="AY509" s="254" t="s">
        <v>130</v>
      </c>
    </row>
    <row r="510" s="14" customFormat="1">
      <c r="A510" s="14"/>
      <c r="B510" s="245"/>
      <c r="C510" s="246"/>
      <c r="D510" s="235" t="s">
        <v>138</v>
      </c>
      <c r="E510" s="247" t="s">
        <v>1</v>
      </c>
      <c r="F510" s="248" t="s">
        <v>553</v>
      </c>
      <c r="G510" s="246"/>
      <c r="H510" s="247" t="s">
        <v>1</v>
      </c>
      <c r="I510" s="249"/>
      <c r="J510" s="246"/>
      <c r="K510" s="246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138</v>
      </c>
      <c r="AU510" s="254" t="s">
        <v>145</v>
      </c>
      <c r="AV510" s="14" t="s">
        <v>81</v>
      </c>
      <c r="AW510" s="14" t="s">
        <v>29</v>
      </c>
      <c r="AX510" s="14" t="s">
        <v>73</v>
      </c>
      <c r="AY510" s="254" t="s">
        <v>130</v>
      </c>
    </row>
    <row r="511" s="13" customFormat="1">
      <c r="A511" s="13"/>
      <c r="B511" s="233"/>
      <c r="C511" s="234"/>
      <c r="D511" s="235" t="s">
        <v>138</v>
      </c>
      <c r="E511" s="236" t="s">
        <v>1</v>
      </c>
      <c r="F511" s="237" t="s">
        <v>554</v>
      </c>
      <c r="G511" s="234"/>
      <c r="H511" s="238">
        <v>0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138</v>
      </c>
      <c r="AU511" s="244" t="s">
        <v>145</v>
      </c>
      <c r="AV511" s="13" t="s">
        <v>83</v>
      </c>
      <c r="AW511" s="13" t="s">
        <v>29</v>
      </c>
      <c r="AX511" s="13" t="s">
        <v>81</v>
      </c>
      <c r="AY511" s="244" t="s">
        <v>130</v>
      </c>
    </row>
    <row r="512" s="2" customFormat="1" ht="33" customHeight="1">
      <c r="A512" s="38"/>
      <c r="B512" s="39"/>
      <c r="C512" s="219" t="s">
        <v>555</v>
      </c>
      <c r="D512" s="219" t="s">
        <v>132</v>
      </c>
      <c r="E512" s="220" t="s">
        <v>556</v>
      </c>
      <c r="F512" s="221" t="s">
        <v>557</v>
      </c>
      <c r="G512" s="222" t="s">
        <v>179</v>
      </c>
      <c r="H512" s="223">
        <v>17.199999999999999</v>
      </c>
      <c r="I512" s="224"/>
      <c r="J512" s="225">
        <f>ROUND(I512*H512,2)</f>
        <v>0</v>
      </c>
      <c r="K512" s="226"/>
      <c r="L512" s="44"/>
      <c r="M512" s="227" t="s">
        <v>1</v>
      </c>
      <c r="N512" s="228" t="s">
        <v>38</v>
      </c>
      <c r="O512" s="91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1" t="s">
        <v>136</v>
      </c>
      <c r="AT512" s="231" t="s">
        <v>132</v>
      </c>
      <c r="AU512" s="231" t="s">
        <v>145</v>
      </c>
      <c r="AY512" s="17" t="s">
        <v>130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7" t="s">
        <v>81</v>
      </c>
      <c r="BK512" s="232">
        <f>ROUND(I512*H512,2)</f>
        <v>0</v>
      </c>
      <c r="BL512" s="17" t="s">
        <v>136</v>
      </c>
      <c r="BM512" s="231" t="s">
        <v>558</v>
      </c>
    </row>
    <row r="513" s="13" customFormat="1">
      <c r="A513" s="13"/>
      <c r="B513" s="233"/>
      <c r="C513" s="234"/>
      <c r="D513" s="235" t="s">
        <v>138</v>
      </c>
      <c r="E513" s="236" t="s">
        <v>1</v>
      </c>
      <c r="F513" s="237" t="s">
        <v>559</v>
      </c>
      <c r="G513" s="234"/>
      <c r="H513" s="238">
        <v>4</v>
      </c>
      <c r="I513" s="239"/>
      <c r="J513" s="234"/>
      <c r="K513" s="234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138</v>
      </c>
      <c r="AU513" s="244" t="s">
        <v>145</v>
      </c>
      <c r="AV513" s="13" t="s">
        <v>83</v>
      </c>
      <c r="AW513" s="13" t="s">
        <v>29</v>
      </c>
      <c r="AX513" s="13" t="s">
        <v>73</v>
      </c>
      <c r="AY513" s="244" t="s">
        <v>130</v>
      </c>
    </row>
    <row r="514" s="13" customFormat="1">
      <c r="A514" s="13"/>
      <c r="B514" s="233"/>
      <c r="C514" s="234"/>
      <c r="D514" s="235" t="s">
        <v>138</v>
      </c>
      <c r="E514" s="236" t="s">
        <v>1</v>
      </c>
      <c r="F514" s="237" t="s">
        <v>560</v>
      </c>
      <c r="G514" s="234"/>
      <c r="H514" s="238">
        <v>13.199999999999999</v>
      </c>
      <c r="I514" s="239"/>
      <c r="J514" s="234"/>
      <c r="K514" s="234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138</v>
      </c>
      <c r="AU514" s="244" t="s">
        <v>145</v>
      </c>
      <c r="AV514" s="13" t="s">
        <v>83</v>
      </c>
      <c r="AW514" s="13" t="s">
        <v>29</v>
      </c>
      <c r="AX514" s="13" t="s">
        <v>73</v>
      </c>
      <c r="AY514" s="244" t="s">
        <v>130</v>
      </c>
    </row>
    <row r="515" s="15" customFormat="1">
      <c r="A515" s="15"/>
      <c r="B515" s="255"/>
      <c r="C515" s="256"/>
      <c r="D515" s="235" t="s">
        <v>138</v>
      </c>
      <c r="E515" s="257" t="s">
        <v>1</v>
      </c>
      <c r="F515" s="258" t="s">
        <v>153</v>
      </c>
      <c r="G515" s="256"/>
      <c r="H515" s="259">
        <v>17.199999999999999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5" t="s">
        <v>138</v>
      </c>
      <c r="AU515" s="265" t="s">
        <v>145</v>
      </c>
      <c r="AV515" s="15" t="s">
        <v>136</v>
      </c>
      <c r="AW515" s="15" t="s">
        <v>29</v>
      </c>
      <c r="AX515" s="15" t="s">
        <v>81</v>
      </c>
      <c r="AY515" s="265" t="s">
        <v>130</v>
      </c>
    </row>
    <row r="516" s="2" customFormat="1" ht="44.25" customHeight="1">
      <c r="A516" s="38"/>
      <c r="B516" s="39"/>
      <c r="C516" s="266" t="s">
        <v>561</v>
      </c>
      <c r="D516" s="266" t="s">
        <v>313</v>
      </c>
      <c r="E516" s="267" t="s">
        <v>562</v>
      </c>
      <c r="F516" s="268" t="s">
        <v>563</v>
      </c>
      <c r="G516" s="269" t="s">
        <v>179</v>
      </c>
      <c r="H516" s="270">
        <v>17.372</v>
      </c>
      <c r="I516" s="271"/>
      <c r="J516" s="272">
        <f>ROUND(I516*H516,2)</f>
        <v>0</v>
      </c>
      <c r="K516" s="273"/>
      <c r="L516" s="274"/>
      <c r="M516" s="275" t="s">
        <v>1</v>
      </c>
      <c r="N516" s="276" t="s">
        <v>38</v>
      </c>
      <c r="O516" s="91"/>
      <c r="P516" s="229">
        <f>O516*H516</f>
        <v>0</v>
      </c>
      <c r="Q516" s="229">
        <v>0.0177</v>
      </c>
      <c r="R516" s="229">
        <f>Q516*H516</f>
        <v>0.30748439999999999</v>
      </c>
      <c r="S516" s="229">
        <v>0</v>
      </c>
      <c r="T516" s="23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1" t="s">
        <v>176</v>
      </c>
      <c r="AT516" s="231" t="s">
        <v>313</v>
      </c>
      <c r="AU516" s="231" t="s">
        <v>145</v>
      </c>
      <c r="AY516" s="17" t="s">
        <v>130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7" t="s">
        <v>81</v>
      </c>
      <c r="BK516" s="232">
        <f>ROUND(I516*H516,2)</f>
        <v>0</v>
      </c>
      <c r="BL516" s="17" t="s">
        <v>136</v>
      </c>
      <c r="BM516" s="231" t="s">
        <v>564</v>
      </c>
    </row>
    <row r="517" s="13" customFormat="1">
      <c r="A517" s="13"/>
      <c r="B517" s="233"/>
      <c r="C517" s="234"/>
      <c r="D517" s="235" t="s">
        <v>138</v>
      </c>
      <c r="E517" s="236" t="s">
        <v>1</v>
      </c>
      <c r="F517" s="237" t="s">
        <v>565</v>
      </c>
      <c r="G517" s="234"/>
      <c r="H517" s="238">
        <v>4.04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138</v>
      </c>
      <c r="AU517" s="244" t="s">
        <v>145</v>
      </c>
      <c r="AV517" s="13" t="s">
        <v>83</v>
      </c>
      <c r="AW517" s="13" t="s">
        <v>29</v>
      </c>
      <c r="AX517" s="13" t="s">
        <v>73</v>
      </c>
      <c r="AY517" s="244" t="s">
        <v>130</v>
      </c>
    </row>
    <row r="518" s="13" customFormat="1">
      <c r="A518" s="13"/>
      <c r="B518" s="233"/>
      <c r="C518" s="234"/>
      <c r="D518" s="235" t="s">
        <v>138</v>
      </c>
      <c r="E518" s="236" t="s">
        <v>1</v>
      </c>
      <c r="F518" s="237" t="s">
        <v>566</v>
      </c>
      <c r="G518" s="234"/>
      <c r="H518" s="238">
        <v>13.332000000000001</v>
      </c>
      <c r="I518" s="239"/>
      <c r="J518" s="234"/>
      <c r="K518" s="234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138</v>
      </c>
      <c r="AU518" s="244" t="s">
        <v>145</v>
      </c>
      <c r="AV518" s="13" t="s">
        <v>83</v>
      </c>
      <c r="AW518" s="13" t="s">
        <v>29</v>
      </c>
      <c r="AX518" s="13" t="s">
        <v>73</v>
      </c>
      <c r="AY518" s="244" t="s">
        <v>130</v>
      </c>
    </row>
    <row r="519" s="15" customFormat="1">
      <c r="A519" s="15"/>
      <c r="B519" s="255"/>
      <c r="C519" s="256"/>
      <c r="D519" s="235" t="s">
        <v>138</v>
      </c>
      <c r="E519" s="257" t="s">
        <v>1</v>
      </c>
      <c r="F519" s="258" t="s">
        <v>153</v>
      </c>
      <c r="G519" s="256"/>
      <c r="H519" s="259">
        <v>17.372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5" t="s">
        <v>138</v>
      </c>
      <c r="AU519" s="265" t="s">
        <v>145</v>
      </c>
      <c r="AV519" s="15" t="s">
        <v>136</v>
      </c>
      <c r="AW519" s="15" t="s">
        <v>29</v>
      </c>
      <c r="AX519" s="15" t="s">
        <v>81</v>
      </c>
      <c r="AY519" s="265" t="s">
        <v>130</v>
      </c>
    </row>
    <row r="520" s="2" customFormat="1" ht="24.15" customHeight="1">
      <c r="A520" s="38"/>
      <c r="B520" s="39"/>
      <c r="C520" s="266" t="s">
        <v>567</v>
      </c>
      <c r="D520" s="266" t="s">
        <v>313</v>
      </c>
      <c r="E520" s="267" t="s">
        <v>568</v>
      </c>
      <c r="F520" s="268" t="s">
        <v>569</v>
      </c>
      <c r="G520" s="269" t="s">
        <v>360</v>
      </c>
      <c r="H520" s="270">
        <v>9.0899999999999999</v>
      </c>
      <c r="I520" s="271"/>
      <c r="J520" s="272">
        <f>ROUND(I520*H520,2)</f>
        <v>0</v>
      </c>
      <c r="K520" s="273"/>
      <c r="L520" s="274"/>
      <c r="M520" s="275" t="s">
        <v>1</v>
      </c>
      <c r="N520" s="276" t="s">
        <v>38</v>
      </c>
      <c r="O520" s="91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1" t="s">
        <v>176</v>
      </c>
      <c r="AT520" s="231" t="s">
        <v>313</v>
      </c>
      <c r="AU520" s="231" t="s">
        <v>145</v>
      </c>
      <c r="AY520" s="17" t="s">
        <v>130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7" t="s">
        <v>81</v>
      </c>
      <c r="BK520" s="232">
        <f>ROUND(I520*H520,2)</f>
        <v>0</v>
      </c>
      <c r="BL520" s="17" t="s">
        <v>136</v>
      </c>
      <c r="BM520" s="231" t="s">
        <v>570</v>
      </c>
    </row>
    <row r="521" s="13" customFormat="1">
      <c r="A521" s="13"/>
      <c r="B521" s="233"/>
      <c r="C521" s="234"/>
      <c r="D521" s="235" t="s">
        <v>138</v>
      </c>
      <c r="E521" s="236" t="s">
        <v>1</v>
      </c>
      <c r="F521" s="237" t="s">
        <v>571</v>
      </c>
      <c r="G521" s="234"/>
      <c r="H521" s="238">
        <v>9.0899999999999999</v>
      </c>
      <c r="I521" s="239"/>
      <c r="J521" s="234"/>
      <c r="K521" s="234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138</v>
      </c>
      <c r="AU521" s="244" t="s">
        <v>145</v>
      </c>
      <c r="AV521" s="13" t="s">
        <v>83</v>
      </c>
      <c r="AW521" s="13" t="s">
        <v>29</v>
      </c>
      <c r="AX521" s="13" t="s">
        <v>81</v>
      </c>
      <c r="AY521" s="244" t="s">
        <v>130</v>
      </c>
    </row>
    <row r="522" s="2" customFormat="1" ht="33" customHeight="1">
      <c r="A522" s="38"/>
      <c r="B522" s="39"/>
      <c r="C522" s="219" t="s">
        <v>572</v>
      </c>
      <c r="D522" s="219" t="s">
        <v>132</v>
      </c>
      <c r="E522" s="220" t="s">
        <v>573</v>
      </c>
      <c r="F522" s="221" t="s">
        <v>574</v>
      </c>
      <c r="G522" s="222" t="s">
        <v>179</v>
      </c>
      <c r="H522" s="223">
        <v>36.799999999999997</v>
      </c>
      <c r="I522" s="224"/>
      <c r="J522" s="225">
        <f>ROUND(I522*H522,2)</f>
        <v>0</v>
      </c>
      <c r="K522" s="226"/>
      <c r="L522" s="44"/>
      <c r="M522" s="227" t="s">
        <v>1</v>
      </c>
      <c r="N522" s="228" t="s">
        <v>38</v>
      </c>
      <c r="O522" s="91"/>
      <c r="P522" s="229">
        <f>O522*H522</f>
        <v>0</v>
      </c>
      <c r="Q522" s="229">
        <v>0</v>
      </c>
      <c r="R522" s="229">
        <f>Q522*H522</f>
        <v>0</v>
      </c>
      <c r="S522" s="229">
        <v>0</v>
      </c>
      <c r="T522" s="23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1" t="s">
        <v>136</v>
      </c>
      <c r="AT522" s="231" t="s">
        <v>132</v>
      </c>
      <c r="AU522" s="231" t="s">
        <v>145</v>
      </c>
      <c r="AY522" s="17" t="s">
        <v>130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7" t="s">
        <v>81</v>
      </c>
      <c r="BK522" s="232">
        <f>ROUND(I522*H522,2)</f>
        <v>0</v>
      </c>
      <c r="BL522" s="17" t="s">
        <v>136</v>
      </c>
      <c r="BM522" s="231" t="s">
        <v>575</v>
      </c>
    </row>
    <row r="523" s="13" customFormat="1">
      <c r="A523" s="13"/>
      <c r="B523" s="233"/>
      <c r="C523" s="234"/>
      <c r="D523" s="235" t="s">
        <v>138</v>
      </c>
      <c r="E523" s="236" t="s">
        <v>1</v>
      </c>
      <c r="F523" s="237" t="s">
        <v>559</v>
      </c>
      <c r="G523" s="234"/>
      <c r="H523" s="238">
        <v>4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138</v>
      </c>
      <c r="AU523" s="244" t="s">
        <v>145</v>
      </c>
      <c r="AV523" s="13" t="s">
        <v>83</v>
      </c>
      <c r="AW523" s="13" t="s">
        <v>29</v>
      </c>
      <c r="AX523" s="13" t="s">
        <v>73</v>
      </c>
      <c r="AY523" s="244" t="s">
        <v>130</v>
      </c>
    </row>
    <row r="524" s="13" customFormat="1">
      <c r="A524" s="13"/>
      <c r="B524" s="233"/>
      <c r="C524" s="234"/>
      <c r="D524" s="235" t="s">
        <v>138</v>
      </c>
      <c r="E524" s="236" t="s">
        <v>1</v>
      </c>
      <c r="F524" s="237" t="s">
        <v>576</v>
      </c>
      <c r="G524" s="234"/>
      <c r="H524" s="238">
        <v>32.799999999999997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138</v>
      </c>
      <c r="AU524" s="244" t="s">
        <v>145</v>
      </c>
      <c r="AV524" s="13" t="s">
        <v>83</v>
      </c>
      <c r="AW524" s="13" t="s">
        <v>29</v>
      </c>
      <c r="AX524" s="13" t="s">
        <v>73</v>
      </c>
      <c r="AY524" s="244" t="s">
        <v>130</v>
      </c>
    </row>
    <row r="525" s="15" customFormat="1">
      <c r="A525" s="15"/>
      <c r="B525" s="255"/>
      <c r="C525" s="256"/>
      <c r="D525" s="235" t="s">
        <v>138</v>
      </c>
      <c r="E525" s="257" t="s">
        <v>1</v>
      </c>
      <c r="F525" s="258" t="s">
        <v>153</v>
      </c>
      <c r="G525" s="256"/>
      <c r="H525" s="259">
        <v>36.799999999999997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5" t="s">
        <v>138</v>
      </c>
      <c r="AU525" s="265" t="s">
        <v>145</v>
      </c>
      <c r="AV525" s="15" t="s">
        <v>136</v>
      </c>
      <c r="AW525" s="15" t="s">
        <v>29</v>
      </c>
      <c r="AX525" s="15" t="s">
        <v>81</v>
      </c>
      <c r="AY525" s="265" t="s">
        <v>130</v>
      </c>
    </row>
    <row r="526" s="2" customFormat="1" ht="44.25" customHeight="1">
      <c r="A526" s="38"/>
      <c r="B526" s="39"/>
      <c r="C526" s="266" t="s">
        <v>577</v>
      </c>
      <c r="D526" s="266" t="s">
        <v>313</v>
      </c>
      <c r="E526" s="267" t="s">
        <v>578</v>
      </c>
      <c r="F526" s="268" t="s">
        <v>579</v>
      </c>
      <c r="G526" s="269" t="s">
        <v>179</v>
      </c>
      <c r="H526" s="270">
        <v>37.167999999999999</v>
      </c>
      <c r="I526" s="271"/>
      <c r="J526" s="272">
        <f>ROUND(I526*H526,2)</f>
        <v>0</v>
      </c>
      <c r="K526" s="273"/>
      <c r="L526" s="274"/>
      <c r="M526" s="275" t="s">
        <v>1</v>
      </c>
      <c r="N526" s="276" t="s">
        <v>38</v>
      </c>
      <c r="O526" s="91"/>
      <c r="P526" s="229">
        <f>O526*H526</f>
        <v>0</v>
      </c>
      <c r="Q526" s="229">
        <v>0</v>
      </c>
      <c r="R526" s="229">
        <f>Q526*H526</f>
        <v>0</v>
      </c>
      <c r="S526" s="229">
        <v>0</v>
      </c>
      <c r="T526" s="23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1" t="s">
        <v>176</v>
      </c>
      <c r="AT526" s="231" t="s">
        <v>313</v>
      </c>
      <c r="AU526" s="231" t="s">
        <v>145</v>
      </c>
      <c r="AY526" s="17" t="s">
        <v>130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7" t="s">
        <v>81</v>
      </c>
      <c r="BK526" s="232">
        <f>ROUND(I526*H526,2)</f>
        <v>0</v>
      </c>
      <c r="BL526" s="17" t="s">
        <v>136</v>
      </c>
      <c r="BM526" s="231" t="s">
        <v>580</v>
      </c>
    </row>
    <row r="527" s="13" customFormat="1">
      <c r="A527" s="13"/>
      <c r="B527" s="233"/>
      <c r="C527" s="234"/>
      <c r="D527" s="235" t="s">
        <v>138</v>
      </c>
      <c r="E527" s="236" t="s">
        <v>1</v>
      </c>
      <c r="F527" s="237" t="s">
        <v>565</v>
      </c>
      <c r="G527" s="234"/>
      <c r="H527" s="238">
        <v>4.04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138</v>
      </c>
      <c r="AU527" s="244" t="s">
        <v>145</v>
      </c>
      <c r="AV527" s="13" t="s">
        <v>83</v>
      </c>
      <c r="AW527" s="13" t="s">
        <v>29</v>
      </c>
      <c r="AX527" s="13" t="s">
        <v>73</v>
      </c>
      <c r="AY527" s="244" t="s">
        <v>130</v>
      </c>
    </row>
    <row r="528" s="13" customFormat="1">
      <c r="A528" s="13"/>
      <c r="B528" s="233"/>
      <c r="C528" s="234"/>
      <c r="D528" s="235" t="s">
        <v>138</v>
      </c>
      <c r="E528" s="236" t="s">
        <v>1</v>
      </c>
      <c r="F528" s="237" t="s">
        <v>581</v>
      </c>
      <c r="G528" s="234"/>
      <c r="H528" s="238">
        <v>33.128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138</v>
      </c>
      <c r="AU528" s="244" t="s">
        <v>145</v>
      </c>
      <c r="AV528" s="13" t="s">
        <v>83</v>
      </c>
      <c r="AW528" s="13" t="s">
        <v>29</v>
      </c>
      <c r="AX528" s="13" t="s">
        <v>73</v>
      </c>
      <c r="AY528" s="244" t="s">
        <v>130</v>
      </c>
    </row>
    <row r="529" s="15" customFormat="1">
      <c r="A529" s="15"/>
      <c r="B529" s="255"/>
      <c r="C529" s="256"/>
      <c r="D529" s="235" t="s">
        <v>138</v>
      </c>
      <c r="E529" s="257" t="s">
        <v>1</v>
      </c>
      <c r="F529" s="258" t="s">
        <v>153</v>
      </c>
      <c r="G529" s="256"/>
      <c r="H529" s="259">
        <v>37.167999999999999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5" t="s">
        <v>138</v>
      </c>
      <c r="AU529" s="265" t="s">
        <v>145</v>
      </c>
      <c r="AV529" s="15" t="s">
        <v>136</v>
      </c>
      <c r="AW529" s="15" t="s">
        <v>29</v>
      </c>
      <c r="AX529" s="15" t="s">
        <v>81</v>
      </c>
      <c r="AY529" s="265" t="s">
        <v>130</v>
      </c>
    </row>
    <row r="530" s="2" customFormat="1" ht="24.15" customHeight="1">
      <c r="A530" s="38"/>
      <c r="B530" s="39"/>
      <c r="C530" s="266" t="s">
        <v>582</v>
      </c>
      <c r="D530" s="266" t="s">
        <v>313</v>
      </c>
      <c r="E530" s="267" t="s">
        <v>583</v>
      </c>
      <c r="F530" s="268" t="s">
        <v>584</v>
      </c>
      <c r="G530" s="269" t="s">
        <v>360</v>
      </c>
      <c r="H530" s="270">
        <v>19.190000000000001</v>
      </c>
      <c r="I530" s="271"/>
      <c r="J530" s="272">
        <f>ROUND(I530*H530,2)</f>
        <v>0</v>
      </c>
      <c r="K530" s="273"/>
      <c r="L530" s="274"/>
      <c r="M530" s="275" t="s">
        <v>1</v>
      </c>
      <c r="N530" s="276" t="s">
        <v>38</v>
      </c>
      <c r="O530" s="91"/>
      <c r="P530" s="229">
        <f>O530*H530</f>
        <v>0</v>
      </c>
      <c r="Q530" s="229">
        <v>0</v>
      </c>
      <c r="R530" s="229">
        <f>Q530*H530</f>
        <v>0</v>
      </c>
      <c r="S530" s="229">
        <v>0</v>
      </c>
      <c r="T530" s="23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1" t="s">
        <v>176</v>
      </c>
      <c r="AT530" s="231" t="s">
        <v>313</v>
      </c>
      <c r="AU530" s="231" t="s">
        <v>145</v>
      </c>
      <c r="AY530" s="17" t="s">
        <v>130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7" t="s">
        <v>81</v>
      </c>
      <c r="BK530" s="232">
        <f>ROUND(I530*H530,2)</f>
        <v>0</v>
      </c>
      <c r="BL530" s="17" t="s">
        <v>136</v>
      </c>
      <c r="BM530" s="231" t="s">
        <v>585</v>
      </c>
    </row>
    <row r="531" s="13" customFormat="1">
      <c r="A531" s="13"/>
      <c r="B531" s="233"/>
      <c r="C531" s="234"/>
      <c r="D531" s="235" t="s">
        <v>138</v>
      </c>
      <c r="E531" s="236" t="s">
        <v>1</v>
      </c>
      <c r="F531" s="237" t="s">
        <v>586</v>
      </c>
      <c r="G531" s="234"/>
      <c r="H531" s="238">
        <v>19.190000000000001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138</v>
      </c>
      <c r="AU531" s="244" t="s">
        <v>145</v>
      </c>
      <c r="AV531" s="13" t="s">
        <v>83</v>
      </c>
      <c r="AW531" s="13" t="s">
        <v>29</v>
      </c>
      <c r="AX531" s="13" t="s">
        <v>81</v>
      </c>
      <c r="AY531" s="244" t="s">
        <v>130</v>
      </c>
    </row>
    <row r="532" s="2" customFormat="1" ht="33" customHeight="1">
      <c r="A532" s="38"/>
      <c r="B532" s="39"/>
      <c r="C532" s="219" t="s">
        <v>587</v>
      </c>
      <c r="D532" s="219" t="s">
        <v>132</v>
      </c>
      <c r="E532" s="220" t="s">
        <v>588</v>
      </c>
      <c r="F532" s="221" t="s">
        <v>589</v>
      </c>
      <c r="G532" s="222" t="s">
        <v>179</v>
      </c>
      <c r="H532" s="223">
        <v>4</v>
      </c>
      <c r="I532" s="224"/>
      <c r="J532" s="225">
        <f>ROUND(I532*H532,2)</f>
        <v>0</v>
      </c>
      <c r="K532" s="226"/>
      <c r="L532" s="44"/>
      <c r="M532" s="227" t="s">
        <v>1</v>
      </c>
      <c r="N532" s="228" t="s">
        <v>38</v>
      </c>
      <c r="O532" s="91"/>
      <c r="P532" s="229">
        <f>O532*H532</f>
        <v>0</v>
      </c>
      <c r="Q532" s="229">
        <v>0</v>
      </c>
      <c r="R532" s="229">
        <f>Q532*H532</f>
        <v>0</v>
      </c>
      <c r="S532" s="229">
        <v>0</v>
      </c>
      <c r="T532" s="23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1" t="s">
        <v>136</v>
      </c>
      <c r="AT532" s="231" t="s">
        <v>132</v>
      </c>
      <c r="AU532" s="231" t="s">
        <v>145</v>
      </c>
      <c r="AY532" s="17" t="s">
        <v>130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7" t="s">
        <v>81</v>
      </c>
      <c r="BK532" s="232">
        <f>ROUND(I532*H532,2)</f>
        <v>0</v>
      </c>
      <c r="BL532" s="17" t="s">
        <v>136</v>
      </c>
      <c r="BM532" s="231" t="s">
        <v>590</v>
      </c>
    </row>
    <row r="533" s="13" customFormat="1">
      <c r="A533" s="13"/>
      <c r="B533" s="233"/>
      <c r="C533" s="234"/>
      <c r="D533" s="235" t="s">
        <v>138</v>
      </c>
      <c r="E533" s="236" t="s">
        <v>1</v>
      </c>
      <c r="F533" s="237" t="s">
        <v>559</v>
      </c>
      <c r="G533" s="234"/>
      <c r="H533" s="238">
        <v>4</v>
      </c>
      <c r="I533" s="239"/>
      <c r="J533" s="234"/>
      <c r="K533" s="234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138</v>
      </c>
      <c r="AU533" s="244" t="s">
        <v>145</v>
      </c>
      <c r="AV533" s="13" t="s">
        <v>83</v>
      </c>
      <c r="AW533" s="13" t="s">
        <v>29</v>
      </c>
      <c r="AX533" s="13" t="s">
        <v>81</v>
      </c>
      <c r="AY533" s="244" t="s">
        <v>130</v>
      </c>
    </row>
    <row r="534" s="2" customFormat="1" ht="44.25" customHeight="1">
      <c r="A534" s="38"/>
      <c r="B534" s="39"/>
      <c r="C534" s="266" t="s">
        <v>591</v>
      </c>
      <c r="D534" s="266" t="s">
        <v>313</v>
      </c>
      <c r="E534" s="267" t="s">
        <v>592</v>
      </c>
      <c r="F534" s="268" t="s">
        <v>593</v>
      </c>
      <c r="G534" s="269" t="s">
        <v>179</v>
      </c>
      <c r="H534" s="270">
        <v>4.04</v>
      </c>
      <c r="I534" s="271"/>
      <c r="J534" s="272">
        <f>ROUND(I534*H534,2)</f>
        <v>0</v>
      </c>
      <c r="K534" s="273"/>
      <c r="L534" s="274"/>
      <c r="M534" s="275" t="s">
        <v>1</v>
      </c>
      <c r="N534" s="276" t="s">
        <v>38</v>
      </c>
      <c r="O534" s="91"/>
      <c r="P534" s="229">
        <f>O534*H534</f>
        <v>0</v>
      </c>
      <c r="Q534" s="229">
        <v>0.033500000000000002</v>
      </c>
      <c r="R534" s="229">
        <f>Q534*H534</f>
        <v>0.13534000000000002</v>
      </c>
      <c r="S534" s="229">
        <v>0</v>
      </c>
      <c r="T534" s="23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1" t="s">
        <v>176</v>
      </c>
      <c r="AT534" s="231" t="s">
        <v>313</v>
      </c>
      <c r="AU534" s="231" t="s">
        <v>145</v>
      </c>
      <c r="AY534" s="17" t="s">
        <v>130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7" t="s">
        <v>81</v>
      </c>
      <c r="BK534" s="232">
        <f>ROUND(I534*H534,2)</f>
        <v>0</v>
      </c>
      <c r="BL534" s="17" t="s">
        <v>136</v>
      </c>
      <c r="BM534" s="231" t="s">
        <v>594</v>
      </c>
    </row>
    <row r="535" s="13" customFormat="1">
      <c r="A535" s="13"/>
      <c r="B535" s="233"/>
      <c r="C535" s="234"/>
      <c r="D535" s="235" t="s">
        <v>138</v>
      </c>
      <c r="E535" s="236" t="s">
        <v>1</v>
      </c>
      <c r="F535" s="237" t="s">
        <v>595</v>
      </c>
      <c r="G535" s="234"/>
      <c r="H535" s="238">
        <v>4.04</v>
      </c>
      <c r="I535" s="239"/>
      <c r="J535" s="234"/>
      <c r="K535" s="234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138</v>
      </c>
      <c r="AU535" s="244" t="s">
        <v>145</v>
      </c>
      <c r="AV535" s="13" t="s">
        <v>83</v>
      </c>
      <c r="AW535" s="13" t="s">
        <v>29</v>
      </c>
      <c r="AX535" s="13" t="s">
        <v>81</v>
      </c>
      <c r="AY535" s="244" t="s">
        <v>130</v>
      </c>
    </row>
    <row r="536" s="2" customFormat="1" ht="24.15" customHeight="1">
      <c r="A536" s="38"/>
      <c r="B536" s="39"/>
      <c r="C536" s="266" t="s">
        <v>596</v>
      </c>
      <c r="D536" s="266" t="s">
        <v>313</v>
      </c>
      <c r="E536" s="267" t="s">
        <v>597</v>
      </c>
      <c r="F536" s="268" t="s">
        <v>598</v>
      </c>
      <c r="G536" s="269" t="s">
        <v>360</v>
      </c>
      <c r="H536" s="270">
        <v>4.04</v>
      </c>
      <c r="I536" s="271"/>
      <c r="J536" s="272">
        <f>ROUND(I536*H536,2)</f>
        <v>0</v>
      </c>
      <c r="K536" s="273"/>
      <c r="L536" s="274"/>
      <c r="M536" s="275" t="s">
        <v>1</v>
      </c>
      <c r="N536" s="276" t="s">
        <v>38</v>
      </c>
      <c r="O536" s="91"/>
      <c r="P536" s="229">
        <f>O536*H536</f>
        <v>0</v>
      </c>
      <c r="Q536" s="229">
        <v>0</v>
      </c>
      <c r="R536" s="229">
        <f>Q536*H536</f>
        <v>0</v>
      </c>
      <c r="S536" s="229">
        <v>0</v>
      </c>
      <c r="T536" s="23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1" t="s">
        <v>176</v>
      </c>
      <c r="AT536" s="231" t="s">
        <v>313</v>
      </c>
      <c r="AU536" s="231" t="s">
        <v>145</v>
      </c>
      <c r="AY536" s="17" t="s">
        <v>130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7" t="s">
        <v>81</v>
      </c>
      <c r="BK536" s="232">
        <f>ROUND(I536*H536,2)</f>
        <v>0</v>
      </c>
      <c r="BL536" s="17" t="s">
        <v>136</v>
      </c>
      <c r="BM536" s="231" t="s">
        <v>599</v>
      </c>
    </row>
    <row r="537" s="13" customFormat="1">
      <c r="A537" s="13"/>
      <c r="B537" s="233"/>
      <c r="C537" s="234"/>
      <c r="D537" s="235" t="s">
        <v>138</v>
      </c>
      <c r="E537" s="236" t="s">
        <v>1</v>
      </c>
      <c r="F537" s="237" t="s">
        <v>600</v>
      </c>
      <c r="G537" s="234"/>
      <c r="H537" s="238">
        <v>4.04</v>
      </c>
      <c r="I537" s="239"/>
      <c r="J537" s="234"/>
      <c r="K537" s="234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138</v>
      </c>
      <c r="AU537" s="244" t="s">
        <v>145</v>
      </c>
      <c r="AV537" s="13" t="s">
        <v>83</v>
      </c>
      <c r="AW537" s="13" t="s">
        <v>29</v>
      </c>
      <c r="AX537" s="13" t="s">
        <v>81</v>
      </c>
      <c r="AY537" s="244" t="s">
        <v>130</v>
      </c>
    </row>
    <row r="538" s="2" customFormat="1" ht="33" customHeight="1">
      <c r="A538" s="38"/>
      <c r="B538" s="39"/>
      <c r="C538" s="219" t="s">
        <v>601</v>
      </c>
      <c r="D538" s="219" t="s">
        <v>132</v>
      </c>
      <c r="E538" s="220" t="s">
        <v>602</v>
      </c>
      <c r="F538" s="221" t="s">
        <v>603</v>
      </c>
      <c r="G538" s="222" t="s">
        <v>179</v>
      </c>
      <c r="H538" s="223">
        <v>446.60000000000002</v>
      </c>
      <c r="I538" s="224"/>
      <c r="J538" s="225">
        <f>ROUND(I538*H538,2)</f>
        <v>0</v>
      </c>
      <c r="K538" s="226"/>
      <c r="L538" s="44"/>
      <c r="M538" s="227" t="s">
        <v>1</v>
      </c>
      <c r="N538" s="228" t="s">
        <v>38</v>
      </c>
      <c r="O538" s="91"/>
      <c r="P538" s="229">
        <f>O538*H538</f>
        <v>0</v>
      </c>
      <c r="Q538" s="229">
        <v>0</v>
      </c>
      <c r="R538" s="229">
        <f>Q538*H538</f>
        <v>0</v>
      </c>
      <c r="S538" s="229">
        <v>0</v>
      </c>
      <c r="T538" s="23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1" t="s">
        <v>136</v>
      </c>
      <c r="AT538" s="231" t="s">
        <v>132</v>
      </c>
      <c r="AU538" s="231" t="s">
        <v>145</v>
      </c>
      <c r="AY538" s="17" t="s">
        <v>130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7" t="s">
        <v>81</v>
      </c>
      <c r="BK538" s="232">
        <f>ROUND(I538*H538,2)</f>
        <v>0</v>
      </c>
      <c r="BL538" s="17" t="s">
        <v>136</v>
      </c>
      <c r="BM538" s="231" t="s">
        <v>604</v>
      </c>
    </row>
    <row r="539" s="13" customFormat="1">
      <c r="A539" s="13"/>
      <c r="B539" s="233"/>
      <c r="C539" s="234"/>
      <c r="D539" s="235" t="s">
        <v>138</v>
      </c>
      <c r="E539" s="236" t="s">
        <v>1</v>
      </c>
      <c r="F539" s="237" t="s">
        <v>605</v>
      </c>
      <c r="G539" s="234"/>
      <c r="H539" s="238">
        <v>446.60000000000002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138</v>
      </c>
      <c r="AU539" s="244" t="s">
        <v>145</v>
      </c>
      <c r="AV539" s="13" t="s">
        <v>83</v>
      </c>
      <c r="AW539" s="13" t="s">
        <v>29</v>
      </c>
      <c r="AX539" s="13" t="s">
        <v>81</v>
      </c>
      <c r="AY539" s="244" t="s">
        <v>130</v>
      </c>
    </row>
    <row r="540" s="2" customFormat="1" ht="44.25" customHeight="1">
      <c r="A540" s="38"/>
      <c r="B540" s="39"/>
      <c r="C540" s="266" t="s">
        <v>606</v>
      </c>
      <c r="D540" s="266" t="s">
        <v>313</v>
      </c>
      <c r="E540" s="267" t="s">
        <v>607</v>
      </c>
      <c r="F540" s="268" t="s">
        <v>608</v>
      </c>
      <c r="G540" s="269" t="s">
        <v>179</v>
      </c>
      <c r="H540" s="270">
        <v>451.06599999999997</v>
      </c>
      <c r="I540" s="271"/>
      <c r="J540" s="272">
        <f>ROUND(I540*H540,2)</f>
        <v>0</v>
      </c>
      <c r="K540" s="273"/>
      <c r="L540" s="274"/>
      <c r="M540" s="275" t="s">
        <v>1</v>
      </c>
      <c r="N540" s="276" t="s">
        <v>38</v>
      </c>
      <c r="O540" s="91"/>
      <c r="P540" s="229">
        <f>O540*H540</f>
        <v>0</v>
      </c>
      <c r="Q540" s="229">
        <v>0</v>
      </c>
      <c r="R540" s="229">
        <f>Q540*H540</f>
        <v>0</v>
      </c>
      <c r="S540" s="229">
        <v>0</v>
      </c>
      <c r="T540" s="23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1" t="s">
        <v>176</v>
      </c>
      <c r="AT540" s="231" t="s">
        <v>313</v>
      </c>
      <c r="AU540" s="231" t="s">
        <v>145</v>
      </c>
      <c r="AY540" s="17" t="s">
        <v>130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7" t="s">
        <v>81</v>
      </c>
      <c r="BK540" s="232">
        <f>ROUND(I540*H540,2)</f>
        <v>0</v>
      </c>
      <c r="BL540" s="17" t="s">
        <v>136</v>
      </c>
      <c r="BM540" s="231" t="s">
        <v>609</v>
      </c>
    </row>
    <row r="541" s="13" customFormat="1">
      <c r="A541" s="13"/>
      <c r="B541" s="233"/>
      <c r="C541" s="234"/>
      <c r="D541" s="235" t="s">
        <v>138</v>
      </c>
      <c r="E541" s="236" t="s">
        <v>1</v>
      </c>
      <c r="F541" s="237" t="s">
        <v>610</v>
      </c>
      <c r="G541" s="234"/>
      <c r="H541" s="238">
        <v>451.06599999999997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138</v>
      </c>
      <c r="AU541" s="244" t="s">
        <v>145</v>
      </c>
      <c r="AV541" s="13" t="s">
        <v>83</v>
      </c>
      <c r="AW541" s="13" t="s">
        <v>29</v>
      </c>
      <c r="AX541" s="13" t="s">
        <v>81</v>
      </c>
      <c r="AY541" s="244" t="s">
        <v>130</v>
      </c>
    </row>
    <row r="542" s="2" customFormat="1" ht="24.15" customHeight="1">
      <c r="A542" s="38"/>
      <c r="B542" s="39"/>
      <c r="C542" s="266" t="s">
        <v>611</v>
      </c>
      <c r="D542" s="266" t="s">
        <v>313</v>
      </c>
      <c r="E542" s="267" t="s">
        <v>612</v>
      </c>
      <c r="F542" s="268" t="s">
        <v>613</v>
      </c>
      <c r="G542" s="269" t="s">
        <v>360</v>
      </c>
      <c r="H542" s="270">
        <v>119.18000000000001</v>
      </c>
      <c r="I542" s="271"/>
      <c r="J542" s="272">
        <f>ROUND(I542*H542,2)</f>
        <v>0</v>
      </c>
      <c r="K542" s="273"/>
      <c r="L542" s="274"/>
      <c r="M542" s="275" t="s">
        <v>1</v>
      </c>
      <c r="N542" s="276" t="s">
        <v>38</v>
      </c>
      <c r="O542" s="91"/>
      <c r="P542" s="229">
        <f>O542*H542</f>
        <v>0</v>
      </c>
      <c r="Q542" s="229">
        <v>0</v>
      </c>
      <c r="R542" s="229">
        <f>Q542*H542</f>
        <v>0</v>
      </c>
      <c r="S542" s="229">
        <v>0</v>
      </c>
      <c r="T542" s="23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1" t="s">
        <v>176</v>
      </c>
      <c r="AT542" s="231" t="s">
        <v>313</v>
      </c>
      <c r="AU542" s="231" t="s">
        <v>145</v>
      </c>
      <c r="AY542" s="17" t="s">
        <v>130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7" t="s">
        <v>81</v>
      </c>
      <c r="BK542" s="232">
        <f>ROUND(I542*H542,2)</f>
        <v>0</v>
      </c>
      <c r="BL542" s="17" t="s">
        <v>136</v>
      </c>
      <c r="BM542" s="231" t="s">
        <v>614</v>
      </c>
    </row>
    <row r="543" s="13" customFormat="1">
      <c r="A543" s="13"/>
      <c r="B543" s="233"/>
      <c r="C543" s="234"/>
      <c r="D543" s="235" t="s">
        <v>138</v>
      </c>
      <c r="E543" s="236" t="s">
        <v>1</v>
      </c>
      <c r="F543" s="237" t="s">
        <v>615</v>
      </c>
      <c r="G543" s="234"/>
      <c r="H543" s="238">
        <v>119.18000000000001</v>
      </c>
      <c r="I543" s="239"/>
      <c r="J543" s="234"/>
      <c r="K543" s="234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138</v>
      </c>
      <c r="AU543" s="244" t="s">
        <v>145</v>
      </c>
      <c r="AV543" s="13" t="s">
        <v>83</v>
      </c>
      <c r="AW543" s="13" t="s">
        <v>29</v>
      </c>
      <c r="AX543" s="13" t="s">
        <v>81</v>
      </c>
      <c r="AY543" s="244" t="s">
        <v>130</v>
      </c>
    </row>
    <row r="544" s="2" customFormat="1" ht="55.5" customHeight="1">
      <c r="A544" s="38"/>
      <c r="B544" s="39"/>
      <c r="C544" s="219" t="s">
        <v>616</v>
      </c>
      <c r="D544" s="219" t="s">
        <v>132</v>
      </c>
      <c r="E544" s="220" t="s">
        <v>617</v>
      </c>
      <c r="F544" s="221" t="s">
        <v>618</v>
      </c>
      <c r="G544" s="222" t="s">
        <v>179</v>
      </c>
      <c r="H544" s="223">
        <v>492.60000000000002</v>
      </c>
      <c r="I544" s="224"/>
      <c r="J544" s="225">
        <f>ROUND(I544*H544,2)</f>
        <v>0</v>
      </c>
      <c r="K544" s="226"/>
      <c r="L544" s="44"/>
      <c r="M544" s="227" t="s">
        <v>1</v>
      </c>
      <c r="N544" s="228" t="s">
        <v>38</v>
      </c>
      <c r="O544" s="91"/>
      <c r="P544" s="229">
        <f>O544*H544</f>
        <v>0</v>
      </c>
      <c r="Q544" s="229">
        <v>0</v>
      </c>
      <c r="R544" s="229">
        <f>Q544*H544</f>
        <v>0</v>
      </c>
      <c r="S544" s="229">
        <v>0</v>
      </c>
      <c r="T544" s="23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1" t="s">
        <v>136</v>
      </c>
      <c r="AT544" s="231" t="s">
        <v>132</v>
      </c>
      <c r="AU544" s="231" t="s">
        <v>145</v>
      </c>
      <c r="AY544" s="17" t="s">
        <v>130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7" t="s">
        <v>81</v>
      </c>
      <c r="BK544" s="232">
        <f>ROUND(I544*H544,2)</f>
        <v>0</v>
      </c>
      <c r="BL544" s="17" t="s">
        <v>136</v>
      </c>
      <c r="BM544" s="231" t="s">
        <v>619</v>
      </c>
    </row>
    <row r="545" s="14" customFormat="1">
      <c r="A545" s="14"/>
      <c r="B545" s="245"/>
      <c r="C545" s="246"/>
      <c r="D545" s="235" t="s">
        <v>138</v>
      </c>
      <c r="E545" s="247" t="s">
        <v>1</v>
      </c>
      <c r="F545" s="248" t="s">
        <v>620</v>
      </c>
      <c r="G545" s="246"/>
      <c r="H545" s="247" t="s">
        <v>1</v>
      </c>
      <c r="I545" s="249"/>
      <c r="J545" s="246"/>
      <c r="K545" s="246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138</v>
      </c>
      <c r="AU545" s="254" t="s">
        <v>145</v>
      </c>
      <c r="AV545" s="14" t="s">
        <v>81</v>
      </c>
      <c r="AW545" s="14" t="s">
        <v>29</v>
      </c>
      <c r="AX545" s="14" t="s">
        <v>73</v>
      </c>
      <c r="AY545" s="254" t="s">
        <v>130</v>
      </c>
    </row>
    <row r="546" s="13" customFormat="1">
      <c r="A546" s="13"/>
      <c r="B546" s="233"/>
      <c r="C546" s="234"/>
      <c r="D546" s="235" t="s">
        <v>138</v>
      </c>
      <c r="E546" s="236" t="s">
        <v>1</v>
      </c>
      <c r="F546" s="237" t="s">
        <v>621</v>
      </c>
      <c r="G546" s="234"/>
      <c r="H546" s="238">
        <v>13.199999999999999</v>
      </c>
      <c r="I546" s="239"/>
      <c r="J546" s="234"/>
      <c r="K546" s="234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138</v>
      </c>
      <c r="AU546" s="244" t="s">
        <v>145</v>
      </c>
      <c r="AV546" s="13" t="s">
        <v>83</v>
      </c>
      <c r="AW546" s="13" t="s">
        <v>29</v>
      </c>
      <c r="AX546" s="13" t="s">
        <v>73</v>
      </c>
      <c r="AY546" s="244" t="s">
        <v>130</v>
      </c>
    </row>
    <row r="547" s="14" customFormat="1">
      <c r="A547" s="14"/>
      <c r="B547" s="245"/>
      <c r="C547" s="246"/>
      <c r="D547" s="235" t="s">
        <v>138</v>
      </c>
      <c r="E547" s="247" t="s">
        <v>1</v>
      </c>
      <c r="F547" s="248" t="s">
        <v>622</v>
      </c>
      <c r="G547" s="246"/>
      <c r="H547" s="247" t="s">
        <v>1</v>
      </c>
      <c r="I547" s="249"/>
      <c r="J547" s="246"/>
      <c r="K547" s="246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138</v>
      </c>
      <c r="AU547" s="254" t="s">
        <v>145</v>
      </c>
      <c r="AV547" s="14" t="s">
        <v>81</v>
      </c>
      <c r="AW547" s="14" t="s">
        <v>29</v>
      </c>
      <c r="AX547" s="14" t="s">
        <v>73</v>
      </c>
      <c r="AY547" s="254" t="s">
        <v>130</v>
      </c>
    </row>
    <row r="548" s="13" customFormat="1">
      <c r="A548" s="13"/>
      <c r="B548" s="233"/>
      <c r="C548" s="234"/>
      <c r="D548" s="235" t="s">
        <v>138</v>
      </c>
      <c r="E548" s="236" t="s">
        <v>1</v>
      </c>
      <c r="F548" s="237" t="s">
        <v>623</v>
      </c>
      <c r="G548" s="234"/>
      <c r="H548" s="238">
        <v>32.799999999999997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138</v>
      </c>
      <c r="AU548" s="244" t="s">
        <v>145</v>
      </c>
      <c r="AV548" s="13" t="s">
        <v>83</v>
      </c>
      <c r="AW548" s="13" t="s">
        <v>29</v>
      </c>
      <c r="AX548" s="13" t="s">
        <v>73</v>
      </c>
      <c r="AY548" s="244" t="s">
        <v>130</v>
      </c>
    </row>
    <row r="549" s="14" customFormat="1">
      <c r="A549" s="14"/>
      <c r="B549" s="245"/>
      <c r="C549" s="246"/>
      <c r="D549" s="235" t="s">
        <v>138</v>
      </c>
      <c r="E549" s="247" t="s">
        <v>1</v>
      </c>
      <c r="F549" s="248" t="s">
        <v>624</v>
      </c>
      <c r="G549" s="246"/>
      <c r="H549" s="247" t="s">
        <v>1</v>
      </c>
      <c r="I549" s="249"/>
      <c r="J549" s="246"/>
      <c r="K549" s="246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138</v>
      </c>
      <c r="AU549" s="254" t="s">
        <v>145</v>
      </c>
      <c r="AV549" s="14" t="s">
        <v>81</v>
      </c>
      <c r="AW549" s="14" t="s">
        <v>29</v>
      </c>
      <c r="AX549" s="14" t="s">
        <v>73</v>
      </c>
      <c r="AY549" s="254" t="s">
        <v>130</v>
      </c>
    </row>
    <row r="550" s="13" customFormat="1">
      <c r="A550" s="13"/>
      <c r="B550" s="233"/>
      <c r="C550" s="234"/>
      <c r="D550" s="235" t="s">
        <v>138</v>
      </c>
      <c r="E550" s="236" t="s">
        <v>1</v>
      </c>
      <c r="F550" s="237" t="s">
        <v>625</v>
      </c>
      <c r="G550" s="234"/>
      <c r="H550" s="238">
        <v>446.60000000000002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138</v>
      </c>
      <c r="AU550" s="244" t="s">
        <v>145</v>
      </c>
      <c r="AV550" s="13" t="s">
        <v>83</v>
      </c>
      <c r="AW550" s="13" t="s">
        <v>29</v>
      </c>
      <c r="AX550" s="13" t="s">
        <v>73</v>
      </c>
      <c r="AY550" s="244" t="s">
        <v>130</v>
      </c>
    </row>
    <row r="551" s="15" customFormat="1">
      <c r="A551" s="15"/>
      <c r="B551" s="255"/>
      <c r="C551" s="256"/>
      <c r="D551" s="235" t="s">
        <v>138</v>
      </c>
      <c r="E551" s="257" t="s">
        <v>1</v>
      </c>
      <c r="F551" s="258" t="s">
        <v>153</v>
      </c>
      <c r="G551" s="256"/>
      <c r="H551" s="259">
        <v>492.60000000000002</v>
      </c>
      <c r="I551" s="260"/>
      <c r="J551" s="256"/>
      <c r="K551" s="256"/>
      <c r="L551" s="261"/>
      <c r="M551" s="262"/>
      <c r="N551" s="263"/>
      <c r="O551" s="263"/>
      <c r="P551" s="263"/>
      <c r="Q551" s="263"/>
      <c r="R551" s="263"/>
      <c r="S551" s="263"/>
      <c r="T551" s="264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5" t="s">
        <v>138</v>
      </c>
      <c r="AU551" s="265" t="s">
        <v>145</v>
      </c>
      <c r="AV551" s="15" t="s">
        <v>136</v>
      </c>
      <c r="AW551" s="15" t="s">
        <v>29</v>
      </c>
      <c r="AX551" s="15" t="s">
        <v>81</v>
      </c>
      <c r="AY551" s="265" t="s">
        <v>130</v>
      </c>
    </row>
    <row r="552" s="2" customFormat="1" ht="33" customHeight="1">
      <c r="A552" s="38"/>
      <c r="B552" s="39"/>
      <c r="C552" s="219" t="s">
        <v>626</v>
      </c>
      <c r="D552" s="219" t="s">
        <v>132</v>
      </c>
      <c r="E552" s="220" t="s">
        <v>627</v>
      </c>
      <c r="F552" s="221" t="s">
        <v>628</v>
      </c>
      <c r="G552" s="222" t="s">
        <v>179</v>
      </c>
      <c r="H552" s="223">
        <v>107.40000000000001</v>
      </c>
      <c r="I552" s="224"/>
      <c r="J552" s="225">
        <f>ROUND(I552*H552,2)</f>
        <v>0</v>
      </c>
      <c r="K552" s="226"/>
      <c r="L552" s="44"/>
      <c r="M552" s="227" t="s">
        <v>1</v>
      </c>
      <c r="N552" s="228" t="s">
        <v>38</v>
      </c>
      <c r="O552" s="91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31" t="s">
        <v>136</v>
      </c>
      <c r="AT552" s="231" t="s">
        <v>132</v>
      </c>
      <c r="AU552" s="231" t="s">
        <v>145</v>
      </c>
      <c r="AY552" s="17" t="s">
        <v>130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7" t="s">
        <v>81</v>
      </c>
      <c r="BK552" s="232">
        <f>ROUND(I552*H552,2)</f>
        <v>0</v>
      </c>
      <c r="BL552" s="17" t="s">
        <v>136</v>
      </c>
      <c r="BM552" s="231" t="s">
        <v>629</v>
      </c>
    </row>
    <row r="553" s="13" customFormat="1">
      <c r="A553" s="13"/>
      <c r="B553" s="233"/>
      <c r="C553" s="234"/>
      <c r="D553" s="235" t="s">
        <v>138</v>
      </c>
      <c r="E553" s="236" t="s">
        <v>1</v>
      </c>
      <c r="F553" s="237" t="s">
        <v>630</v>
      </c>
      <c r="G553" s="234"/>
      <c r="H553" s="238">
        <v>8</v>
      </c>
      <c r="I553" s="239"/>
      <c r="J553" s="234"/>
      <c r="K553" s="234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138</v>
      </c>
      <c r="AU553" s="244" t="s">
        <v>145</v>
      </c>
      <c r="AV553" s="13" t="s">
        <v>83</v>
      </c>
      <c r="AW553" s="13" t="s">
        <v>29</v>
      </c>
      <c r="AX553" s="13" t="s">
        <v>73</v>
      </c>
      <c r="AY553" s="244" t="s">
        <v>130</v>
      </c>
    </row>
    <row r="554" s="13" customFormat="1">
      <c r="A554" s="13"/>
      <c r="B554" s="233"/>
      <c r="C554" s="234"/>
      <c r="D554" s="235" t="s">
        <v>138</v>
      </c>
      <c r="E554" s="236" t="s">
        <v>1</v>
      </c>
      <c r="F554" s="237" t="s">
        <v>631</v>
      </c>
      <c r="G554" s="234"/>
      <c r="H554" s="238">
        <v>99.400000000000006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138</v>
      </c>
      <c r="AU554" s="244" t="s">
        <v>145</v>
      </c>
      <c r="AV554" s="13" t="s">
        <v>83</v>
      </c>
      <c r="AW554" s="13" t="s">
        <v>29</v>
      </c>
      <c r="AX554" s="13" t="s">
        <v>73</v>
      </c>
      <c r="AY554" s="244" t="s">
        <v>130</v>
      </c>
    </row>
    <row r="555" s="15" customFormat="1">
      <c r="A555" s="15"/>
      <c r="B555" s="255"/>
      <c r="C555" s="256"/>
      <c r="D555" s="235" t="s">
        <v>138</v>
      </c>
      <c r="E555" s="257" t="s">
        <v>1</v>
      </c>
      <c r="F555" s="258" t="s">
        <v>153</v>
      </c>
      <c r="G555" s="256"/>
      <c r="H555" s="259">
        <v>107.40000000000001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5" t="s">
        <v>138</v>
      </c>
      <c r="AU555" s="265" t="s">
        <v>145</v>
      </c>
      <c r="AV555" s="15" t="s">
        <v>136</v>
      </c>
      <c r="AW555" s="15" t="s">
        <v>29</v>
      </c>
      <c r="AX555" s="15" t="s">
        <v>81</v>
      </c>
      <c r="AY555" s="265" t="s">
        <v>130</v>
      </c>
    </row>
    <row r="556" s="2" customFormat="1" ht="44.25" customHeight="1">
      <c r="A556" s="38"/>
      <c r="B556" s="39"/>
      <c r="C556" s="266" t="s">
        <v>632</v>
      </c>
      <c r="D556" s="266" t="s">
        <v>313</v>
      </c>
      <c r="E556" s="267" t="s">
        <v>633</v>
      </c>
      <c r="F556" s="268" t="s">
        <v>634</v>
      </c>
      <c r="G556" s="269" t="s">
        <v>179</v>
      </c>
      <c r="H556" s="270">
        <v>108.474</v>
      </c>
      <c r="I556" s="271"/>
      <c r="J556" s="272">
        <f>ROUND(I556*H556,2)</f>
        <v>0</v>
      </c>
      <c r="K556" s="273"/>
      <c r="L556" s="274"/>
      <c r="M556" s="275" t="s">
        <v>1</v>
      </c>
      <c r="N556" s="276" t="s">
        <v>38</v>
      </c>
      <c r="O556" s="91"/>
      <c r="P556" s="229">
        <f>O556*H556</f>
        <v>0</v>
      </c>
      <c r="Q556" s="229">
        <v>0.070499999999999993</v>
      </c>
      <c r="R556" s="229">
        <f>Q556*H556</f>
        <v>7.6474169999999999</v>
      </c>
      <c r="S556" s="229">
        <v>0</v>
      </c>
      <c r="T556" s="23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1" t="s">
        <v>176</v>
      </c>
      <c r="AT556" s="231" t="s">
        <v>313</v>
      </c>
      <c r="AU556" s="231" t="s">
        <v>145</v>
      </c>
      <c r="AY556" s="17" t="s">
        <v>130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7" t="s">
        <v>81</v>
      </c>
      <c r="BK556" s="232">
        <f>ROUND(I556*H556,2)</f>
        <v>0</v>
      </c>
      <c r="BL556" s="17" t="s">
        <v>136</v>
      </c>
      <c r="BM556" s="231" t="s">
        <v>635</v>
      </c>
    </row>
    <row r="557" s="13" customFormat="1">
      <c r="A557" s="13"/>
      <c r="B557" s="233"/>
      <c r="C557" s="234"/>
      <c r="D557" s="235" t="s">
        <v>138</v>
      </c>
      <c r="E557" s="236" t="s">
        <v>1</v>
      </c>
      <c r="F557" s="237" t="s">
        <v>636</v>
      </c>
      <c r="G557" s="234"/>
      <c r="H557" s="238">
        <v>8.0800000000000001</v>
      </c>
      <c r="I557" s="239"/>
      <c r="J557" s="234"/>
      <c r="K557" s="234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138</v>
      </c>
      <c r="AU557" s="244" t="s">
        <v>145</v>
      </c>
      <c r="AV557" s="13" t="s">
        <v>83</v>
      </c>
      <c r="AW557" s="13" t="s">
        <v>29</v>
      </c>
      <c r="AX557" s="13" t="s">
        <v>73</v>
      </c>
      <c r="AY557" s="244" t="s">
        <v>130</v>
      </c>
    </row>
    <row r="558" s="13" customFormat="1">
      <c r="A558" s="13"/>
      <c r="B558" s="233"/>
      <c r="C558" s="234"/>
      <c r="D558" s="235" t="s">
        <v>138</v>
      </c>
      <c r="E558" s="236" t="s">
        <v>1</v>
      </c>
      <c r="F558" s="237" t="s">
        <v>637</v>
      </c>
      <c r="G558" s="234"/>
      <c r="H558" s="238">
        <v>100.39400000000001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138</v>
      </c>
      <c r="AU558" s="244" t="s">
        <v>145</v>
      </c>
      <c r="AV558" s="13" t="s">
        <v>83</v>
      </c>
      <c r="AW558" s="13" t="s">
        <v>29</v>
      </c>
      <c r="AX558" s="13" t="s">
        <v>73</v>
      </c>
      <c r="AY558" s="244" t="s">
        <v>130</v>
      </c>
    </row>
    <row r="559" s="15" customFormat="1">
      <c r="A559" s="15"/>
      <c r="B559" s="255"/>
      <c r="C559" s="256"/>
      <c r="D559" s="235" t="s">
        <v>138</v>
      </c>
      <c r="E559" s="257" t="s">
        <v>1</v>
      </c>
      <c r="F559" s="258" t="s">
        <v>153</v>
      </c>
      <c r="G559" s="256"/>
      <c r="H559" s="259">
        <v>108.474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138</v>
      </c>
      <c r="AU559" s="265" t="s">
        <v>145</v>
      </c>
      <c r="AV559" s="15" t="s">
        <v>136</v>
      </c>
      <c r="AW559" s="15" t="s">
        <v>29</v>
      </c>
      <c r="AX559" s="15" t="s">
        <v>81</v>
      </c>
      <c r="AY559" s="265" t="s">
        <v>130</v>
      </c>
    </row>
    <row r="560" s="2" customFormat="1" ht="24.15" customHeight="1">
      <c r="A560" s="38"/>
      <c r="B560" s="39"/>
      <c r="C560" s="266" t="s">
        <v>638</v>
      </c>
      <c r="D560" s="266" t="s">
        <v>313</v>
      </c>
      <c r="E560" s="267" t="s">
        <v>639</v>
      </c>
      <c r="F560" s="268" t="s">
        <v>640</v>
      </c>
      <c r="G560" s="269" t="s">
        <v>360</v>
      </c>
      <c r="H560" s="270">
        <v>34.340000000000003</v>
      </c>
      <c r="I560" s="271"/>
      <c r="J560" s="272">
        <f>ROUND(I560*H560,2)</f>
        <v>0</v>
      </c>
      <c r="K560" s="273"/>
      <c r="L560" s="274"/>
      <c r="M560" s="275" t="s">
        <v>1</v>
      </c>
      <c r="N560" s="276" t="s">
        <v>38</v>
      </c>
      <c r="O560" s="91"/>
      <c r="P560" s="229">
        <f>O560*H560</f>
        <v>0</v>
      </c>
      <c r="Q560" s="229">
        <v>0</v>
      </c>
      <c r="R560" s="229">
        <f>Q560*H560</f>
        <v>0</v>
      </c>
      <c r="S560" s="229">
        <v>0</v>
      </c>
      <c r="T560" s="230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1" t="s">
        <v>176</v>
      </c>
      <c r="AT560" s="231" t="s">
        <v>313</v>
      </c>
      <c r="AU560" s="231" t="s">
        <v>145</v>
      </c>
      <c r="AY560" s="17" t="s">
        <v>130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7" t="s">
        <v>81</v>
      </c>
      <c r="BK560" s="232">
        <f>ROUND(I560*H560,2)</f>
        <v>0</v>
      </c>
      <c r="BL560" s="17" t="s">
        <v>136</v>
      </c>
      <c r="BM560" s="231" t="s">
        <v>641</v>
      </c>
    </row>
    <row r="561" s="13" customFormat="1">
      <c r="A561" s="13"/>
      <c r="B561" s="233"/>
      <c r="C561" s="234"/>
      <c r="D561" s="235" t="s">
        <v>138</v>
      </c>
      <c r="E561" s="236" t="s">
        <v>1</v>
      </c>
      <c r="F561" s="237" t="s">
        <v>642</v>
      </c>
      <c r="G561" s="234"/>
      <c r="H561" s="238">
        <v>34.340000000000003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138</v>
      </c>
      <c r="AU561" s="244" t="s">
        <v>145</v>
      </c>
      <c r="AV561" s="13" t="s">
        <v>83</v>
      </c>
      <c r="AW561" s="13" t="s">
        <v>29</v>
      </c>
      <c r="AX561" s="13" t="s">
        <v>81</v>
      </c>
      <c r="AY561" s="244" t="s">
        <v>130</v>
      </c>
    </row>
    <row r="562" s="2" customFormat="1" ht="55.5" customHeight="1">
      <c r="A562" s="38"/>
      <c r="B562" s="39"/>
      <c r="C562" s="219" t="s">
        <v>643</v>
      </c>
      <c r="D562" s="219" t="s">
        <v>132</v>
      </c>
      <c r="E562" s="220" t="s">
        <v>644</v>
      </c>
      <c r="F562" s="221" t="s">
        <v>645</v>
      </c>
      <c r="G562" s="222" t="s">
        <v>179</v>
      </c>
      <c r="H562" s="223">
        <v>99.400000000000006</v>
      </c>
      <c r="I562" s="224"/>
      <c r="J562" s="225">
        <f>ROUND(I562*H562,2)</f>
        <v>0</v>
      </c>
      <c r="K562" s="226"/>
      <c r="L562" s="44"/>
      <c r="M562" s="227" t="s">
        <v>1</v>
      </c>
      <c r="N562" s="228" t="s">
        <v>38</v>
      </c>
      <c r="O562" s="91"/>
      <c r="P562" s="229">
        <f>O562*H562</f>
        <v>0</v>
      </c>
      <c r="Q562" s="229">
        <v>0</v>
      </c>
      <c r="R562" s="229">
        <f>Q562*H562</f>
        <v>0</v>
      </c>
      <c r="S562" s="229">
        <v>0</v>
      </c>
      <c r="T562" s="23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1" t="s">
        <v>136</v>
      </c>
      <c r="AT562" s="231" t="s">
        <v>132</v>
      </c>
      <c r="AU562" s="231" t="s">
        <v>145</v>
      </c>
      <c r="AY562" s="17" t="s">
        <v>130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7" t="s">
        <v>81</v>
      </c>
      <c r="BK562" s="232">
        <f>ROUND(I562*H562,2)</f>
        <v>0</v>
      </c>
      <c r="BL562" s="17" t="s">
        <v>136</v>
      </c>
      <c r="BM562" s="231" t="s">
        <v>646</v>
      </c>
    </row>
    <row r="563" s="2" customFormat="1" ht="44.25" customHeight="1">
      <c r="A563" s="38"/>
      <c r="B563" s="39"/>
      <c r="C563" s="219" t="s">
        <v>647</v>
      </c>
      <c r="D563" s="219" t="s">
        <v>132</v>
      </c>
      <c r="E563" s="220" t="s">
        <v>648</v>
      </c>
      <c r="F563" s="221" t="s">
        <v>649</v>
      </c>
      <c r="G563" s="222" t="s">
        <v>360</v>
      </c>
      <c r="H563" s="223">
        <v>16</v>
      </c>
      <c r="I563" s="224"/>
      <c r="J563" s="225">
        <f>ROUND(I563*H563,2)</f>
        <v>0</v>
      </c>
      <c r="K563" s="226"/>
      <c r="L563" s="44"/>
      <c r="M563" s="227" t="s">
        <v>1</v>
      </c>
      <c r="N563" s="228" t="s">
        <v>38</v>
      </c>
      <c r="O563" s="91"/>
      <c r="P563" s="229">
        <f>O563*H563</f>
        <v>0</v>
      </c>
      <c r="Q563" s="229">
        <v>0.00167</v>
      </c>
      <c r="R563" s="229">
        <f>Q563*H563</f>
        <v>0.026720000000000001</v>
      </c>
      <c r="S563" s="229">
        <v>0</v>
      </c>
      <c r="T563" s="23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1" t="s">
        <v>136</v>
      </c>
      <c r="AT563" s="231" t="s">
        <v>132</v>
      </c>
      <c r="AU563" s="231" t="s">
        <v>145</v>
      </c>
      <c r="AY563" s="17" t="s">
        <v>130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17" t="s">
        <v>81</v>
      </c>
      <c r="BK563" s="232">
        <f>ROUND(I563*H563,2)</f>
        <v>0</v>
      </c>
      <c r="BL563" s="17" t="s">
        <v>136</v>
      </c>
      <c r="BM563" s="231" t="s">
        <v>650</v>
      </c>
    </row>
    <row r="564" s="13" customFormat="1">
      <c r="A564" s="13"/>
      <c r="B564" s="233"/>
      <c r="C564" s="234"/>
      <c r="D564" s="235" t="s">
        <v>138</v>
      </c>
      <c r="E564" s="236" t="s">
        <v>1</v>
      </c>
      <c r="F564" s="237" t="s">
        <v>651</v>
      </c>
      <c r="G564" s="234"/>
      <c r="H564" s="238">
        <v>5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138</v>
      </c>
      <c r="AU564" s="244" t="s">
        <v>145</v>
      </c>
      <c r="AV564" s="13" t="s">
        <v>83</v>
      </c>
      <c r="AW564" s="13" t="s">
        <v>29</v>
      </c>
      <c r="AX564" s="13" t="s">
        <v>73</v>
      </c>
      <c r="AY564" s="244" t="s">
        <v>130</v>
      </c>
    </row>
    <row r="565" s="13" customFormat="1">
      <c r="A565" s="13"/>
      <c r="B565" s="233"/>
      <c r="C565" s="234"/>
      <c r="D565" s="235" t="s">
        <v>138</v>
      </c>
      <c r="E565" s="236" t="s">
        <v>1</v>
      </c>
      <c r="F565" s="237" t="s">
        <v>652</v>
      </c>
      <c r="G565" s="234"/>
      <c r="H565" s="238">
        <v>11</v>
      </c>
      <c r="I565" s="239"/>
      <c r="J565" s="234"/>
      <c r="K565" s="234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138</v>
      </c>
      <c r="AU565" s="244" t="s">
        <v>145</v>
      </c>
      <c r="AV565" s="13" t="s">
        <v>83</v>
      </c>
      <c r="AW565" s="13" t="s">
        <v>29</v>
      </c>
      <c r="AX565" s="13" t="s">
        <v>73</v>
      </c>
      <c r="AY565" s="244" t="s">
        <v>130</v>
      </c>
    </row>
    <row r="566" s="15" customFormat="1">
      <c r="A566" s="15"/>
      <c r="B566" s="255"/>
      <c r="C566" s="256"/>
      <c r="D566" s="235" t="s">
        <v>138</v>
      </c>
      <c r="E566" s="257" t="s">
        <v>1</v>
      </c>
      <c r="F566" s="258" t="s">
        <v>153</v>
      </c>
      <c r="G566" s="256"/>
      <c r="H566" s="259">
        <v>16</v>
      </c>
      <c r="I566" s="260"/>
      <c r="J566" s="256"/>
      <c r="K566" s="256"/>
      <c r="L566" s="261"/>
      <c r="M566" s="262"/>
      <c r="N566" s="263"/>
      <c r="O566" s="263"/>
      <c r="P566" s="263"/>
      <c r="Q566" s="263"/>
      <c r="R566" s="263"/>
      <c r="S566" s="263"/>
      <c r="T566" s="26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5" t="s">
        <v>138</v>
      </c>
      <c r="AU566" s="265" t="s">
        <v>145</v>
      </c>
      <c r="AV566" s="15" t="s">
        <v>136</v>
      </c>
      <c r="AW566" s="15" t="s">
        <v>29</v>
      </c>
      <c r="AX566" s="15" t="s">
        <v>81</v>
      </c>
      <c r="AY566" s="265" t="s">
        <v>130</v>
      </c>
    </row>
    <row r="567" s="2" customFormat="1" ht="21.75" customHeight="1">
      <c r="A567" s="38"/>
      <c r="B567" s="39"/>
      <c r="C567" s="266" t="s">
        <v>653</v>
      </c>
      <c r="D567" s="266" t="s">
        <v>313</v>
      </c>
      <c r="E567" s="267" t="s">
        <v>654</v>
      </c>
      <c r="F567" s="268" t="s">
        <v>655</v>
      </c>
      <c r="G567" s="269" t="s">
        <v>360</v>
      </c>
      <c r="H567" s="270">
        <v>4.04</v>
      </c>
      <c r="I567" s="271"/>
      <c r="J567" s="272">
        <f>ROUND(I567*H567,2)</f>
        <v>0</v>
      </c>
      <c r="K567" s="273"/>
      <c r="L567" s="274"/>
      <c r="M567" s="275" t="s">
        <v>1</v>
      </c>
      <c r="N567" s="276" t="s">
        <v>38</v>
      </c>
      <c r="O567" s="91"/>
      <c r="P567" s="229">
        <f>O567*H567</f>
        <v>0</v>
      </c>
      <c r="Q567" s="229">
        <v>0.0074999999999999997</v>
      </c>
      <c r="R567" s="229">
        <f>Q567*H567</f>
        <v>0.030300000000000001</v>
      </c>
      <c r="S567" s="229">
        <v>0</v>
      </c>
      <c r="T567" s="23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1" t="s">
        <v>176</v>
      </c>
      <c r="AT567" s="231" t="s">
        <v>313</v>
      </c>
      <c r="AU567" s="231" t="s">
        <v>145</v>
      </c>
      <c r="AY567" s="17" t="s">
        <v>130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7" t="s">
        <v>81</v>
      </c>
      <c r="BK567" s="232">
        <f>ROUND(I567*H567,2)</f>
        <v>0</v>
      </c>
      <c r="BL567" s="17" t="s">
        <v>136</v>
      </c>
      <c r="BM567" s="231" t="s">
        <v>656</v>
      </c>
    </row>
    <row r="568" s="13" customFormat="1">
      <c r="A568" s="13"/>
      <c r="B568" s="233"/>
      <c r="C568" s="234"/>
      <c r="D568" s="235" t="s">
        <v>138</v>
      </c>
      <c r="E568" s="234"/>
      <c r="F568" s="237" t="s">
        <v>657</v>
      </c>
      <c r="G568" s="234"/>
      <c r="H568" s="238">
        <v>4.04</v>
      </c>
      <c r="I568" s="239"/>
      <c r="J568" s="234"/>
      <c r="K568" s="234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138</v>
      </c>
      <c r="AU568" s="244" t="s">
        <v>145</v>
      </c>
      <c r="AV568" s="13" t="s">
        <v>83</v>
      </c>
      <c r="AW568" s="13" t="s">
        <v>4</v>
      </c>
      <c r="AX568" s="13" t="s">
        <v>81</v>
      </c>
      <c r="AY568" s="244" t="s">
        <v>130</v>
      </c>
    </row>
    <row r="569" s="2" customFormat="1" ht="21.75" customHeight="1">
      <c r="A569" s="38"/>
      <c r="B569" s="39"/>
      <c r="C569" s="266" t="s">
        <v>658</v>
      </c>
      <c r="D569" s="266" t="s">
        <v>313</v>
      </c>
      <c r="E569" s="267" t="s">
        <v>659</v>
      </c>
      <c r="F569" s="268" t="s">
        <v>655</v>
      </c>
      <c r="G569" s="269" t="s">
        <v>360</v>
      </c>
      <c r="H569" s="270">
        <v>4.04</v>
      </c>
      <c r="I569" s="271"/>
      <c r="J569" s="272">
        <f>ROUND(I569*H569,2)</f>
        <v>0</v>
      </c>
      <c r="K569" s="273"/>
      <c r="L569" s="274"/>
      <c r="M569" s="275" t="s">
        <v>1</v>
      </c>
      <c r="N569" s="276" t="s">
        <v>38</v>
      </c>
      <c r="O569" s="91"/>
      <c r="P569" s="229">
        <f>O569*H569</f>
        <v>0</v>
      </c>
      <c r="Q569" s="229">
        <v>0.0074999999999999997</v>
      </c>
      <c r="R569" s="229">
        <f>Q569*H569</f>
        <v>0.030300000000000001</v>
      </c>
      <c r="S569" s="229">
        <v>0</v>
      </c>
      <c r="T569" s="23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1" t="s">
        <v>176</v>
      </c>
      <c r="AT569" s="231" t="s">
        <v>313</v>
      </c>
      <c r="AU569" s="231" t="s">
        <v>145</v>
      </c>
      <c r="AY569" s="17" t="s">
        <v>130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7" t="s">
        <v>81</v>
      </c>
      <c r="BK569" s="232">
        <f>ROUND(I569*H569,2)</f>
        <v>0</v>
      </c>
      <c r="BL569" s="17" t="s">
        <v>136</v>
      </c>
      <c r="BM569" s="231" t="s">
        <v>660</v>
      </c>
    </row>
    <row r="570" s="13" customFormat="1">
      <c r="A570" s="13"/>
      <c r="B570" s="233"/>
      <c r="C570" s="234"/>
      <c r="D570" s="235" t="s">
        <v>138</v>
      </c>
      <c r="E570" s="234"/>
      <c r="F570" s="237" t="s">
        <v>657</v>
      </c>
      <c r="G570" s="234"/>
      <c r="H570" s="238">
        <v>4.04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138</v>
      </c>
      <c r="AU570" s="244" t="s">
        <v>145</v>
      </c>
      <c r="AV570" s="13" t="s">
        <v>83</v>
      </c>
      <c r="AW570" s="13" t="s">
        <v>4</v>
      </c>
      <c r="AX570" s="13" t="s">
        <v>81</v>
      </c>
      <c r="AY570" s="244" t="s">
        <v>130</v>
      </c>
    </row>
    <row r="571" s="2" customFormat="1" ht="21.75" customHeight="1">
      <c r="A571" s="38"/>
      <c r="B571" s="39"/>
      <c r="C571" s="266" t="s">
        <v>661</v>
      </c>
      <c r="D571" s="266" t="s">
        <v>313</v>
      </c>
      <c r="E571" s="267" t="s">
        <v>662</v>
      </c>
      <c r="F571" s="268" t="s">
        <v>663</v>
      </c>
      <c r="G571" s="269" t="s">
        <v>360</v>
      </c>
      <c r="H571" s="270">
        <v>1.01</v>
      </c>
      <c r="I571" s="271"/>
      <c r="J571" s="272">
        <f>ROUND(I571*H571,2)</f>
        <v>0</v>
      </c>
      <c r="K571" s="273"/>
      <c r="L571" s="274"/>
      <c r="M571" s="275" t="s">
        <v>1</v>
      </c>
      <c r="N571" s="276" t="s">
        <v>38</v>
      </c>
      <c r="O571" s="91"/>
      <c r="P571" s="229">
        <f>O571*H571</f>
        <v>0</v>
      </c>
      <c r="Q571" s="229">
        <v>0.0112</v>
      </c>
      <c r="R571" s="229">
        <f>Q571*H571</f>
        <v>0.011311999999999999</v>
      </c>
      <c r="S571" s="229">
        <v>0</v>
      </c>
      <c r="T571" s="23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1" t="s">
        <v>176</v>
      </c>
      <c r="AT571" s="231" t="s">
        <v>313</v>
      </c>
      <c r="AU571" s="231" t="s">
        <v>145</v>
      </c>
      <c r="AY571" s="17" t="s">
        <v>130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7" t="s">
        <v>81</v>
      </c>
      <c r="BK571" s="232">
        <f>ROUND(I571*H571,2)</f>
        <v>0</v>
      </c>
      <c r="BL571" s="17" t="s">
        <v>136</v>
      </c>
      <c r="BM571" s="231" t="s">
        <v>664</v>
      </c>
    </row>
    <row r="572" s="13" customFormat="1">
      <c r="A572" s="13"/>
      <c r="B572" s="233"/>
      <c r="C572" s="234"/>
      <c r="D572" s="235" t="s">
        <v>138</v>
      </c>
      <c r="E572" s="234"/>
      <c r="F572" s="237" t="s">
        <v>665</v>
      </c>
      <c r="G572" s="234"/>
      <c r="H572" s="238">
        <v>1.01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138</v>
      </c>
      <c r="AU572" s="244" t="s">
        <v>145</v>
      </c>
      <c r="AV572" s="13" t="s">
        <v>83</v>
      </c>
      <c r="AW572" s="13" t="s">
        <v>4</v>
      </c>
      <c r="AX572" s="13" t="s">
        <v>81</v>
      </c>
      <c r="AY572" s="244" t="s">
        <v>130</v>
      </c>
    </row>
    <row r="573" s="2" customFormat="1" ht="21.75" customHeight="1">
      <c r="A573" s="38"/>
      <c r="B573" s="39"/>
      <c r="C573" s="266" t="s">
        <v>666</v>
      </c>
      <c r="D573" s="266" t="s">
        <v>313</v>
      </c>
      <c r="E573" s="267" t="s">
        <v>667</v>
      </c>
      <c r="F573" s="268" t="s">
        <v>668</v>
      </c>
      <c r="G573" s="269" t="s">
        <v>360</v>
      </c>
      <c r="H573" s="270">
        <v>2.02</v>
      </c>
      <c r="I573" s="271"/>
      <c r="J573" s="272">
        <f>ROUND(I573*H573,2)</f>
        <v>0</v>
      </c>
      <c r="K573" s="273"/>
      <c r="L573" s="274"/>
      <c r="M573" s="275" t="s">
        <v>1</v>
      </c>
      <c r="N573" s="276" t="s">
        <v>39</v>
      </c>
      <c r="O573" s="91"/>
      <c r="P573" s="229">
        <f>O573*H573</f>
        <v>0</v>
      </c>
      <c r="Q573" s="229">
        <v>0.016500000000000001</v>
      </c>
      <c r="R573" s="229">
        <f>Q573*H573</f>
        <v>0.033329999999999999</v>
      </c>
      <c r="S573" s="229">
        <v>0</v>
      </c>
      <c r="T573" s="23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1" t="s">
        <v>176</v>
      </c>
      <c r="AT573" s="231" t="s">
        <v>313</v>
      </c>
      <c r="AU573" s="231" t="s">
        <v>145</v>
      </c>
      <c r="AY573" s="17" t="s">
        <v>130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7" t="s">
        <v>83</v>
      </c>
      <c r="BK573" s="232">
        <f>ROUND(I573*H573,2)</f>
        <v>0</v>
      </c>
      <c r="BL573" s="17" t="s">
        <v>136</v>
      </c>
      <c r="BM573" s="231" t="s">
        <v>669</v>
      </c>
    </row>
    <row r="574" s="13" customFormat="1">
      <c r="A574" s="13"/>
      <c r="B574" s="233"/>
      <c r="C574" s="234"/>
      <c r="D574" s="235" t="s">
        <v>138</v>
      </c>
      <c r="E574" s="234"/>
      <c r="F574" s="237" t="s">
        <v>670</v>
      </c>
      <c r="G574" s="234"/>
      <c r="H574" s="238">
        <v>2.02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138</v>
      </c>
      <c r="AU574" s="244" t="s">
        <v>145</v>
      </c>
      <c r="AV574" s="13" t="s">
        <v>83</v>
      </c>
      <c r="AW574" s="13" t="s">
        <v>4</v>
      </c>
      <c r="AX574" s="13" t="s">
        <v>81</v>
      </c>
      <c r="AY574" s="244" t="s">
        <v>130</v>
      </c>
    </row>
    <row r="575" s="2" customFormat="1" ht="21.75" customHeight="1">
      <c r="A575" s="38"/>
      <c r="B575" s="39"/>
      <c r="C575" s="266" t="s">
        <v>671</v>
      </c>
      <c r="D575" s="266" t="s">
        <v>313</v>
      </c>
      <c r="E575" s="267" t="s">
        <v>672</v>
      </c>
      <c r="F575" s="268" t="s">
        <v>673</v>
      </c>
      <c r="G575" s="269" t="s">
        <v>360</v>
      </c>
      <c r="H575" s="270">
        <v>5.0499999999999998</v>
      </c>
      <c r="I575" s="271"/>
      <c r="J575" s="272">
        <f>ROUND(I575*H575,2)</f>
        <v>0</v>
      </c>
      <c r="K575" s="273"/>
      <c r="L575" s="274"/>
      <c r="M575" s="275" t="s">
        <v>1</v>
      </c>
      <c r="N575" s="276" t="s">
        <v>38</v>
      </c>
      <c r="O575" s="91"/>
      <c r="P575" s="229">
        <f>O575*H575</f>
        <v>0</v>
      </c>
      <c r="Q575" s="229">
        <v>0.018329999999999999</v>
      </c>
      <c r="R575" s="229">
        <f>Q575*H575</f>
        <v>0.092566499999999996</v>
      </c>
      <c r="S575" s="229">
        <v>0</v>
      </c>
      <c r="T575" s="23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31" t="s">
        <v>176</v>
      </c>
      <c r="AT575" s="231" t="s">
        <v>313</v>
      </c>
      <c r="AU575" s="231" t="s">
        <v>145</v>
      </c>
      <c r="AY575" s="17" t="s">
        <v>130</v>
      </c>
      <c r="BE575" s="232">
        <f>IF(N575="základní",J575,0)</f>
        <v>0</v>
      </c>
      <c r="BF575" s="232">
        <f>IF(N575="snížená",J575,0)</f>
        <v>0</v>
      </c>
      <c r="BG575" s="232">
        <f>IF(N575="zákl. přenesená",J575,0)</f>
        <v>0</v>
      </c>
      <c r="BH575" s="232">
        <f>IF(N575="sníž. přenesená",J575,0)</f>
        <v>0</v>
      </c>
      <c r="BI575" s="232">
        <f>IF(N575="nulová",J575,0)</f>
        <v>0</v>
      </c>
      <c r="BJ575" s="17" t="s">
        <v>81</v>
      </c>
      <c r="BK575" s="232">
        <f>ROUND(I575*H575,2)</f>
        <v>0</v>
      </c>
      <c r="BL575" s="17" t="s">
        <v>136</v>
      </c>
      <c r="BM575" s="231" t="s">
        <v>674</v>
      </c>
    </row>
    <row r="576" s="13" customFormat="1">
      <c r="A576" s="13"/>
      <c r="B576" s="233"/>
      <c r="C576" s="234"/>
      <c r="D576" s="235" t="s">
        <v>138</v>
      </c>
      <c r="E576" s="234"/>
      <c r="F576" s="237" t="s">
        <v>675</v>
      </c>
      <c r="G576" s="234"/>
      <c r="H576" s="238">
        <v>5.0499999999999998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138</v>
      </c>
      <c r="AU576" s="244" t="s">
        <v>145</v>
      </c>
      <c r="AV576" s="13" t="s">
        <v>83</v>
      </c>
      <c r="AW576" s="13" t="s">
        <v>4</v>
      </c>
      <c r="AX576" s="13" t="s">
        <v>81</v>
      </c>
      <c r="AY576" s="244" t="s">
        <v>130</v>
      </c>
    </row>
    <row r="577" s="2" customFormat="1" ht="37.8" customHeight="1">
      <c r="A577" s="38"/>
      <c r="B577" s="39"/>
      <c r="C577" s="219" t="s">
        <v>676</v>
      </c>
      <c r="D577" s="219" t="s">
        <v>132</v>
      </c>
      <c r="E577" s="220" t="s">
        <v>677</v>
      </c>
      <c r="F577" s="221" t="s">
        <v>678</v>
      </c>
      <c r="G577" s="222" t="s">
        <v>360</v>
      </c>
      <c r="H577" s="223">
        <v>8</v>
      </c>
      <c r="I577" s="224"/>
      <c r="J577" s="225">
        <f>ROUND(I577*H577,2)</f>
        <v>0</v>
      </c>
      <c r="K577" s="226"/>
      <c r="L577" s="44"/>
      <c r="M577" s="227" t="s">
        <v>1</v>
      </c>
      <c r="N577" s="228" t="s">
        <v>38</v>
      </c>
      <c r="O577" s="91"/>
      <c r="P577" s="229">
        <f>O577*H577</f>
        <v>0</v>
      </c>
      <c r="Q577" s="229">
        <v>0.00167</v>
      </c>
      <c r="R577" s="229">
        <f>Q577*H577</f>
        <v>0.01336</v>
      </c>
      <c r="S577" s="229">
        <v>0</v>
      </c>
      <c r="T577" s="23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1" t="s">
        <v>136</v>
      </c>
      <c r="AT577" s="231" t="s">
        <v>132</v>
      </c>
      <c r="AU577" s="231" t="s">
        <v>145</v>
      </c>
      <c r="AY577" s="17" t="s">
        <v>130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7" t="s">
        <v>81</v>
      </c>
      <c r="BK577" s="232">
        <f>ROUND(I577*H577,2)</f>
        <v>0</v>
      </c>
      <c r="BL577" s="17" t="s">
        <v>136</v>
      </c>
      <c r="BM577" s="231" t="s">
        <v>679</v>
      </c>
    </row>
    <row r="578" s="13" customFormat="1">
      <c r="A578" s="13"/>
      <c r="B578" s="233"/>
      <c r="C578" s="234"/>
      <c r="D578" s="235" t="s">
        <v>138</v>
      </c>
      <c r="E578" s="236" t="s">
        <v>1</v>
      </c>
      <c r="F578" s="237" t="s">
        <v>680</v>
      </c>
      <c r="G578" s="234"/>
      <c r="H578" s="238">
        <v>3</v>
      </c>
      <c r="I578" s="239"/>
      <c r="J578" s="234"/>
      <c r="K578" s="234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138</v>
      </c>
      <c r="AU578" s="244" t="s">
        <v>145</v>
      </c>
      <c r="AV578" s="13" t="s">
        <v>83</v>
      </c>
      <c r="AW578" s="13" t="s">
        <v>29</v>
      </c>
      <c r="AX578" s="13" t="s">
        <v>73</v>
      </c>
      <c r="AY578" s="244" t="s">
        <v>130</v>
      </c>
    </row>
    <row r="579" s="13" customFormat="1">
      <c r="A579" s="13"/>
      <c r="B579" s="233"/>
      <c r="C579" s="234"/>
      <c r="D579" s="235" t="s">
        <v>138</v>
      </c>
      <c r="E579" s="236" t="s">
        <v>1</v>
      </c>
      <c r="F579" s="237" t="s">
        <v>681</v>
      </c>
      <c r="G579" s="234"/>
      <c r="H579" s="238">
        <v>5</v>
      </c>
      <c r="I579" s="239"/>
      <c r="J579" s="234"/>
      <c r="K579" s="234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138</v>
      </c>
      <c r="AU579" s="244" t="s">
        <v>145</v>
      </c>
      <c r="AV579" s="13" t="s">
        <v>83</v>
      </c>
      <c r="AW579" s="13" t="s">
        <v>29</v>
      </c>
      <c r="AX579" s="13" t="s">
        <v>73</v>
      </c>
      <c r="AY579" s="244" t="s">
        <v>130</v>
      </c>
    </row>
    <row r="580" s="15" customFormat="1">
      <c r="A580" s="15"/>
      <c r="B580" s="255"/>
      <c r="C580" s="256"/>
      <c r="D580" s="235" t="s">
        <v>138</v>
      </c>
      <c r="E580" s="257" t="s">
        <v>1</v>
      </c>
      <c r="F580" s="258" t="s">
        <v>153</v>
      </c>
      <c r="G580" s="256"/>
      <c r="H580" s="259">
        <v>8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138</v>
      </c>
      <c r="AU580" s="265" t="s">
        <v>145</v>
      </c>
      <c r="AV580" s="15" t="s">
        <v>136</v>
      </c>
      <c r="AW580" s="15" t="s">
        <v>29</v>
      </c>
      <c r="AX580" s="15" t="s">
        <v>81</v>
      </c>
      <c r="AY580" s="265" t="s">
        <v>130</v>
      </c>
    </row>
    <row r="581" s="2" customFormat="1" ht="24.15" customHeight="1">
      <c r="A581" s="38"/>
      <c r="B581" s="39"/>
      <c r="C581" s="266" t="s">
        <v>682</v>
      </c>
      <c r="D581" s="266" t="s">
        <v>313</v>
      </c>
      <c r="E581" s="267" t="s">
        <v>683</v>
      </c>
      <c r="F581" s="268" t="s">
        <v>684</v>
      </c>
      <c r="G581" s="269" t="s">
        <v>360</v>
      </c>
      <c r="H581" s="270">
        <v>1.01</v>
      </c>
      <c r="I581" s="271"/>
      <c r="J581" s="272">
        <f>ROUND(I581*H581,2)</f>
        <v>0</v>
      </c>
      <c r="K581" s="273"/>
      <c r="L581" s="274"/>
      <c r="M581" s="275" t="s">
        <v>1</v>
      </c>
      <c r="N581" s="276" t="s">
        <v>38</v>
      </c>
      <c r="O581" s="91"/>
      <c r="P581" s="229">
        <f>O581*H581</f>
        <v>0</v>
      </c>
      <c r="Q581" s="229">
        <v>0.024299999999999999</v>
      </c>
      <c r="R581" s="229">
        <f>Q581*H581</f>
        <v>0.024542999999999999</v>
      </c>
      <c r="S581" s="229">
        <v>0</v>
      </c>
      <c r="T581" s="23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1" t="s">
        <v>176</v>
      </c>
      <c r="AT581" s="231" t="s">
        <v>313</v>
      </c>
      <c r="AU581" s="231" t="s">
        <v>145</v>
      </c>
      <c r="AY581" s="17" t="s">
        <v>130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7" t="s">
        <v>81</v>
      </c>
      <c r="BK581" s="232">
        <f>ROUND(I581*H581,2)</f>
        <v>0</v>
      </c>
      <c r="BL581" s="17" t="s">
        <v>136</v>
      </c>
      <c r="BM581" s="231" t="s">
        <v>685</v>
      </c>
    </row>
    <row r="582" s="13" customFormat="1">
      <c r="A582" s="13"/>
      <c r="B582" s="233"/>
      <c r="C582" s="234"/>
      <c r="D582" s="235" t="s">
        <v>138</v>
      </c>
      <c r="E582" s="234"/>
      <c r="F582" s="237" t="s">
        <v>665</v>
      </c>
      <c r="G582" s="234"/>
      <c r="H582" s="238">
        <v>1.01</v>
      </c>
      <c r="I582" s="239"/>
      <c r="J582" s="234"/>
      <c r="K582" s="234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138</v>
      </c>
      <c r="AU582" s="244" t="s">
        <v>145</v>
      </c>
      <c r="AV582" s="13" t="s">
        <v>83</v>
      </c>
      <c r="AW582" s="13" t="s">
        <v>4</v>
      </c>
      <c r="AX582" s="13" t="s">
        <v>81</v>
      </c>
      <c r="AY582" s="244" t="s">
        <v>130</v>
      </c>
    </row>
    <row r="583" s="2" customFormat="1" ht="24.15" customHeight="1">
      <c r="A583" s="38"/>
      <c r="B583" s="39"/>
      <c r="C583" s="266" t="s">
        <v>498</v>
      </c>
      <c r="D583" s="266" t="s">
        <v>313</v>
      </c>
      <c r="E583" s="267" t="s">
        <v>686</v>
      </c>
      <c r="F583" s="268" t="s">
        <v>687</v>
      </c>
      <c r="G583" s="269" t="s">
        <v>360</v>
      </c>
      <c r="H583" s="270">
        <v>1.01</v>
      </c>
      <c r="I583" s="271"/>
      <c r="J583" s="272">
        <f>ROUND(I583*H583,2)</f>
        <v>0</v>
      </c>
      <c r="K583" s="273"/>
      <c r="L583" s="274"/>
      <c r="M583" s="275" t="s">
        <v>1</v>
      </c>
      <c r="N583" s="276" t="s">
        <v>38</v>
      </c>
      <c r="O583" s="91"/>
      <c r="P583" s="229">
        <f>O583*H583</f>
        <v>0</v>
      </c>
      <c r="Q583" s="229">
        <v>0.024299999999999999</v>
      </c>
      <c r="R583" s="229">
        <f>Q583*H583</f>
        <v>0.024542999999999999</v>
      </c>
      <c r="S583" s="229">
        <v>0</v>
      </c>
      <c r="T583" s="230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1" t="s">
        <v>176</v>
      </c>
      <c r="AT583" s="231" t="s">
        <v>313</v>
      </c>
      <c r="AU583" s="231" t="s">
        <v>145</v>
      </c>
      <c r="AY583" s="17" t="s">
        <v>130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7" t="s">
        <v>81</v>
      </c>
      <c r="BK583" s="232">
        <f>ROUND(I583*H583,2)</f>
        <v>0</v>
      </c>
      <c r="BL583" s="17" t="s">
        <v>136</v>
      </c>
      <c r="BM583" s="231" t="s">
        <v>688</v>
      </c>
    </row>
    <row r="584" s="13" customFormat="1">
      <c r="A584" s="13"/>
      <c r="B584" s="233"/>
      <c r="C584" s="234"/>
      <c r="D584" s="235" t="s">
        <v>138</v>
      </c>
      <c r="E584" s="234"/>
      <c r="F584" s="237" t="s">
        <v>665</v>
      </c>
      <c r="G584" s="234"/>
      <c r="H584" s="238">
        <v>1.01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138</v>
      </c>
      <c r="AU584" s="244" t="s">
        <v>145</v>
      </c>
      <c r="AV584" s="13" t="s">
        <v>83</v>
      </c>
      <c r="AW584" s="13" t="s">
        <v>4</v>
      </c>
      <c r="AX584" s="13" t="s">
        <v>81</v>
      </c>
      <c r="AY584" s="244" t="s">
        <v>130</v>
      </c>
    </row>
    <row r="585" s="2" customFormat="1" ht="24.15" customHeight="1">
      <c r="A585" s="38"/>
      <c r="B585" s="39"/>
      <c r="C585" s="266" t="s">
        <v>689</v>
      </c>
      <c r="D585" s="266" t="s">
        <v>313</v>
      </c>
      <c r="E585" s="267" t="s">
        <v>690</v>
      </c>
      <c r="F585" s="268" t="s">
        <v>691</v>
      </c>
      <c r="G585" s="269" t="s">
        <v>360</v>
      </c>
      <c r="H585" s="270">
        <v>3.0299999999999998</v>
      </c>
      <c r="I585" s="271"/>
      <c r="J585" s="272">
        <f>ROUND(I585*H585,2)</f>
        <v>0</v>
      </c>
      <c r="K585" s="273"/>
      <c r="L585" s="274"/>
      <c r="M585" s="275" t="s">
        <v>1</v>
      </c>
      <c r="N585" s="276" t="s">
        <v>38</v>
      </c>
      <c r="O585" s="91"/>
      <c r="P585" s="229">
        <f>O585*H585</f>
        <v>0</v>
      </c>
      <c r="Q585" s="229">
        <v>0.024299999999999999</v>
      </c>
      <c r="R585" s="229">
        <f>Q585*H585</f>
        <v>0.073628999999999986</v>
      </c>
      <c r="S585" s="229">
        <v>0</v>
      </c>
      <c r="T585" s="230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31" t="s">
        <v>176</v>
      </c>
      <c r="AT585" s="231" t="s">
        <v>313</v>
      </c>
      <c r="AU585" s="231" t="s">
        <v>145</v>
      </c>
      <c r="AY585" s="17" t="s">
        <v>130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17" t="s">
        <v>81</v>
      </c>
      <c r="BK585" s="232">
        <f>ROUND(I585*H585,2)</f>
        <v>0</v>
      </c>
      <c r="BL585" s="17" t="s">
        <v>136</v>
      </c>
      <c r="BM585" s="231" t="s">
        <v>692</v>
      </c>
    </row>
    <row r="586" s="13" customFormat="1">
      <c r="A586" s="13"/>
      <c r="B586" s="233"/>
      <c r="C586" s="234"/>
      <c r="D586" s="235" t="s">
        <v>138</v>
      </c>
      <c r="E586" s="234"/>
      <c r="F586" s="237" t="s">
        <v>693</v>
      </c>
      <c r="G586" s="234"/>
      <c r="H586" s="238">
        <v>3.0299999999999998</v>
      </c>
      <c r="I586" s="239"/>
      <c r="J586" s="234"/>
      <c r="K586" s="234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138</v>
      </c>
      <c r="AU586" s="244" t="s">
        <v>145</v>
      </c>
      <c r="AV586" s="13" t="s">
        <v>83</v>
      </c>
      <c r="AW586" s="13" t="s">
        <v>4</v>
      </c>
      <c r="AX586" s="13" t="s">
        <v>81</v>
      </c>
      <c r="AY586" s="244" t="s">
        <v>130</v>
      </c>
    </row>
    <row r="587" s="2" customFormat="1" ht="24.15" customHeight="1">
      <c r="A587" s="38"/>
      <c r="B587" s="39"/>
      <c r="C587" s="266" t="s">
        <v>694</v>
      </c>
      <c r="D587" s="266" t="s">
        <v>313</v>
      </c>
      <c r="E587" s="267" t="s">
        <v>695</v>
      </c>
      <c r="F587" s="268" t="s">
        <v>696</v>
      </c>
      <c r="G587" s="269" t="s">
        <v>360</v>
      </c>
      <c r="H587" s="270">
        <v>1.01</v>
      </c>
      <c r="I587" s="271"/>
      <c r="J587" s="272">
        <f>ROUND(I587*H587,2)</f>
        <v>0</v>
      </c>
      <c r="K587" s="273"/>
      <c r="L587" s="274"/>
      <c r="M587" s="275" t="s">
        <v>1</v>
      </c>
      <c r="N587" s="276" t="s">
        <v>38</v>
      </c>
      <c r="O587" s="91"/>
      <c r="P587" s="229">
        <f>O587*H587</f>
        <v>0</v>
      </c>
      <c r="Q587" s="229">
        <v>0.029499999999999998</v>
      </c>
      <c r="R587" s="229">
        <f>Q587*H587</f>
        <v>0.029794999999999999</v>
      </c>
      <c r="S587" s="229">
        <v>0</v>
      </c>
      <c r="T587" s="23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31" t="s">
        <v>176</v>
      </c>
      <c r="AT587" s="231" t="s">
        <v>313</v>
      </c>
      <c r="AU587" s="231" t="s">
        <v>145</v>
      </c>
      <c r="AY587" s="17" t="s">
        <v>130</v>
      </c>
      <c r="BE587" s="232">
        <f>IF(N587="základní",J587,0)</f>
        <v>0</v>
      </c>
      <c r="BF587" s="232">
        <f>IF(N587="snížená",J587,0)</f>
        <v>0</v>
      </c>
      <c r="BG587" s="232">
        <f>IF(N587="zákl. přenesená",J587,0)</f>
        <v>0</v>
      </c>
      <c r="BH587" s="232">
        <f>IF(N587="sníž. přenesená",J587,0)</f>
        <v>0</v>
      </c>
      <c r="BI587" s="232">
        <f>IF(N587="nulová",J587,0)</f>
        <v>0</v>
      </c>
      <c r="BJ587" s="17" t="s">
        <v>81</v>
      </c>
      <c r="BK587" s="232">
        <f>ROUND(I587*H587,2)</f>
        <v>0</v>
      </c>
      <c r="BL587" s="17" t="s">
        <v>136</v>
      </c>
      <c r="BM587" s="231" t="s">
        <v>697</v>
      </c>
    </row>
    <row r="588" s="13" customFormat="1">
      <c r="A588" s="13"/>
      <c r="B588" s="233"/>
      <c r="C588" s="234"/>
      <c r="D588" s="235" t="s">
        <v>138</v>
      </c>
      <c r="E588" s="234"/>
      <c r="F588" s="237" t="s">
        <v>665</v>
      </c>
      <c r="G588" s="234"/>
      <c r="H588" s="238">
        <v>1.01</v>
      </c>
      <c r="I588" s="239"/>
      <c r="J588" s="234"/>
      <c r="K588" s="234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138</v>
      </c>
      <c r="AU588" s="244" t="s">
        <v>145</v>
      </c>
      <c r="AV588" s="13" t="s">
        <v>83</v>
      </c>
      <c r="AW588" s="13" t="s">
        <v>4</v>
      </c>
      <c r="AX588" s="13" t="s">
        <v>81</v>
      </c>
      <c r="AY588" s="244" t="s">
        <v>130</v>
      </c>
    </row>
    <row r="589" s="2" customFormat="1" ht="24.15" customHeight="1">
      <c r="A589" s="38"/>
      <c r="B589" s="39"/>
      <c r="C589" s="266" t="s">
        <v>698</v>
      </c>
      <c r="D589" s="266" t="s">
        <v>313</v>
      </c>
      <c r="E589" s="267" t="s">
        <v>699</v>
      </c>
      <c r="F589" s="268" t="s">
        <v>700</v>
      </c>
      <c r="G589" s="269" t="s">
        <v>360</v>
      </c>
      <c r="H589" s="270">
        <v>2.02</v>
      </c>
      <c r="I589" s="271"/>
      <c r="J589" s="272">
        <f>ROUND(I589*H589,2)</f>
        <v>0</v>
      </c>
      <c r="K589" s="273"/>
      <c r="L589" s="274"/>
      <c r="M589" s="275" t="s">
        <v>1</v>
      </c>
      <c r="N589" s="276" t="s">
        <v>38</v>
      </c>
      <c r="O589" s="91"/>
      <c r="P589" s="229">
        <f>O589*H589</f>
        <v>0</v>
      </c>
      <c r="Q589" s="229">
        <v>0.034700000000000002</v>
      </c>
      <c r="R589" s="229">
        <f>Q589*H589</f>
        <v>0.070094000000000004</v>
      </c>
      <c r="S589" s="229">
        <v>0</v>
      </c>
      <c r="T589" s="230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31" t="s">
        <v>176</v>
      </c>
      <c r="AT589" s="231" t="s">
        <v>313</v>
      </c>
      <c r="AU589" s="231" t="s">
        <v>145</v>
      </c>
      <c r="AY589" s="17" t="s">
        <v>130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7" t="s">
        <v>81</v>
      </c>
      <c r="BK589" s="232">
        <f>ROUND(I589*H589,2)</f>
        <v>0</v>
      </c>
      <c r="BL589" s="17" t="s">
        <v>136</v>
      </c>
      <c r="BM589" s="231" t="s">
        <v>701</v>
      </c>
    </row>
    <row r="590" s="13" customFormat="1">
      <c r="A590" s="13"/>
      <c r="B590" s="233"/>
      <c r="C590" s="234"/>
      <c r="D590" s="235" t="s">
        <v>138</v>
      </c>
      <c r="E590" s="234"/>
      <c r="F590" s="237" t="s">
        <v>670</v>
      </c>
      <c r="G590" s="234"/>
      <c r="H590" s="238">
        <v>2.02</v>
      </c>
      <c r="I590" s="239"/>
      <c r="J590" s="234"/>
      <c r="K590" s="234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138</v>
      </c>
      <c r="AU590" s="244" t="s">
        <v>145</v>
      </c>
      <c r="AV590" s="13" t="s">
        <v>83</v>
      </c>
      <c r="AW590" s="13" t="s">
        <v>4</v>
      </c>
      <c r="AX590" s="13" t="s">
        <v>81</v>
      </c>
      <c r="AY590" s="244" t="s">
        <v>130</v>
      </c>
    </row>
    <row r="591" s="2" customFormat="1" ht="37.8" customHeight="1">
      <c r="A591" s="38"/>
      <c r="B591" s="39"/>
      <c r="C591" s="219" t="s">
        <v>702</v>
      </c>
      <c r="D591" s="219" t="s">
        <v>132</v>
      </c>
      <c r="E591" s="220" t="s">
        <v>703</v>
      </c>
      <c r="F591" s="221" t="s">
        <v>704</v>
      </c>
      <c r="G591" s="222" t="s">
        <v>360</v>
      </c>
      <c r="H591" s="223">
        <v>4</v>
      </c>
      <c r="I591" s="224"/>
      <c r="J591" s="225">
        <f>ROUND(I591*H591,2)</f>
        <v>0</v>
      </c>
      <c r="K591" s="226"/>
      <c r="L591" s="44"/>
      <c r="M591" s="227" t="s">
        <v>1</v>
      </c>
      <c r="N591" s="228" t="s">
        <v>38</v>
      </c>
      <c r="O591" s="91"/>
      <c r="P591" s="229">
        <f>O591*H591</f>
        <v>0</v>
      </c>
      <c r="Q591" s="229">
        <v>0.00167</v>
      </c>
      <c r="R591" s="229">
        <f>Q591*H591</f>
        <v>0.0066800000000000002</v>
      </c>
      <c r="S591" s="229">
        <v>0</v>
      </c>
      <c r="T591" s="230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31" t="s">
        <v>136</v>
      </c>
      <c r="AT591" s="231" t="s">
        <v>132</v>
      </c>
      <c r="AU591" s="231" t="s">
        <v>145</v>
      </c>
      <c r="AY591" s="17" t="s">
        <v>130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7" t="s">
        <v>81</v>
      </c>
      <c r="BK591" s="232">
        <f>ROUND(I591*H591,2)</f>
        <v>0</v>
      </c>
      <c r="BL591" s="17" t="s">
        <v>136</v>
      </c>
      <c r="BM591" s="231" t="s">
        <v>705</v>
      </c>
    </row>
    <row r="592" s="2" customFormat="1" ht="21.75" customHeight="1">
      <c r="A592" s="38"/>
      <c r="B592" s="39"/>
      <c r="C592" s="266" t="s">
        <v>706</v>
      </c>
      <c r="D592" s="266" t="s">
        <v>313</v>
      </c>
      <c r="E592" s="267" t="s">
        <v>707</v>
      </c>
      <c r="F592" s="268" t="s">
        <v>708</v>
      </c>
      <c r="G592" s="269" t="s">
        <v>360</v>
      </c>
      <c r="H592" s="270">
        <v>2.02</v>
      </c>
      <c r="I592" s="271"/>
      <c r="J592" s="272">
        <f>ROUND(I592*H592,2)</f>
        <v>0</v>
      </c>
      <c r="K592" s="273"/>
      <c r="L592" s="274"/>
      <c r="M592" s="275" t="s">
        <v>1</v>
      </c>
      <c r="N592" s="276" t="s">
        <v>38</v>
      </c>
      <c r="O592" s="91"/>
      <c r="P592" s="229">
        <f>O592*H592</f>
        <v>0</v>
      </c>
      <c r="Q592" s="229">
        <v>0.0112</v>
      </c>
      <c r="R592" s="229">
        <f>Q592*H592</f>
        <v>0.022623999999999998</v>
      </c>
      <c r="S592" s="229">
        <v>0</v>
      </c>
      <c r="T592" s="23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1" t="s">
        <v>176</v>
      </c>
      <c r="AT592" s="231" t="s">
        <v>313</v>
      </c>
      <c r="AU592" s="231" t="s">
        <v>145</v>
      </c>
      <c r="AY592" s="17" t="s">
        <v>130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7" t="s">
        <v>81</v>
      </c>
      <c r="BK592" s="232">
        <f>ROUND(I592*H592,2)</f>
        <v>0</v>
      </c>
      <c r="BL592" s="17" t="s">
        <v>136</v>
      </c>
      <c r="BM592" s="231" t="s">
        <v>709</v>
      </c>
    </row>
    <row r="593" s="13" customFormat="1">
      <c r="A593" s="13"/>
      <c r="B593" s="233"/>
      <c r="C593" s="234"/>
      <c r="D593" s="235" t="s">
        <v>138</v>
      </c>
      <c r="E593" s="234"/>
      <c r="F593" s="237" t="s">
        <v>670</v>
      </c>
      <c r="G593" s="234"/>
      <c r="H593" s="238">
        <v>2.02</v>
      </c>
      <c r="I593" s="239"/>
      <c r="J593" s="234"/>
      <c r="K593" s="234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138</v>
      </c>
      <c r="AU593" s="244" t="s">
        <v>145</v>
      </c>
      <c r="AV593" s="13" t="s">
        <v>83</v>
      </c>
      <c r="AW593" s="13" t="s">
        <v>4</v>
      </c>
      <c r="AX593" s="13" t="s">
        <v>81</v>
      </c>
      <c r="AY593" s="244" t="s">
        <v>130</v>
      </c>
    </row>
    <row r="594" s="2" customFormat="1" ht="21.75" customHeight="1">
      <c r="A594" s="38"/>
      <c r="B594" s="39"/>
      <c r="C594" s="266" t="s">
        <v>710</v>
      </c>
      <c r="D594" s="266" t="s">
        <v>313</v>
      </c>
      <c r="E594" s="267" t="s">
        <v>711</v>
      </c>
      <c r="F594" s="268" t="s">
        <v>712</v>
      </c>
      <c r="G594" s="269" t="s">
        <v>360</v>
      </c>
      <c r="H594" s="270">
        <v>1.01</v>
      </c>
      <c r="I594" s="271"/>
      <c r="J594" s="272">
        <f>ROUND(I594*H594,2)</f>
        <v>0</v>
      </c>
      <c r="K594" s="273"/>
      <c r="L594" s="274"/>
      <c r="M594" s="275" t="s">
        <v>1</v>
      </c>
      <c r="N594" s="276" t="s">
        <v>38</v>
      </c>
      <c r="O594" s="91"/>
      <c r="P594" s="229">
        <f>O594*H594</f>
        <v>0</v>
      </c>
      <c r="Q594" s="229">
        <v>0.017000000000000001</v>
      </c>
      <c r="R594" s="229">
        <f>Q594*H594</f>
        <v>0.017170000000000001</v>
      </c>
      <c r="S594" s="229">
        <v>0</v>
      </c>
      <c r="T594" s="230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1" t="s">
        <v>176</v>
      </c>
      <c r="AT594" s="231" t="s">
        <v>313</v>
      </c>
      <c r="AU594" s="231" t="s">
        <v>145</v>
      </c>
      <c r="AY594" s="17" t="s">
        <v>130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7" t="s">
        <v>81</v>
      </c>
      <c r="BK594" s="232">
        <f>ROUND(I594*H594,2)</f>
        <v>0</v>
      </c>
      <c r="BL594" s="17" t="s">
        <v>136</v>
      </c>
      <c r="BM594" s="231" t="s">
        <v>713</v>
      </c>
    </row>
    <row r="595" s="13" customFormat="1">
      <c r="A595" s="13"/>
      <c r="B595" s="233"/>
      <c r="C595" s="234"/>
      <c r="D595" s="235" t="s">
        <v>138</v>
      </c>
      <c r="E595" s="234"/>
      <c r="F595" s="237" t="s">
        <v>665</v>
      </c>
      <c r="G595" s="234"/>
      <c r="H595" s="238">
        <v>1.01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138</v>
      </c>
      <c r="AU595" s="244" t="s">
        <v>145</v>
      </c>
      <c r="AV595" s="13" t="s">
        <v>83</v>
      </c>
      <c r="AW595" s="13" t="s">
        <v>4</v>
      </c>
      <c r="AX595" s="13" t="s">
        <v>81</v>
      </c>
      <c r="AY595" s="244" t="s">
        <v>130</v>
      </c>
    </row>
    <row r="596" s="2" customFormat="1" ht="21.75" customHeight="1">
      <c r="A596" s="38"/>
      <c r="B596" s="39"/>
      <c r="C596" s="266" t="s">
        <v>714</v>
      </c>
      <c r="D596" s="266" t="s">
        <v>313</v>
      </c>
      <c r="E596" s="267" t="s">
        <v>715</v>
      </c>
      <c r="F596" s="268" t="s">
        <v>716</v>
      </c>
      <c r="G596" s="269" t="s">
        <v>360</v>
      </c>
      <c r="H596" s="270">
        <v>1.01</v>
      </c>
      <c r="I596" s="271"/>
      <c r="J596" s="272">
        <f>ROUND(I596*H596,2)</f>
        <v>0</v>
      </c>
      <c r="K596" s="273"/>
      <c r="L596" s="274"/>
      <c r="M596" s="275" t="s">
        <v>1</v>
      </c>
      <c r="N596" s="276" t="s">
        <v>38</v>
      </c>
      <c r="O596" s="91"/>
      <c r="P596" s="229">
        <f>O596*H596</f>
        <v>0</v>
      </c>
      <c r="Q596" s="229">
        <v>0.023800000000000002</v>
      </c>
      <c r="R596" s="229">
        <f>Q596*H596</f>
        <v>0.024038</v>
      </c>
      <c r="S596" s="229">
        <v>0</v>
      </c>
      <c r="T596" s="23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1" t="s">
        <v>176</v>
      </c>
      <c r="AT596" s="231" t="s">
        <v>313</v>
      </c>
      <c r="AU596" s="231" t="s">
        <v>145</v>
      </c>
      <c r="AY596" s="17" t="s">
        <v>130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7" t="s">
        <v>81</v>
      </c>
      <c r="BK596" s="232">
        <f>ROUND(I596*H596,2)</f>
        <v>0</v>
      </c>
      <c r="BL596" s="17" t="s">
        <v>136</v>
      </c>
      <c r="BM596" s="231" t="s">
        <v>717</v>
      </c>
    </row>
    <row r="597" s="13" customFormat="1">
      <c r="A597" s="13"/>
      <c r="B597" s="233"/>
      <c r="C597" s="234"/>
      <c r="D597" s="235" t="s">
        <v>138</v>
      </c>
      <c r="E597" s="234"/>
      <c r="F597" s="237" t="s">
        <v>665</v>
      </c>
      <c r="G597" s="234"/>
      <c r="H597" s="238">
        <v>1.01</v>
      </c>
      <c r="I597" s="239"/>
      <c r="J597" s="234"/>
      <c r="K597" s="234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138</v>
      </c>
      <c r="AU597" s="244" t="s">
        <v>145</v>
      </c>
      <c r="AV597" s="13" t="s">
        <v>83</v>
      </c>
      <c r="AW597" s="13" t="s">
        <v>4</v>
      </c>
      <c r="AX597" s="13" t="s">
        <v>81</v>
      </c>
      <c r="AY597" s="244" t="s">
        <v>130</v>
      </c>
    </row>
    <row r="598" s="2" customFormat="1" ht="44.25" customHeight="1">
      <c r="A598" s="38"/>
      <c r="B598" s="39"/>
      <c r="C598" s="219" t="s">
        <v>718</v>
      </c>
      <c r="D598" s="219" t="s">
        <v>132</v>
      </c>
      <c r="E598" s="220" t="s">
        <v>719</v>
      </c>
      <c r="F598" s="221" t="s">
        <v>720</v>
      </c>
      <c r="G598" s="222" t="s">
        <v>360</v>
      </c>
      <c r="H598" s="223">
        <v>4</v>
      </c>
      <c r="I598" s="224"/>
      <c r="J598" s="225">
        <f>ROUND(I598*H598,2)</f>
        <v>0</v>
      </c>
      <c r="K598" s="226"/>
      <c r="L598" s="44"/>
      <c r="M598" s="227" t="s">
        <v>1</v>
      </c>
      <c r="N598" s="228" t="s">
        <v>38</v>
      </c>
      <c r="O598" s="91"/>
      <c r="P598" s="229">
        <f>O598*H598</f>
        <v>0</v>
      </c>
      <c r="Q598" s="229">
        <v>0.00167</v>
      </c>
      <c r="R598" s="229">
        <f>Q598*H598</f>
        <v>0.0066800000000000002</v>
      </c>
      <c r="S598" s="229">
        <v>0</v>
      </c>
      <c r="T598" s="230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1" t="s">
        <v>136</v>
      </c>
      <c r="AT598" s="231" t="s">
        <v>132</v>
      </c>
      <c r="AU598" s="231" t="s">
        <v>145</v>
      </c>
      <c r="AY598" s="17" t="s">
        <v>130</v>
      </c>
      <c r="BE598" s="232">
        <f>IF(N598="základní",J598,0)</f>
        <v>0</v>
      </c>
      <c r="BF598" s="232">
        <f>IF(N598="snížená",J598,0)</f>
        <v>0</v>
      </c>
      <c r="BG598" s="232">
        <f>IF(N598="zákl. přenesená",J598,0)</f>
        <v>0</v>
      </c>
      <c r="BH598" s="232">
        <f>IF(N598="sníž. přenesená",J598,0)</f>
        <v>0</v>
      </c>
      <c r="BI598" s="232">
        <f>IF(N598="nulová",J598,0)</f>
        <v>0</v>
      </c>
      <c r="BJ598" s="17" t="s">
        <v>81</v>
      </c>
      <c r="BK598" s="232">
        <f>ROUND(I598*H598,2)</f>
        <v>0</v>
      </c>
      <c r="BL598" s="17" t="s">
        <v>136</v>
      </c>
      <c r="BM598" s="231" t="s">
        <v>721</v>
      </c>
    </row>
    <row r="599" s="2" customFormat="1" ht="21.75" customHeight="1">
      <c r="A599" s="38"/>
      <c r="B599" s="39"/>
      <c r="C599" s="266" t="s">
        <v>722</v>
      </c>
      <c r="D599" s="266" t="s">
        <v>313</v>
      </c>
      <c r="E599" s="267" t="s">
        <v>723</v>
      </c>
      <c r="F599" s="268" t="s">
        <v>724</v>
      </c>
      <c r="G599" s="269" t="s">
        <v>360</v>
      </c>
      <c r="H599" s="270">
        <v>2.02</v>
      </c>
      <c r="I599" s="271"/>
      <c r="J599" s="272">
        <f>ROUND(I599*H599,2)</f>
        <v>0</v>
      </c>
      <c r="K599" s="273"/>
      <c r="L599" s="274"/>
      <c r="M599" s="275" t="s">
        <v>1</v>
      </c>
      <c r="N599" s="276" t="s">
        <v>38</v>
      </c>
      <c r="O599" s="91"/>
      <c r="P599" s="229">
        <f>O599*H599</f>
        <v>0</v>
      </c>
      <c r="Q599" s="229">
        <v>0.023800000000000002</v>
      </c>
      <c r="R599" s="229">
        <f>Q599*H599</f>
        <v>0.048076000000000001</v>
      </c>
      <c r="S599" s="229">
        <v>0</v>
      </c>
      <c r="T599" s="23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31" t="s">
        <v>176</v>
      </c>
      <c r="AT599" s="231" t="s">
        <v>313</v>
      </c>
      <c r="AU599" s="231" t="s">
        <v>145</v>
      </c>
      <c r="AY599" s="17" t="s">
        <v>130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7" t="s">
        <v>81</v>
      </c>
      <c r="BK599" s="232">
        <f>ROUND(I599*H599,2)</f>
        <v>0</v>
      </c>
      <c r="BL599" s="17" t="s">
        <v>136</v>
      </c>
      <c r="BM599" s="231" t="s">
        <v>725</v>
      </c>
    </row>
    <row r="600" s="13" customFormat="1">
      <c r="A600" s="13"/>
      <c r="B600" s="233"/>
      <c r="C600" s="234"/>
      <c r="D600" s="235" t="s">
        <v>138</v>
      </c>
      <c r="E600" s="234"/>
      <c r="F600" s="237" t="s">
        <v>670</v>
      </c>
      <c r="G600" s="234"/>
      <c r="H600" s="238">
        <v>2.02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138</v>
      </c>
      <c r="AU600" s="244" t="s">
        <v>145</v>
      </c>
      <c r="AV600" s="13" t="s">
        <v>83</v>
      </c>
      <c r="AW600" s="13" t="s">
        <v>4</v>
      </c>
      <c r="AX600" s="13" t="s">
        <v>81</v>
      </c>
      <c r="AY600" s="244" t="s">
        <v>130</v>
      </c>
    </row>
    <row r="601" s="2" customFormat="1" ht="21.75" customHeight="1">
      <c r="A601" s="38"/>
      <c r="B601" s="39"/>
      <c r="C601" s="266" t="s">
        <v>726</v>
      </c>
      <c r="D601" s="266" t="s">
        <v>313</v>
      </c>
      <c r="E601" s="267" t="s">
        <v>727</v>
      </c>
      <c r="F601" s="268" t="s">
        <v>728</v>
      </c>
      <c r="G601" s="269" t="s">
        <v>360</v>
      </c>
      <c r="H601" s="270">
        <v>1.01</v>
      </c>
      <c r="I601" s="271"/>
      <c r="J601" s="272">
        <f>ROUND(I601*H601,2)</f>
        <v>0</v>
      </c>
      <c r="K601" s="273"/>
      <c r="L601" s="274"/>
      <c r="M601" s="275" t="s">
        <v>1</v>
      </c>
      <c r="N601" s="276" t="s">
        <v>38</v>
      </c>
      <c r="O601" s="91"/>
      <c r="P601" s="229">
        <f>O601*H601</f>
        <v>0</v>
      </c>
      <c r="Q601" s="229">
        <v>0.029499999999999998</v>
      </c>
      <c r="R601" s="229">
        <f>Q601*H601</f>
        <v>0.029794999999999999</v>
      </c>
      <c r="S601" s="229">
        <v>0</v>
      </c>
      <c r="T601" s="23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31" t="s">
        <v>176</v>
      </c>
      <c r="AT601" s="231" t="s">
        <v>313</v>
      </c>
      <c r="AU601" s="231" t="s">
        <v>145</v>
      </c>
      <c r="AY601" s="17" t="s">
        <v>130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17" t="s">
        <v>81</v>
      </c>
      <c r="BK601" s="232">
        <f>ROUND(I601*H601,2)</f>
        <v>0</v>
      </c>
      <c r="BL601" s="17" t="s">
        <v>136</v>
      </c>
      <c r="BM601" s="231" t="s">
        <v>729</v>
      </c>
    </row>
    <row r="602" s="13" customFormat="1">
      <c r="A602" s="13"/>
      <c r="B602" s="233"/>
      <c r="C602" s="234"/>
      <c r="D602" s="235" t="s">
        <v>138</v>
      </c>
      <c r="E602" s="234"/>
      <c r="F602" s="237" t="s">
        <v>665</v>
      </c>
      <c r="G602" s="234"/>
      <c r="H602" s="238">
        <v>1.01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138</v>
      </c>
      <c r="AU602" s="244" t="s">
        <v>145</v>
      </c>
      <c r="AV602" s="13" t="s">
        <v>83</v>
      </c>
      <c r="AW602" s="13" t="s">
        <v>4</v>
      </c>
      <c r="AX602" s="13" t="s">
        <v>81</v>
      </c>
      <c r="AY602" s="244" t="s">
        <v>130</v>
      </c>
    </row>
    <row r="603" s="2" customFormat="1" ht="21.75" customHeight="1">
      <c r="A603" s="38"/>
      <c r="B603" s="39"/>
      <c r="C603" s="266" t="s">
        <v>730</v>
      </c>
      <c r="D603" s="266" t="s">
        <v>313</v>
      </c>
      <c r="E603" s="267" t="s">
        <v>731</v>
      </c>
      <c r="F603" s="268" t="s">
        <v>732</v>
      </c>
      <c r="G603" s="269" t="s">
        <v>360</v>
      </c>
      <c r="H603" s="270">
        <v>1.01</v>
      </c>
      <c r="I603" s="271"/>
      <c r="J603" s="272">
        <f>ROUND(I603*H603,2)</f>
        <v>0</v>
      </c>
      <c r="K603" s="273"/>
      <c r="L603" s="274"/>
      <c r="M603" s="275" t="s">
        <v>1</v>
      </c>
      <c r="N603" s="276" t="s">
        <v>38</v>
      </c>
      <c r="O603" s="91"/>
      <c r="P603" s="229">
        <f>O603*H603</f>
        <v>0</v>
      </c>
      <c r="Q603" s="229">
        <v>0.032500000000000001</v>
      </c>
      <c r="R603" s="229">
        <f>Q603*H603</f>
        <v>0.032825</v>
      </c>
      <c r="S603" s="229">
        <v>0</v>
      </c>
      <c r="T603" s="23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1" t="s">
        <v>176</v>
      </c>
      <c r="AT603" s="231" t="s">
        <v>313</v>
      </c>
      <c r="AU603" s="231" t="s">
        <v>145</v>
      </c>
      <c r="AY603" s="17" t="s">
        <v>130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17" t="s">
        <v>81</v>
      </c>
      <c r="BK603" s="232">
        <f>ROUND(I603*H603,2)</f>
        <v>0</v>
      </c>
      <c r="BL603" s="17" t="s">
        <v>136</v>
      </c>
      <c r="BM603" s="231" t="s">
        <v>733</v>
      </c>
    </row>
    <row r="604" s="13" customFormat="1">
      <c r="A604" s="13"/>
      <c r="B604" s="233"/>
      <c r="C604" s="234"/>
      <c r="D604" s="235" t="s">
        <v>138</v>
      </c>
      <c r="E604" s="234"/>
      <c r="F604" s="237" t="s">
        <v>665</v>
      </c>
      <c r="G604" s="234"/>
      <c r="H604" s="238">
        <v>1.01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138</v>
      </c>
      <c r="AU604" s="244" t="s">
        <v>145</v>
      </c>
      <c r="AV604" s="13" t="s">
        <v>83</v>
      </c>
      <c r="AW604" s="13" t="s">
        <v>4</v>
      </c>
      <c r="AX604" s="13" t="s">
        <v>81</v>
      </c>
      <c r="AY604" s="244" t="s">
        <v>130</v>
      </c>
    </row>
    <row r="605" s="2" customFormat="1" ht="37.8" customHeight="1">
      <c r="A605" s="38"/>
      <c r="B605" s="39"/>
      <c r="C605" s="219" t="s">
        <v>734</v>
      </c>
      <c r="D605" s="219" t="s">
        <v>132</v>
      </c>
      <c r="E605" s="220" t="s">
        <v>735</v>
      </c>
      <c r="F605" s="221" t="s">
        <v>736</v>
      </c>
      <c r="G605" s="222" t="s">
        <v>360</v>
      </c>
      <c r="H605" s="223">
        <v>3</v>
      </c>
      <c r="I605" s="224"/>
      <c r="J605" s="225">
        <f>ROUND(I605*H605,2)</f>
        <v>0</v>
      </c>
      <c r="K605" s="226"/>
      <c r="L605" s="44"/>
      <c r="M605" s="227" t="s">
        <v>1</v>
      </c>
      <c r="N605" s="228" t="s">
        <v>38</v>
      </c>
      <c r="O605" s="91"/>
      <c r="P605" s="229">
        <f>O605*H605</f>
        <v>0</v>
      </c>
      <c r="Q605" s="229">
        <v>0.00282</v>
      </c>
      <c r="R605" s="229">
        <f>Q605*H605</f>
        <v>0.0084600000000000005</v>
      </c>
      <c r="S605" s="229">
        <v>0</v>
      </c>
      <c r="T605" s="230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31" t="s">
        <v>136</v>
      </c>
      <c r="AT605" s="231" t="s">
        <v>132</v>
      </c>
      <c r="AU605" s="231" t="s">
        <v>145</v>
      </c>
      <c r="AY605" s="17" t="s">
        <v>130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17" t="s">
        <v>81</v>
      </c>
      <c r="BK605" s="232">
        <f>ROUND(I605*H605,2)</f>
        <v>0</v>
      </c>
      <c r="BL605" s="17" t="s">
        <v>136</v>
      </c>
      <c r="BM605" s="231" t="s">
        <v>737</v>
      </c>
    </row>
    <row r="606" s="13" customFormat="1">
      <c r="A606" s="13"/>
      <c r="B606" s="233"/>
      <c r="C606" s="234"/>
      <c r="D606" s="235" t="s">
        <v>138</v>
      </c>
      <c r="E606" s="236" t="s">
        <v>1</v>
      </c>
      <c r="F606" s="237" t="s">
        <v>738</v>
      </c>
      <c r="G606" s="234"/>
      <c r="H606" s="238">
        <v>3</v>
      </c>
      <c r="I606" s="239"/>
      <c r="J606" s="234"/>
      <c r="K606" s="234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138</v>
      </c>
      <c r="AU606" s="244" t="s">
        <v>145</v>
      </c>
      <c r="AV606" s="13" t="s">
        <v>83</v>
      </c>
      <c r="AW606" s="13" t="s">
        <v>29</v>
      </c>
      <c r="AX606" s="13" t="s">
        <v>81</v>
      </c>
      <c r="AY606" s="244" t="s">
        <v>130</v>
      </c>
    </row>
    <row r="607" s="2" customFormat="1" ht="21.75" customHeight="1">
      <c r="A607" s="38"/>
      <c r="B607" s="39"/>
      <c r="C607" s="266" t="s">
        <v>739</v>
      </c>
      <c r="D607" s="266" t="s">
        <v>313</v>
      </c>
      <c r="E607" s="267" t="s">
        <v>740</v>
      </c>
      <c r="F607" s="268" t="s">
        <v>741</v>
      </c>
      <c r="G607" s="269" t="s">
        <v>360</v>
      </c>
      <c r="H607" s="270">
        <v>2.02</v>
      </c>
      <c r="I607" s="271"/>
      <c r="J607" s="272">
        <f>ROUND(I607*H607,2)</f>
        <v>0</v>
      </c>
      <c r="K607" s="273"/>
      <c r="L607" s="274"/>
      <c r="M607" s="275" t="s">
        <v>1</v>
      </c>
      <c r="N607" s="276" t="s">
        <v>38</v>
      </c>
      <c r="O607" s="91"/>
      <c r="P607" s="229">
        <f>O607*H607</f>
        <v>0</v>
      </c>
      <c r="Q607" s="229">
        <v>0.051499999999999997</v>
      </c>
      <c r="R607" s="229">
        <f>Q607*H607</f>
        <v>0.10403</v>
      </c>
      <c r="S607" s="229">
        <v>0</v>
      </c>
      <c r="T607" s="23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1" t="s">
        <v>176</v>
      </c>
      <c r="AT607" s="231" t="s">
        <v>313</v>
      </c>
      <c r="AU607" s="231" t="s">
        <v>145</v>
      </c>
      <c r="AY607" s="17" t="s">
        <v>130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7" t="s">
        <v>81</v>
      </c>
      <c r="BK607" s="232">
        <f>ROUND(I607*H607,2)</f>
        <v>0</v>
      </c>
      <c r="BL607" s="17" t="s">
        <v>136</v>
      </c>
      <c r="BM607" s="231" t="s">
        <v>742</v>
      </c>
    </row>
    <row r="608" s="13" customFormat="1">
      <c r="A608" s="13"/>
      <c r="B608" s="233"/>
      <c r="C608" s="234"/>
      <c r="D608" s="235" t="s">
        <v>138</v>
      </c>
      <c r="E608" s="234"/>
      <c r="F608" s="237" t="s">
        <v>670</v>
      </c>
      <c r="G608" s="234"/>
      <c r="H608" s="238">
        <v>2.02</v>
      </c>
      <c r="I608" s="239"/>
      <c r="J608" s="234"/>
      <c r="K608" s="234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138</v>
      </c>
      <c r="AU608" s="244" t="s">
        <v>145</v>
      </c>
      <c r="AV608" s="13" t="s">
        <v>83</v>
      </c>
      <c r="AW608" s="13" t="s">
        <v>4</v>
      </c>
      <c r="AX608" s="13" t="s">
        <v>81</v>
      </c>
      <c r="AY608" s="244" t="s">
        <v>130</v>
      </c>
    </row>
    <row r="609" s="2" customFormat="1" ht="21.75" customHeight="1">
      <c r="A609" s="38"/>
      <c r="B609" s="39"/>
      <c r="C609" s="266" t="s">
        <v>743</v>
      </c>
      <c r="D609" s="266" t="s">
        <v>313</v>
      </c>
      <c r="E609" s="267" t="s">
        <v>744</v>
      </c>
      <c r="F609" s="268" t="s">
        <v>745</v>
      </c>
      <c r="G609" s="269" t="s">
        <v>360</v>
      </c>
      <c r="H609" s="270">
        <v>1.01</v>
      </c>
      <c r="I609" s="271"/>
      <c r="J609" s="272">
        <f>ROUND(I609*H609,2)</f>
        <v>0</v>
      </c>
      <c r="K609" s="273"/>
      <c r="L609" s="274"/>
      <c r="M609" s="275" t="s">
        <v>1</v>
      </c>
      <c r="N609" s="276" t="s">
        <v>38</v>
      </c>
      <c r="O609" s="91"/>
      <c r="P609" s="229">
        <f>O609*H609</f>
        <v>0</v>
      </c>
      <c r="Q609" s="229">
        <v>0.056899999999999999</v>
      </c>
      <c r="R609" s="229">
        <f>Q609*H609</f>
        <v>0.057468999999999999</v>
      </c>
      <c r="S609" s="229">
        <v>0</v>
      </c>
      <c r="T609" s="230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1" t="s">
        <v>176</v>
      </c>
      <c r="AT609" s="231" t="s">
        <v>313</v>
      </c>
      <c r="AU609" s="231" t="s">
        <v>145</v>
      </c>
      <c r="AY609" s="17" t="s">
        <v>130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17" t="s">
        <v>81</v>
      </c>
      <c r="BK609" s="232">
        <f>ROUND(I609*H609,2)</f>
        <v>0</v>
      </c>
      <c r="BL609" s="17" t="s">
        <v>136</v>
      </c>
      <c r="BM609" s="231" t="s">
        <v>746</v>
      </c>
    </row>
    <row r="610" s="13" customFormat="1">
      <c r="A610" s="13"/>
      <c r="B610" s="233"/>
      <c r="C610" s="234"/>
      <c r="D610" s="235" t="s">
        <v>138</v>
      </c>
      <c r="E610" s="234"/>
      <c r="F610" s="237" t="s">
        <v>665</v>
      </c>
      <c r="G610" s="234"/>
      <c r="H610" s="238">
        <v>1.01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138</v>
      </c>
      <c r="AU610" s="244" t="s">
        <v>145</v>
      </c>
      <c r="AV610" s="13" t="s">
        <v>83</v>
      </c>
      <c r="AW610" s="13" t="s">
        <v>4</v>
      </c>
      <c r="AX610" s="13" t="s">
        <v>81</v>
      </c>
      <c r="AY610" s="244" t="s">
        <v>130</v>
      </c>
    </row>
    <row r="611" s="2" customFormat="1" ht="37.8" customHeight="1">
      <c r="A611" s="38"/>
      <c r="B611" s="39"/>
      <c r="C611" s="219" t="s">
        <v>747</v>
      </c>
      <c r="D611" s="219" t="s">
        <v>132</v>
      </c>
      <c r="E611" s="220" t="s">
        <v>748</v>
      </c>
      <c r="F611" s="221" t="s">
        <v>749</v>
      </c>
      <c r="G611" s="222" t="s">
        <v>360</v>
      </c>
      <c r="H611" s="223">
        <v>6</v>
      </c>
      <c r="I611" s="224"/>
      <c r="J611" s="225">
        <f>ROUND(I611*H611,2)</f>
        <v>0</v>
      </c>
      <c r="K611" s="226"/>
      <c r="L611" s="44"/>
      <c r="M611" s="227" t="s">
        <v>1</v>
      </c>
      <c r="N611" s="228" t="s">
        <v>38</v>
      </c>
      <c r="O611" s="91"/>
      <c r="P611" s="229">
        <f>O611*H611</f>
        <v>0</v>
      </c>
      <c r="Q611" s="229">
        <v>0.0028700000000000002</v>
      </c>
      <c r="R611" s="229">
        <f>Q611*H611</f>
        <v>0.017219999999999999</v>
      </c>
      <c r="S611" s="229">
        <v>0</v>
      </c>
      <c r="T611" s="230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1" t="s">
        <v>136</v>
      </c>
      <c r="AT611" s="231" t="s">
        <v>132</v>
      </c>
      <c r="AU611" s="231" t="s">
        <v>145</v>
      </c>
      <c r="AY611" s="17" t="s">
        <v>130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17" t="s">
        <v>81</v>
      </c>
      <c r="BK611" s="232">
        <f>ROUND(I611*H611,2)</f>
        <v>0</v>
      </c>
      <c r="BL611" s="17" t="s">
        <v>136</v>
      </c>
      <c r="BM611" s="231" t="s">
        <v>750</v>
      </c>
    </row>
    <row r="612" s="13" customFormat="1">
      <c r="A612" s="13"/>
      <c r="B612" s="233"/>
      <c r="C612" s="234"/>
      <c r="D612" s="235" t="s">
        <v>138</v>
      </c>
      <c r="E612" s="236" t="s">
        <v>1</v>
      </c>
      <c r="F612" s="237" t="s">
        <v>751</v>
      </c>
      <c r="G612" s="234"/>
      <c r="H612" s="238">
        <v>6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138</v>
      </c>
      <c r="AU612" s="244" t="s">
        <v>145</v>
      </c>
      <c r="AV612" s="13" t="s">
        <v>83</v>
      </c>
      <c r="AW612" s="13" t="s">
        <v>29</v>
      </c>
      <c r="AX612" s="13" t="s">
        <v>73</v>
      </c>
      <c r="AY612" s="244" t="s">
        <v>130</v>
      </c>
    </row>
    <row r="613" s="2" customFormat="1" ht="21.75" customHeight="1">
      <c r="A613" s="38"/>
      <c r="B613" s="39"/>
      <c r="C613" s="266" t="s">
        <v>752</v>
      </c>
      <c r="D613" s="266" t="s">
        <v>313</v>
      </c>
      <c r="E613" s="267" t="s">
        <v>753</v>
      </c>
      <c r="F613" s="268" t="s">
        <v>754</v>
      </c>
      <c r="G613" s="269" t="s">
        <v>360</v>
      </c>
      <c r="H613" s="270">
        <v>1.01</v>
      </c>
      <c r="I613" s="271"/>
      <c r="J613" s="272">
        <f>ROUND(I613*H613,2)</f>
        <v>0</v>
      </c>
      <c r="K613" s="273"/>
      <c r="L613" s="274"/>
      <c r="M613" s="275" t="s">
        <v>1</v>
      </c>
      <c r="N613" s="276" t="s">
        <v>38</v>
      </c>
      <c r="O613" s="91"/>
      <c r="P613" s="229">
        <f>O613*H613</f>
        <v>0</v>
      </c>
      <c r="Q613" s="229">
        <v>0.057799999999999997</v>
      </c>
      <c r="R613" s="229">
        <f>Q613*H613</f>
        <v>0.058377999999999999</v>
      </c>
      <c r="S613" s="229">
        <v>0</v>
      </c>
      <c r="T613" s="23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1" t="s">
        <v>176</v>
      </c>
      <c r="AT613" s="231" t="s">
        <v>313</v>
      </c>
      <c r="AU613" s="231" t="s">
        <v>145</v>
      </c>
      <c r="AY613" s="17" t="s">
        <v>130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7" t="s">
        <v>81</v>
      </c>
      <c r="BK613" s="232">
        <f>ROUND(I613*H613,2)</f>
        <v>0</v>
      </c>
      <c r="BL613" s="17" t="s">
        <v>136</v>
      </c>
      <c r="BM613" s="231" t="s">
        <v>755</v>
      </c>
    </row>
    <row r="614" s="13" customFormat="1">
      <c r="A614" s="13"/>
      <c r="B614" s="233"/>
      <c r="C614" s="234"/>
      <c r="D614" s="235" t="s">
        <v>138</v>
      </c>
      <c r="E614" s="234"/>
      <c r="F614" s="237" t="s">
        <v>665</v>
      </c>
      <c r="G614" s="234"/>
      <c r="H614" s="238">
        <v>1.01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138</v>
      </c>
      <c r="AU614" s="244" t="s">
        <v>145</v>
      </c>
      <c r="AV614" s="13" t="s">
        <v>83</v>
      </c>
      <c r="AW614" s="13" t="s">
        <v>4</v>
      </c>
      <c r="AX614" s="13" t="s">
        <v>81</v>
      </c>
      <c r="AY614" s="244" t="s">
        <v>130</v>
      </c>
    </row>
    <row r="615" s="2" customFormat="1" ht="16.5" customHeight="1">
      <c r="A615" s="38"/>
      <c r="B615" s="39"/>
      <c r="C615" s="266" t="s">
        <v>756</v>
      </c>
      <c r="D615" s="266" t="s">
        <v>313</v>
      </c>
      <c r="E615" s="267" t="s">
        <v>757</v>
      </c>
      <c r="F615" s="268" t="s">
        <v>758</v>
      </c>
      <c r="G615" s="269" t="s">
        <v>360</v>
      </c>
      <c r="H615" s="270">
        <v>1.01</v>
      </c>
      <c r="I615" s="271"/>
      <c r="J615" s="272">
        <f>ROUND(I615*H615,2)</f>
        <v>0</v>
      </c>
      <c r="K615" s="273"/>
      <c r="L615" s="274"/>
      <c r="M615" s="275" t="s">
        <v>1</v>
      </c>
      <c r="N615" s="276" t="s">
        <v>38</v>
      </c>
      <c r="O615" s="91"/>
      <c r="P615" s="229">
        <f>O615*H615</f>
        <v>0</v>
      </c>
      <c r="Q615" s="229">
        <v>0.074899999999999994</v>
      </c>
      <c r="R615" s="229">
        <f>Q615*H615</f>
        <v>0.075648999999999994</v>
      </c>
      <c r="S615" s="229">
        <v>0</v>
      </c>
      <c r="T615" s="230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31" t="s">
        <v>176</v>
      </c>
      <c r="AT615" s="231" t="s">
        <v>313</v>
      </c>
      <c r="AU615" s="231" t="s">
        <v>145</v>
      </c>
      <c r="AY615" s="17" t="s">
        <v>130</v>
      </c>
      <c r="BE615" s="232">
        <f>IF(N615="základní",J615,0)</f>
        <v>0</v>
      </c>
      <c r="BF615" s="232">
        <f>IF(N615="snížená",J615,0)</f>
        <v>0</v>
      </c>
      <c r="BG615" s="232">
        <f>IF(N615="zákl. přenesená",J615,0)</f>
        <v>0</v>
      </c>
      <c r="BH615" s="232">
        <f>IF(N615="sníž. přenesená",J615,0)</f>
        <v>0</v>
      </c>
      <c r="BI615" s="232">
        <f>IF(N615="nulová",J615,0)</f>
        <v>0</v>
      </c>
      <c r="BJ615" s="17" t="s">
        <v>81</v>
      </c>
      <c r="BK615" s="232">
        <f>ROUND(I615*H615,2)</f>
        <v>0</v>
      </c>
      <c r="BL615" s="17" t="s">
        <v>136</v>
      </c>
      <c r="BM615" s="231" t="s">
        <v>759</v>
      </c>
    </row>
    <row r="616" s="13" customFormat="1">
      <c r="A616" s="13"/>
      <c r="B616" s="233"/>
      <c r="C616" s="234"/>
      <c r="D616" s="235" t="s">
        <v>138</v>
      </c>
      <c r="E616" s="234"/>
      <c r="F616" s="237" t="s">
        <v>665</v>
      </c>
      <c r="G616" s="234"/>
      <c r="H616" s="238">
        <v>1.01</v>
      </c>
      <c r="I616" s="239"/>
      <c r="J616" s="234"/>
      <c r="K616" s="234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138</v>
      </c>
      <c r="AU616" s="244" t="s">
        <v>145</v>
      </c>
      <c r="AV616" s="13" t="s">
        <v>83</v>
      </c>
      <c r="AW616" s="13" t="s">
        <v>4</v>
      </c>
      <c r="AX616" s="13" t="s">
        <v>81</v>
      </c>
      <c r="AY616" s="244" t="s">
        <v>130</v>
      </c>
    </row>
    <row r="617" s="2" customFormat="1" ht="21.75" customHeight="1">
      <c r="A617" s="38"/>
      <c r="B617" s="39"/>
      <c r="C617" s="266" t="s">
        <v>760</v>
      </c>
      <c r="D617" s="266" t="s">
        <v>313</v>
      </c>
      <c r="E617" s="267" t="s">
        <v>761</v>
      </c>
      <c r="F617" s="268" t="s">
        <v>762</v>
      </c>
      <c r="G617" s="269" t="s">
        <v>360</v>
      </c>
      <c r="H617" s="270">
        <v>1.01</v>
      </c>
      <c r="I617" s="271"/>
      <c r="J617" s="272">
        <f>ROUND(I617*H617,2)</f>
        <v>0</v>
      </c>
      <c r="K617" s="273"/>
      <c r="L617" s="274"/>
      <c r="M617" s="275" t="s">
        <v>1</v>
      </c>
      <c r="N617" s="276" t="s">
        <v>38</v>
      </c>
      <c r="O617" s="91"/>
      <c r="P617" s="229">
        <f>O617*H617</f>
        <v>0</v>
      </c>
      <c r="Q617" s="229">
        <v>0.088300000000000003</v>
      </c>
      <c r="R617" s="229">
        <f>Q617*H617</f>
        <v>0.089182999999999998</v>
      </c>
      <c r="S617" s="229">
        <v>0</v>
      </c>
      <c r="T617" s="23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1" t="s">
        <v>176</v>
      </c>
      <c r="AT617" s="231" t="s">
        <v>313</v>
      </c>
      <c r="AU617" s="231" t="s">
        <v>145</v>
      </c>
      <c r="AY617" s="17" t="s">
        <v>130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7" t="s">
        <v>81</v>
      </c>
      <c r="BK617" s="232">
        <f>ROUND(I617*H617,2)</f>
        <v>0</v>
      </c>
      <c r="BL617" s="17" t="s">
        <v>136</v>
      </c>
      <c r="BM617" s="231" t="s">
        <v>763</v>
      </c>
    </row>
    <row r="618" s="13" customFormat="1">
      <c r="A618" s="13"/>
      <c r="B618" s="233"/>
      <c r="C618" s="234"/>
      <c r="D618" s="235" t="s">
        <v>138</v>
      </c>
      <c r="E618" s="234"/>
      <c r="F618" s="237" t="s">
        <v>665</v>
      </c>
      <c r="G618" s="234"/>
      <c r="H618" s="238">
        <v>1.01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138</v>
      </c>
      <c r="AU618" s="244" t="s">
        <v>145</v>
      </c>
      <c r="AV618" s="13" t="s">
        <v>83</v>
      </c>
      <c r="AW618" s="13" t="s">
        <v>4</v>
      </c>
      <c r="AX618" s="13" t="s">
        <v>81</v>
      </c>
      <c r="AY618" s="244" t="s">
        <v>130</v>
      </c>
    </row>
    <row r="619" s="2" customFormat="1" ht="21.75" customHeight="1">
      <c r="A619" s="38"/>
      <c r="B619" s="39"/>
      <c r="C619" s="266" t="s">
        <v>764</v>
      </c>
      <c r="D619" s="266" t="s">
        <v>313</v>
      </c>
      <c r="E619" s="267" t="s">
        <v>765</v>
      </c>
      <c r="F619" s="268" t="s">
        <v>766</v>
      </c>
      <c r="G619" s="269" t="s">
        <v>360</v>
      </c>
      <c r="H619" s="270">
        <v>1.01</v>
      </c>
      <c r="I619" s="271"/>
      <c r="J619" s="272">
        <f>ROUND(I619*H619,2)</f>
        <v>0</v>
      </c>
      <c r="K619" s="273"/>
      <c r="L619" s="274"/>
      <c r="M619" s="275" t="s">
        <v>1</v>
      </c>
      <c r="N619" s="276" t="s">
        <v>38</v>
      </c>
      <c r="O619" s="91"/>
      <c r="P619" s="229">
        <f>O619*H619</f>
        <v>0</v>
      </c>
      <c r="Q619" s="229">
        <v>0.1225</v>
      </c>
      <c r="R619" s="229">
        <f>Q619*H619</f>
        <v>0.123725</v>
      </c>
      <c r="S619" s="229">
        <v>0</v>
      </c>
      <c r="T619" s="230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31" t="s">
        <v>176</v>
      </c>
      <c r="AT619" s="231" t="s">
        <v>313</v>
      </c>
      <c r="AU619" s="231" t="s">
        <v>145</v>
      </c>
      <c r="AY619" s="17" t="s">
        <v>130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17" t="s">
        <v>81</v>
      </c>
      <c r="BK619" s="232">
        <f>ROUND(I619*H619,2)</f>
        <v>0</v>
      </c>
      <c r="BL619" s="17" t="s">
        <v>136</v>
      </c>
      <c r="BM619" s="231" t="s">
        <v>767</v>
      </c>
    </row>
    <row r="620" s="13" customFormat="1">
      <c r="A620" s="13"/>
      <c r="B620" s="233"/>
      <c r="C620" s="234"/>
      <c r="D620" s="235" t="s">
        <v>138</v>
      </c>
      <c r="E620" s="234"/>
      <c r="F620" s="237" t="s">
        <v>665</v>
      </c>
      <c r="G620" s="234"/>
      <c r="H620" s="238">
        <v>1.01</v>
      </c>
      <c r="I620" s="239"/>
      <c r="J620" s="234"/>
      <c r="K620" s="234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138</v>
      </c>
      <c r="AU620" s="244" t="s">
        <v>145</v>
      </c>
      <c r="AV620" s="13" t="s">
        <v>83</v>
      </c>
      <c r="AW620" s="13" t="s">
        <v>4</v>
      </c>
      <c r="AX620" s="13" t="s">
        <v>81</v>
      </c>
      <c r="AY620" s="244" t="s">
        <v>130</v>
      </c>
    </row>
    <row r="621" s="2" customFormat="1" ht="21.75" customHeight="1">
      <c r="A621" s="38"/>
      <c r="B621" s="39"/>
      <c r="C621" s="266" t="s">
        <v>768</v>
      </c>
      <c r="D621" s="266" t="s">
        <v>313</v>
      </c>
      <c r="E621" s="267" t="s">
        <v>769</v>
      </c>
      <c r="F621" s="268" t="s">
        <v>770</v>
      </c>
      <c r="G621" s="269" t="s">
        <v>360</v>
      </c>
      <c r="H621" s="270">
        <v>1</v>
      </c>
      <c r="I621" s="271"/>
      <c r="J621" s="272">
        <f>ROUND(I621*H621,2)</f>
        <v>0</v>
      </c>
      <c r="K621" s="273"/>
      <c r="L621" s="274"/>
      <c r="M621" s="275" t="s">
        <v>1</v>
      </c>
      <c r="N621" s="276" t="s">
        <v>38</v>
      </c>
      <c r="O621" s="91"/>
      <c r="P621" s="229">
        <f>O621*H621</f>
        <v>0</v>
      </c>
      <c r="Q621" s="229">
        <v>0.11559999999999999</v>
      </c>
      <c r="R621" s="229">
        <f>Q621*H621</f>
        <v>0.11559999999999999</v>
      </c>
      <c r="S621" s="229">
        <v>0</v>
      </c>
      <c r="T621" s="23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1" t="s">
        <v>176</v>
      </c>
      <c r="AT621" s="231" t="s">
        <v>313</v>
      </c>
      <c r="AU621" s="231" t="s">
        <v>145</v>
      </c>
      <c r="AY621" s="17" t="s">
        <v>130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17" t="s">
        <v>81</v>
      </c>
      <c r="BK621" s="232">
        <f>ROUND(I621*H621,2)</f>
        <v>0</v>
      </c>
      <c r="BL621" s="17" t="s">
        <v>136</v>
      </c>
      <c r="BM621" s="231" t="s">
        <v>771</v>
      </c>
    </row>
    <row r="622" s="2" customFormat="1" ht="55.5" customHeight="1">
      <c r="A622" s="38"/>
      <c r="B622" s="39"/>
      <c r="C622" s="219" t="s">
        <v>772</v>
      </c>
      <c r="D622" s="219" t="s">
        <v>132</v>
      </c>
      <c r="E622" s="220" t="s">
        <v>773</v>
      </c>
      <c r="F622" s="221" t="s">
        <v>774</v>
      </c>
      <c r="G622" s="222" t="s">
        <v>360</v>
      </c>
      <c r="H622" s="223">
        <v>18</v>
      </c>
      <c r="I622" s="224"/>
      <c r="J622" s="225">
        <f>ROUND(I622*H622,2)</f>
        <v>0</v>
      </c>
      <c r="K622" s="226"/>
      <c r="L622" s="44"/>
      <c r="M622" s="227" t="s">
        <v>1</v>
      </c>
      <c r="N622" s="228" t="s">
        <v>38</v>
      </c>
      <c r="O622" s="91"/>
      <c r="P622" s="229">
        <f>O622*H622</f>
        <v>0</v>
      </c>
      <c r="Q622" s="229">
        <v>0</v>
      </c>
      <c r="R622" s="229">
        <f>Q622*H622</f>
        <v>0</v>
      </c>
      <c r="S622" s="229">
        <v>0</v>
      </c>
      <c r="T622" s="230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31" t="s">
        <v>136</v>
      </c>
      <c r="AT622" s="231" t="s">
        <v>132</v>
      </c>
      <c r="AU622" s="231" t="s">
        <v>145</v>
      </c>
      <c r="AY622" s="17" t="s">
        <v>130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7" t="s">
        <v>81</v>
      </c>
      <c r="BK622" s="232">
        <f>ROUND(I622*H622,2)</f>
        <v>0</v>
      </c>
      <c r="BL622" s="17" t="s">
        <v>136</v>
      </c>
      <c r="BM622" s="231" t="s">
        <v>775</v>
      </c>
    </row>
    <row r="623" s="13" customFormat="1">
      <c r="A623" s="13"/>
      <c r="B623" s="233"/>
      <c r="C623" s="234"/>
      <c r="D623" s="235" t="s">
        <v>138</v>
      </c>
      <c r="E623" s="236" t="s">
        <v>1</v>
      </c>
      <c r="F623" s="237" t="s">
        <v>776</v>
      </c>
      <c r="G623" s="234"/>
      <c r="H623" s="238">
        <v>18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138</v>
      </c>
      <c r="AU623" s="244" t="s">
        <v>145</v>
      </c>
      <c r="AV623" s="13" t="s">
        <v>83</v>
      </c>
      <c r="AW623" s="13" t="s">
        <v>29</v>
      </c>
      <c r="AX623" s="13" t="s">
        <v>81</v>
      </c>
      <c r="AY623" s="244" t="s">
        <v>130</v>
      </c>
    </row>
    <row r="624" s="2" customFormat="1" ht="44.25" customHeight="1">
      <c r="A624" s="38"/>
      <c r="B624" s="39"/>
      <c r="C624" s="219" t="s">
        <v>777</v>
      </c>
      <c r="D624" s="219" t="s">
        <v>132</v>
      </c>
      <c r="E624" s="220" t="s">
        <v>778</v>
      </c>
      <c r="F624" s="221" t="s">
        <v>779</v>
      </c>
      <c r="G624" s="222" t="s">
        <v>360</v>
      </c>
      <c r="H624" s="223">
        <v>8</v>
      </c>
      <c r="I624" s="224"/>
      <c r="J624" s="225">
        <f>ROUND(I624*H624,2)</f>
        <v>0</v>
      </c>
      <c r="K624" s="226"/>
      <c r="L624" s="44"/>
      <c r="M624" s="227" t="s">
        <v>1</v>
      </c>
      <c r="N624" s="228" t="s">
        <v>38</v>
      </c>
      <c r="O624" s="91"/>
      <c r="P624" s="229">
        <f>O624*H624</f>
        <v>0</v>
      </c>
      <c r="Q624" s="229">
        <v>0.0028700000000000002</v>
      </c>
      <c r="R624" s="229">
        <f>Q624*H624</f>
        <v>0.022960000000000001</v>
      </c>
      <c r="S624" s="229">
        <v>0</v>
      </c>
      <c r="T624" s="23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1" t="s">
        <v>136</v>
      </c>
      <c r="AT624" s="231" t="s">
        <v>132</v>
      </c>
      <c r="AU624" s="231" t="s">
        <v>145</v>
      </c>
      <c r="AY624" s="17" t="s">
        <v>130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7" t="s">
        <v>81</v>
      </c>
      <c r="BK624" s="232">
        <f>ROUND(I624*H624,2)</f>
        <v>0</v>
      </c>
      <c r="BL624" s="17" t="s">
        <v>136</v>
      </c>
      <c r="BM624" s="231" t="s">
        <v>780</v>
      </c>
    </row>
    <row r="625" s="2" customFormat="1" ht="16.5" customHeight="1">
      <c r="A625" s="38"/>
      <c r="B625" s="39"/>
      <c r="C625" s="266" t="s">
        <v>781</v>
      </c>
      <c r="D625" s="266" t="s">
        <v>313</v>
      </c>
      <c r="E625" s="267" t="s">
        <v>782</v>
      </c>
      <c r="F625" s="268" t="s">
        <v>783</v>
      </c>
      <c r="G625" s="269" t="s">
        <v>360</v>
      </c>
      <c r="H625" s="270">
        <v>1.01</v>
      </c>
      <c r="I625" s="271"/>
      <c r="J625" s="272">
        <f>ROUND(I625*H625,2)</f>
        <v>0</v>
      </c>
      <c r="K625" s="273"/>
      <c r="L625" s="274"/>
      <c r="M625" s="275" t="s">
        <v>1</v>
      </c>
      <c r="N625" s="276" t="s">
        <v>38</v>
      </c>
      <c r="O625" s="91"/>
      <c r="P625" s="229">
        <f>O625*H625</f>
        <v>0</v>
      </c>
      <c r="Q625" s="229">
        <v>0.017999999999999999</v>
      </c>
      <c r="R625" s="229">
        <f>Q625*H625</f>
        <v>0.018179999999999998</v>
      </c>
      <c r="S625" s="229">
        <v>0</v>
      </c>
      <c r="T625" s="230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31" t="s">
        <v>176</v>
      </c>
      <c r="AT625" s="231" t="s">
        <v>313</v>
      </c>
      <c r="AU625" s="231" t="s">
        <v>145</v>
      </c>
      <c r="AY625" s="17" t="s">
        <v>130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17" t="s">
        <v>81</v>
      </c>
      <c r="BK625" s="232">
        <f>ROUND(I625*H625,2)</f>
        <v>0</v>
      </c>
      <c r="BL625" s="17" t="s">
        <v>136</v>
      </c>
      <c r="BM625" s="231" t="s">
        <v>784</v>
      </c>
    </row>
    <row r="626" s="13" customFormat="1">
      <c r="A626" s="13"/>
      <c r="B626" s="233"/>
      <c r="C626" s="234"/>
      <c r="D626" s="235" t="s">
        <v>138</v>
      </c>
      <c r="E626" s="234"/>
      <c r="F626" s="237" t="s">
        <v>665</v>
      </c>
      <c r="G626" s="234"/>
      <c r="H626" s="238">
        <v>1.01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138</v>
      </c>
      <c r="AU626" s="244" t="s">
        <v>145</v>
      </c>
      <c r="AV626" s="13" t="s">
        <v>83</v>
      </c>
      <c r="AW626" s="13" t="s">
        <v>4</v>
      </c>
      <c r="AX626" s="13" t="s">
        <v>81</v>
      </c>
      <c r="AY626" s="244" t="s">
        <v>130</v>
      </c>
    </row>
    <row r="627" s="2" customFormat="1" ht="16.5" customHeight="1">
      <c r="A627" s="38"/>
      <c r="B627" s="39"/>
      <c r="C627" s="266" t="s">
        <v>785</v>
      </c>
      <c r="D627" s="266" t="s">
        <v>313</v>
      </c>
      <c r="E627" s="267" t="s">
        <v>786</v>
      </c>
      <c r="F627" s="268" t="s">
        <v>787</v>
      </c>
      <c r="G627" s="269" t="s">
        <v>360</v>
      </c>
      <c r="H627" s="270">
        <v>1.01</v>
      </c>
      <c r="I627" s="271"/>
      <c r="J627" s="272">
        <f>ROUND(I627*H627,2)</f>
        <v>0</v>
      </c>
      <c r="K627" s="273"/>
      <c r="L627" s="274"/>
      <c r="M627" s="275" t="s">
        <v>1</v>
      </c>
      <c r="N627" s="276" t="s">
        <v>38</v>
      </c>
      <c r="O627" s="91"/>
      <c r="P627" s="229">
        <f>O627*H627</f>
        <v>0</v>
      </c>
      <c r="Q627" s="229">
        <v>0.023</v>
      </c>
      <c r="R627" s="229">
        <f>Q627*H627</f>
        <v>0.023230000000000001</v>
      </c>
      <c r="S627" s="229">
        <v>0</v>
      </c>
      <c r="T627" s="230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31" t="s">
        <v>176</v>
      </c>
      <c r="AT627" s="231" t="s">
        <v>313</v>
      </c>
      <c r="AU627" s="231" t="s">
        <v>145</v>
      </c>
      <c r="AY627" s="17" t="s">
        <v>130</v>
      </c>
      <c r="BE627" s="232">
        <f>IF(N627="základní",J627,0)</f>
        <v>0</v>
      </c>
      <c r="BF627" s="232">
        <f>IF(N627="snížená",J627,0)</f>
        <v>0</v>
      </c>
      <c r="BG627" s="232">
        <f>IF(N627="zákl. přenesená",J627,0)</f>
        <v>0</v>
      </c>
      <c r="BH627" s="232">
        <f>IF(N627="sníž. přenesená",J627,0)</f>
        <v>0</v>
      </c>
      <c r="BI627" s="232">
        <f>IF(N627="nulová",J627,0)</f>
        <v>0</v>
      </c>
      <c r="BJ627" s="17" t="s">
        <v>81</v>
      </c>
      <c r="BK627" s="232">
        <f>ROUND(I627*H627,2)</f>
        <v>0</v>
      </c>
      <c r="BL627" s="17" t="s">
        <v>136</v>
      </c>
      <c r="BM627" s="231" t="s">
        <v>788</v>
      </c>
    </row>
    <row r="628" s="13" customFormat="1">
      <c r="A628" s="13"/>
      <c r="B628" s="233"/>
      <c r="C628" s="234"/>
      <c r="D628" s="235" t="s">
        <v>138</v>
      </c>
      <c r="E628" s="234"/>
      <c r="F628" s="237" t="s">
        <v>665</v>
      </c>
      <c r="G628" s="234"/>
      <c r="H628" s="238">
        <v>1.01</v>
      </c>
      <c r="I628" s="239"/>
      <c r="J628" s="234"/>
      <c r="K628" s="234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138</v>
      </c>
      <c r="AU628" s="244" t="s">
        <v>145</v>
      </c>
      <c r="AV628" s="13" t="s">
        <v>83</v>
      </c>
      <c r="AW628" s="13" t="s">
        <v>4</v>
      </c>
      <c r="AX628" s="13" t="s">
        <v>81</v>
      </c>
      <c r="AY628" s="244" t="s">
        <v>130</v>
      </c>
    </row>
    <row r="629" s="2" customFormat="1" ht="16.5" customHeight="1">
      <c r="A629" s="38"/>
      <c r="B629" s="39"/>
      <c r="C629" s="266" t="s">
        <v>789</v>
      </c>
      <c r="D629" s="266" t="s">
        <v>313</v>
      </c>
      <c r="E629" s="267" t="s">
        <v>790</v>
      </c>
      <c r="F629" s="268" t="s">
        <v>791</v>
      </c>
      <c r="G629" s="269" t="s">
        <v>360</v>
      </c>
      <c r="H629" s="270">
        <v>1.01</v>
      </c>
      <c r="I629" s="271"/>
      <c r="J629" s="272">
        <f>ROUND(I629*H629,2)</f>
        <v>0</v>
      </c>
      <c r="K629" s="273"/>
      <c r="L629" s="274"/>
      <c r="M629" s="275" t="s">
        <v>1</v>
      </c>
      <c r="N629" s="276" t="s">
        <v>38</v>
      </c>
      <c r="O629" s="91"/>
      <c r="P629" s="229">
        <f>O629*H629</f>
        <v>0</v>
      </c>
      <c r="Q629" s="229">
        <v>0.027</v>
      </c>
      <c r="R629" s="229">
        <f>Q629*H629</f>
        <v>0.027269999999999999</v>
      </c>
      <c r="S629" s="229">
        <v>0</v>
      </c>
      <c r="T629" s="230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1" t="s">
        <v>176</v>
      </c>
      <c r="AT629" s="231" t="s">
        <v>313</v>
      </c>
      <c r="AU629" s="231" t="s">
        <v>145</v>
      </c>
      <c r="AY629" s="17" t="s">
        <v>130</v>
      </c>
      <c r="BE629" s="232">
        <f>IF(N629="základní",J629,0)</f>
        <v>0</v>
      </c>
      <c r="BF629" s="232">
        <f>IF(N629="snížená",J629,0)</f>
        <v>0</v>
      </c>
      <c r="BG629" s="232">
        <f>IF(N629="zákl. přenesená",J629,0)</f>
        <v>0</v>
      </c>
      <c r="BH629" s="232">
        <f>IF(N629="sníž. přenesená",J629,0)</f>
        <v>0</v>
      </c>
      <c r="BI629" s="232">
        <f>IF(N629="nulová",J629,0)</f>
        <v>0</v>
      </c>
      <c r="BJ629" s="17" t="s">
        <v>81</v>
      </c>
      <c r="BK629" s="232">
        <f>ROUND(I629*H629,2)</f>
        <v>0</v>
      </c>
      <c r="BL629" s="17" t="s">
        <v>136</v>
      </c>
      <c r="BM629" s="231" t="s">
        <v>792</v>
      </c>
    </row>
    <row r="630" s="13" customFormat="1">
      <c r="A630" s="13"/>
      <c r="B630" s="233"/>
      <c r="C630" s="234"/>
      <c r="D630" s="235" t="s">
        <v>138</v>
      </c>
      <c r="E630" s="234"/>
      <c r="F630" s="237" t="s">
        <v>665</v>
      </c>
      <c r="G630" s="234"/>
      <c r="H630" s="238">
        <v>1.01</v>
      </c>
      <c r="I630" s="239"/>
      <c r="J630" s="234"/>
      <c r="K630" s="234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138</v>
      </c>
      <c r="AU630" s="244" t="s">
        <v>145</v>
      </c>
      <c r="AV630" s="13" t="s">
        <v>83</v>
      </c>
      <c r="AW630" s="13" t="s">
        <v>4</v>
      </c>
      <c r="AX630" s="13" t="s">
        <v>81</v>
      </c>
      <c r="AY630" s="244" t="s">
        <v>130</v>
      </c>
    </row>
    <row r="631" s="2" customFormat="1" ht="16.5" customHeight="1">
      <c r="A631" s="38"/>
      <c r="B631" s="39"/>
      <c r="C631" s="266" t="s">
        <v>793</v>
      </c>
      <c r="D631" s="266" t="s">
        <v>313</v>
      </c>
      <c r="E631" s="267" t="s">
        <v>794</v>
      </c>
      <c r="F631" s="268" t="s">
        <v>795</v>
      </c>
      <c r="G631" s="269" t="s">
        <v>360</v>
      </c>
      <c r="H631" s="270">
        <v>1.01</v>
      </c>
      <c r="I631" s="271"/>
      <c r="J631" s="272">
        <f>ROUND(I631*H631,2)</f>
        <v>0</v>
      </c>
      <c r="K631" s="273"/>
      <c r="L631" s="274"/>
      <c r="M631" s="275" t="s">
        <v>1</v>
      </c>
      <c r="N631" s="276" t="s">
        <v>38</v>
      </c>
      <c r="O631" s="91"/>
      <c r="P631" s="229">
        <f>O631*H631</f>
        <v>0</v>
      </c>
      <c r="Q631" s="229">
        <v>0.035000000000000003</v>
      </c>
      <c r="R631" s="229">
        <f>Q631*H631</f>
        <v>0.035350000000000006</v>
      </c>
      <c r="S631" s="229">
        <v>0</v>
      </c>
      <c r="T631" s="230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1" t="s">
        <v>176</v>
      </c>
      <c r="AT631" s="231" t="s">
        <v>313</v>
      </c>
      <c r="AU631" s="231" t="s">
        <v>145</v>
      </c>
      <c r="AY631" s="17" t="s">
        <v>130</v>
      </c>
      <c r="BE631" s="232">
        <f>IF(N631="základní",J631,0)</f>
        <v>0</v>
      </c>
      <c r="BF631" s="232">
        <f>IF(N631="snížená",J631,0)</f>
        <v>0</v>
      </c>
      <c r="BG631" s="232">
        <f>IF(N631="zákl. přenesená",J631,0)</f>
        <v>0</v>
      </c>
      <c r="BH631" s="232">
        <f>IF(N631="sníž. přenesená",J631,0)</f>
        <v>0</v>
      </c>
      <c r="BI631" s="232">
        <f>IF(N631="nulová",J631,0)</f>
        <v>0</v>
      </c>
      <c r="BJ631" s="17" t="s">
        <v>81</v>
      </c>
      <c r="BK631" s="232">
        <f>ROUND(I631*H631,2)</f>
        <v>0</v>
      </c>
      <c r="BL631" s="17" t="s">
        <v>136</v>
      </c>
      <c r="BM631" s="231" t="s">
        <v>796</v>
      </c>
    </row>
    <row r="632" s="13" customFormat="1">
      <c r="A632" s="13"/>
      <c r="B632" s="233"/>
      <c r="C632" s="234"/>
      <c r="D632" s="235" t="s">
        <v>138</v>
      </c>
      <c r="E632" s="234"/>
      <c r="F632" s="237" t="s">
        <v>665</v>
      </c>
      <c r="G632" s="234"/>
      <c r="H632" s="238">
        <v>1.01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138</v>
      </c>
      <c r="AU632" s="244" t="s">
        <v>145</v>
      </c>
      <c r="AV632" s="13" t="s">
        <v>83</v>
      </c>
      <c r="AW632" s="13" t="s">
        <v>4</v>
      </c>
      <c r="AX632" s="13" t="s">
        <v>81</v>
      </c>
      <c r="AY632" s="244" t="s">
        <v>130</v>
      </c>
    </row>
    <row r="633" s="2" customFormat="1" ht="16.5" customHeight="1">
      <c r="A633" s="38"/>
      <c r="B633" s="39"/>
      <c r="C633" s="266" t="s">
        <v>797</v>
      </c>
      <c r="D633" s="266" t="s">
        <v>313</v>
      </c>
      <c r="E633" s="267" t="s">
        <v>798</v>
      </c>
      <c r="F633" s="268" t="s">
        <v>799</v>
      </c>
      <c r="G633" s="269" t="s">
        <v>360</v>
      </c>
      <c r="H633" s="270">
        <v>1.01</v>
      </c>
      <c r="I633" s="271"/>
      <c r="J633" s="272">
        <f>ROUND(I633*H633,2)</f>
        <v>0</v>
      </c>
      <c r="K633" s="273"/>
      <c r="L633" s="274"/>
      <c r="M633" s="275" t="s">
        <v>1</v>
      </c>
      <c r="N633" s="276" t="s">
        <v>38</v>
      </c>
      <c r="O633" s="91"/>
      <c r="P633" s="229">
        <f>O633*H633</f>
        <v>0</v>
      </c>
      <c r="Q633" s="229">
        <v>0.042000000000000003</v>
      </c>
      <c r="R633" s="229">
        <f>Q633*H633</f>
        <v>0.042420000000000006</v>
      </c>
      <c r="S633" s="229">
        <v>0</v>
      </c>
      <c r="T633" s="230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1" t="s">
        <v>176</v>
      </c>
      <c r="AT633" s="231" t="s">
        <v>313</v>
      </c>
      <c r="AU633" s="231" t="s">
        <v>145</v>
      </c>
      <c r="AY633" s="17" t="s">
        <v>130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17" t="s">
        <v>81</v>
      </c>
      <c r="BK633" s="232">
        <f>ROUND(I633*H633,2)</f>
        <v>0</v>
      </c>
      <c r="BL633" s="17" t="s">
        <v>136</v>
      </c>
      <c r="BM633" s="231" t="s">
        <v>800</v>
      </c>
    </row>
    <row r="634" s="13" customFormat="1">
      <c r="A634" s="13"/>
      <c r="B634" s="233"/>
      <c r="C634" s="234"/>
      <c r="D634" s="235" t="s">
        <v>138</v>
      </c>
      <c r="E634" s="234"/>
      <c r="F634" s="237" t="s">
        <v>665</v>
      </c>
      <c r="G634" s="234"/>
      <c r="H634" s="238">
        <v>1.01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138</v>
      </c>
      <c r="AU634" s="244" t="s">
        <v>145</v>
      </c>
      <c r="AV634" s="13" t="s">
        <v>83</v>
      </c>
      <c r="AW634" s="13" t="s">
        <v>4</v>
      </c>
      <c r="AX634" s="13" t="s">
        <v>81</v>
      </c>
      <c r="AY634" s="244" t="s">
        <v>130</v>
      </c>
    </row>
    <row r="635" s="2" customFormat="1" ht="16.5" customHeight="1">
      <c r="A635" s="38"/>
      <c r="B635" s="39"/>
      <c r="C635" s="266" t="s">
        <v>801</v>
      </c>
      <c r="D635" s="266" t="s">
        <v>313</v>
      </c>
      <c r="E635" s="267" t="s">
        <v>802</v>
      </c>
      <c r="F635" s="268" t="s">
        <v>803</v>
      </c>
      <c r="G635" s="269" t="s">
        <v>360</v>
      </c>
      <c r="H635" s="270">
        <v>1.01</v>
      </c>
      <c r="I635" s="271"/>
      <c r="J635" s="272">
        <f>ROUND(I635*H635,2)</f>
        <v>0</v>
      </c>
      <c r="K635" s="273"/>
      <c r="L635" s="274"/>
      <c r="M635" s="275" t="s">
        <v>1</v>
      </c>
      <c r="N635" s="276" t="s">
        <v>38</v>
      </c>
      <c r="O635" s="91"/>
      <c r="P635" s="229">
        <f>O635*H635</f>
        <v>0</v>
      </c>
      <c r="Q635" s="229">
        <v>0.043999999999999997</v>
      </c>
      <c r="R635" s="229">
        <f>Q635*H635</f>
        <v>0.04444</v>
      </c>
      <c r="S635" s="229">
        <v>0</v>
      </c>
      <c r="T635" s="23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1" t="s">
        <v>176</v>
      </c>
      <c r="AT635" s="231" t="s">
        <v>313</v>
      </c>
      <c r="AU635" s="231" t="s">
        <v>145</v>
      </c>
      <c r="AY635" s="17" t="s">
        <v>130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17" t="s">
        <v>81</v>
      </c>
      <c r="BK635" s="232">
        <f>ROUND(I635*H635,2)</f>
        <v>0</v>
      </c>
      <c r="BL635" s="17" t="s">
        <v>136</v>
      </c>
      <c r="BM635" s="231" t="s">
        <v>804</v>
      </c>
    </row>
    <row r="636" s="13" customFormat="1">
      <c r="A636" s="13"/>
      <c r="B636" s="233"/>
      <c r="C636" s="234"/>
      <c r="D636" s="235" t="s">
        <v>138</v>
      </c>
      <c r="E636" s="234"/>
      <c r="F636" s="237" t="s">
        <v>665</v>
      </c>
      <c r="G636" s="234"/>
      <c r="H636" s="238">
        <v>1.01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138</v>
      </c>
      <c r="AU636" s="244" t="s">
        <v>145</v>
      </c>
      <c r="AV636" s="13" t="s">
        <v>83</v>
      </c>
      <c r="AW636" s="13" t="s">
        <v>4</v>
      </c>
      <c r="AX636" s="13" t="s">
        <v>81</v>
      </c>
      <c r="AY636" s="244" t="s">
        <v>130</v>
      </c>
    </row>
    <row r="637" s="2" customFormat="1" ht="55.5" customHeight="1">
      <c r="A637" s="38"/>
      <c r="B637" s="39"/>
      <c r="C637" s="219" t="s">
        <v>805</v>
      </c>
      <c r="D637" s="219" t="s">
        <v>132</v>
      </c>
      <c r="E637" s="220" t="s">
        <v>806</v>
      </c>
      <c r="F637" s="221" t="s">
        <v>807</v>
      </c>
      <c r="G637" s="222" t="s">
        <v>360</v>
      </c>
      <c r="H637" s="223">
        <v>23</v>
      </c>
      <c r="I637" s="224"/>
      <c r="J637" s="225">
        <f>ROUND(I637*H637,2)</f>
        <v>0</v>
      </c>
      <c r="K637" s="226"/>
      <c r="L637" s="44"/>
      <c r="M637" s="227" t="s">
        <v>1</v>
      </c>
      <c r="N637" s="228" t="s">
        <v>38</v>
      </c>
      <c r="O637" s="91"/>
      <c r="P637" s="229">
        <f>O637*H637</f>
        <v>0</v>
      </c>
      <c r="Q637" s="229">
        <v>0</v>
      </c>
      <c r="R637" s="229">
        <f>Q637*H637</f>
        <v>0</v>
      </c>
      <c r="S637" s="229">
        <v>0</v>
      </c>
      <c r="T637" s="230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1" t="s">
        <v>136</v>
      </c>
      <c r="AT637" s="231" t="s">
        <v>132</v>
      </c>
      <c r="AU637" s="231" t="s">
        <v>145</v>
      </c>
      <c r="AY637" s="17" t="s">
        <v>130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17" t="s">
        <v>81</v>
      </c>
      <c r="BK637" s="232">
        <f>ROUND(I637*H637,2)</f>
        <v>0</v>
      </c>
      <c r="BL637" s="17" t="s">
        <v>136</v>
      </c>
      <c r="BM637" s="231" t="s">
        <v>808</v>
      </c>
    </row>
    <row r="638" s="13" customFormat="1">
      <c r="A638" s="13"/>
      <c r="B638" s="233"/>
      <c r="C638" s="234"/>
      <c r="D638" s="235" t="s">
        <v>138</v>
      </c>
      <c r="E638" s="236" t="s">
        <v>1</v>
      </c>
      <c r="F638" s="237" t="s">
        <v>809</v>
      </c>
      <c r="G638" s="234"/>
      <c r="H638" s="238">
        <v>23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138</v>
      </c>
      <c r="AU638" s="244" t="s">
        <v>145</v>
      </c>
      <c r="AV638" s="13" t="s">
        <v>83</v>
      </c>
      <c r="AW638" s="13" t="s">
        <v>29</v>
      </c>
      <c r="AX638" s="13" t="s">
        <v>81</v>
      </c>
      <c r="AY638" s="244" t="s">
        <v>130</v>
      </c>
    </row>
    <row r="639" s="2" customFormat="1" ht="37.8" customHeight="1">
      <c r="A639" s="38"/>
      <c r="B639" s="39"/>
      <c r="C639" s="219" t="s">
        <v>810</v>
      </c>
      <c r="D639" s="219" t="s">
        <v>132</v>
      </c>
      <c r="E639" s="220" t="s">
        <v>811</v>
      </c>
      <c r="F639" s="221" t="s">
        <v>812</v>
      </c>
      <c r="G639" s="222" t="s">
        <v>360</v>
      </c>
      <c r="H639" s="223">
        <v>3</v>
      </c>
      <c r="I639" s="224"/>
      <c r="J639" s="225">
        <f>ROUND(I639*H639,2)</f>
        <v>0</v>
      </c>
      <c r="K639" s="226"/>
      <c r="L639" s="44"/>
      <c r="M639" s="227" t="s">
        <v>1</v>
      </c>
      <c r="N639" s="228" t="s">
        <v>38</v>
      </c>
      <c r="O639" s="91"/>
      <c r="P639" s="229">
        <f>O639*H639</f>
        <v>0</v>
      </c>
      <c r="Q639" s="229">
        <v>0.0054200000000000003</v>
      </c>
      <c r="R639" s="229">
        <f>Q639*H639</f>
        <v>0.01626</v>
      </c>
      <c r="S639" s="229">
        <v>0</v>
      </c>
      <c r="T639" s="230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1" t="s">
        <v>136</v>
      </c>
      <c r="AT639" s="231" t="s">
        <v>132</v>
      </c>
      <c r="AU639" s="231" t="s">
        <v>145</v>
      </c>
      <c r="AY639" s="17" t="s">
        <v>130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17" t="s">
        <v>81</v>
      </c>
      <c r="BK639" s="232">
        <f>ROUND(I639*H639,2)</f>
        <v>0</v>
      </c>
      <c r="BL639" s="17" t="s">
        <v>136</v>
      </c>
      <c r="BM639" s="231" t="s">
        <v>813</v>
      </c>
    </row>
    <row r="640" s="2" customFormat="1" ht="16.5" customHeight="1">
      <c r="A640" s="38"/>
      <c r="B640" s="39"/>
      <c r="C640" s="266" t="s">
        <v>814</v>
      </c>
      <c r="D640" s="266" t="s">
        <v>313</v>
      </c>
      <c r="E640" s="267" t="s">
        <v>815</v>
      </c>
      <c r="F640" s="268" t="s">
        <v>816</v>
      </c>
      <c r="G640" s="269" t="s">
        <v>360</v>
      </c>
      <c r="H640" s="270">
        <v>2.02</v>
      </c>
      <c r="I640" s="271"/>
      <c r="J640" s="272">
        <f>ROUND(I640*H640,2)</f>
        <v>0</v>
      </c>
      <c r="K640" s="273"/>
      <c r="L640" s="274"/>
      <c r="M640" s="275" t="s">
        <v>1</v>
      </c>
      <c r="N640" s="276" t="s">
        <v>38</v>
      </c>
      <c r="O640" s="91"/>
      <c r="P640" s="229">
        <f>O640*H640</f>
        <v>0</v>
      </c>
      <c r="Q640" s="229">
        <v>0.082299999999999998</v>
      </c>
      <c r="R640" s="229">
        <f>Q640*H640</f>
        <v>0.16624600000000001</v>
      </c>
      <c r="S640" s="229">
        <v>0</v>
      </c>
      <c r="T640" s="230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1" t="s">
        <v>176</v>
      </c>
      <c r="AT640" s="231" t="s">
        <v>313</v>
      </c>
      <c r="AU640" s="231" t="s">
        <v>145</v>
      </c>
      <c r="AY640" s="17" t="s">
        <v>130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7" t="s">
        <v>81</v>
      </c>
      <c r="BK640" s="232">
        <f>ROUND(I640*H640,2)</f>
        <v>0</v>
      </c>
      <c r="BL640" s="17" t="s">
        <v>136</v>
      </c>
      <c r="BM640" s="231" t="s">
        <v>817</v>
      </c>
    </row>
    <row r="641" s="13" customFormat="1">
      <c r="A641" s="13"/>
      <c r="B641" s="233"/>
      <c r="C641" s="234"/>
      <c r="D641" s="235" t="s">
        <v>138</v>
      </c>
      <c r="E641" s="234"/>
      <c r="F641" s="237" t="s">
        <v>670</v>
      </c>
      <c r="G641" s="234"/>
      <c r="H641" s="238">
        <v>2.02</v>
      </c>
      <c r="I641" s="239"/>
      <c r="J641" s="234"/>
      <c r="K641" s="234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138</v>
      </c>
      <c r="AU641" s="244" t="s">
        <v>145</v>
      </c>
      <c r="AV641" s="13" t="s">
        <v>83</v>
      </c>
      <c r="AW641" s="13" t="s">
        <v>4</v>
      </c>
      <c r="AX641" s="13" t="s">
        <v>81</v>
      </c>
      <c r="AY641" s="244" t="s">
        <v>130</v>
      </c>
    </row>
    <row r="642" s="2" customFormat="1" ht="16.5" customHeight="1">
      <c r="A642" s="38"/>
      <c r="B642" s="39"/>
      <c r="C642" s="266" t="s">
        <v>818</v>
      </c>
      <c r="D642" s="266" t="s">
        <v>313</v>
      </c>
      <c r="E642" s="267" t="s">
        <v>819</v>
      </c>
      <c r="F642" s="268" t="s">
        <v>820</v>
      </c>
      <c r="G642" s="269" t="s">
        <v>360</v>
      </c>
      <c r="H642" s="270">
        <v>1.01</v>
      </c>
      <c r="I642" s="271"/>
      <c r="J642" s="272">
        <f>ROUND(I642*H642,2)</f>
        <v>0</v>
      </c>
      <c r="K642" s="273"/>
      <c r="L642" s="274"/>
      <c r="M642" s="275" t="s">
        <v>1</v>
      </c>
      <c r="N642" s="276" t="s">
        <v>38</v>
      </c>
      <c r="O642" s="91"/>
      <c r="P642" s="229">
        <f>O642*H642</f>
        <v>0</v>
      </c>
      <c r="Q642" s="229">
        <v>0.082299999999999998</v>
      </c>
      <c r="R642" s="229">
        <f>Q642*H642</f>
        <v>0.083123000000000002</v>
      </c>
      <c r="S642" s="229">
        <v>0</v>
      </c>
      <c r="T642" s="230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1" t="s">
        <v>176</v>
      </c>
      <c r="AT642" s="231" t="s">
        <v>313</v>
      </c>
      <c r="AU642" s="231" t="s">
        <v>145</v>
      </c>
      <c r="AY642" s="17" t="s">
        <v>130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7" t="s">
        <v>81</v>
      </c>
      <c r="BK642" s="232">
        <f>ROUND(I642*H642,2)</f>
        <v>0</v>
      </c>
      <c r="BL642" s="17" t="s">
        <v>136</v>
      </c>
      <c r="BM642" s="231" t="s">
        <v>821</v>
      </c>
    </row>
    <row r="643" s="13" customFormat="1">
      <c r="A643" s="13"/>
      <c r="B643" s="233"/>
      <c r="C643" s="234"/>
      <c r="D643" s="235" t="s">
        <v>138</v>
      </c>
      <c r="E643" s="234"/>
      <c r="F643" s="237" t="s">
        <v>665</v>
      </c>
      <c r="G643" s="234"/>
      <c r="H643" s="238">
        <v>1.01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138</v>
      </c>
      <c r="AU643" s="244" t="s">
        <v>145</v>
      </c>
      <c r="AV643" s="13" t="s">
        <v>83</v>
      </c>
      <c r="AW643" s="13" t="s">
        <v>4</v>
      </c>
      <c r="AX643" s="13" t="s">
        <v>81</v>
      </c>
      <c r="AY643" s="244" t="s">
        <v>130</v>
      </c>
    </row>
    <row r="644" s="2" customFormat="1" ht="55.5" customHeight="1">
      <c r="A644" s="38"/>
      <c r="B644" s="39"/>
      <c r="C644" s="219" t="s">
        <v>822</v>
      </c>
      <c r="D644" s="219" t="s">
        <v>132</v>
      </c>
      <c r="E644" s="220" t="s">
        <v>823</v>
      </c>
      <c r="F644" s="221" t="s">
        <v>824</v>
      </c>
      <c r="G644" s="222" t="s">
        <v>360</v>
      </c>
      <c r="H644" s="223">
        <v>3</v>
      </c>
      <c r="I644" s="224"/>
      <c r="J644" s="225">
        <f>ROUND(I644*H644,2)</f>
        <v>0</v>
      </c>
      <c r="K644" s="226"/>
      <c r="L644" s="44"/>
      <c r="M644" s="227" t="s">
        <v>1</v>
      </c>
      <c r="N644" s="228" t="s">
        <v>38</v>
      </c>
      <c r="O644" s="91"/>
      <c r="P644" s="229">
        <f>O644*H644</f>
        <v>0</v>
      </c>
      <c r="Q644" s="229">
        <v>0</v>
      </c>
      <c r="R644" s="229">
        <f>Q644*H644</f>
        <v>0</v>
      </c>
      <c r="S644" s="229">
        <v>0</v>
      </c>
      <c r="T644" s="230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31" t="s">
        <v>136</v>
      </c>
      <c r="AT644" s="231" t="s">
        <v>132</v>
      </c>
      <c r="AU644" s="231" t="s">
        <v>145</v>
      </c>
      <c r="AY644" s="17" t="s">
        <v>130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17" t="s">
        <v>81</v>
      </c>
      <c r="BK644" s="232">
        <f>ROUND(I644*H644,2)</f>
        <v>0</v>
      </c>
      <c r="BL644" s="17" t="s">
        <v>136</v>
      </c>
      <c r="BM644" s="231" t="s">
        <v>825</v>
      </c>
    </row>
    <row r="645" s="2" customFormat="1" ht="44.25" customHeight="1">
      <c r="A645" s="38"/>
      <c r="B645" s="39"/>
      <c r="C645" s="219" t="s">
        <v>826</v>
      </c>
      <c r="D645" s="219" t="s">
        <v>132</v>
      </c>
      <c r="E645" s="220" t="s">
        <v>827</v>
      </c>
      <c r="F645" s="221" t="s">
        <v>828</v>
      </c>
      <c r="G645" s="222" t="s">
        <v>360</v>
      </c>
      <c r="H645" s="223">
        <v>8</v>
      </c>
      <c r="I645" s="224"/>
      <c r="J645" s="225">
        <f>ROUND(I645*H645,2)</f>
        <v>0</v>
      </c>
      <c r="K645" s="226"/>
      <c r="L645" s="44"/>
      <c r="M645" s="227" t="s">
        <v>1</v>
      </c>
      <c r="N645" s="228" t="s">
        <v>38</v>
      </c>
      <c r="O645" s="91"/>
      <c r="P645" s="229">
        <f>O645*H645</f>
        <v>0</v>
      </c>
      <c r="Q645" s="229">
        <v>0.0054200000000000003</v>
      </c>
      <c r="R645" s="229">
        <f>Q645*H645</f>
        <v>0.043360000000000003</v>
      </c>
      <c r="S645" s="229">
        <v>0</v>
      </c>
      <c r="T645" s="23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1" t="s">
        <v>136</v>
      </c>
      <c r="AT645" s="231" t="s">
        <v>132</v>
      </c>
      <c r="AU645" s="231" t="s">
        <v>145</v>
      </c>
      <c r="AY645" s="17" t="s">
        <v>130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17" t="s">
        <v>81</v>
      </c>
      <c r="BK645" s="232">
        <f>ROUND(I645*H645,2)</f>
        <v>0</v>
      </c>
      <c r="BL645" s="17" t="s">
        <v>136</v>
      </c>
      <c r="BM645" s="231" t="s">
        <v>829</v>
      </c>
    </row>
    <row r="646" s="13" customFormat="1">
      <c r="A646" s="13"/>
      <c r="B646" s="233"/>
      <c r="C646" s="234"/>
      <c r="D646" s="235" t="s">
        <v>138</v>
      </c>
      <c r="E646" s="236" t="s">
        <v>1</v>
      </c>
      <c r="F646" s="237" t="s">
        <v>830</v>
      </c>
      <c r="G646" s="234"/>
      <c r="H646" s="238">
        <v>8</v>
      </c>
      <c r="I646" s="239"/>
      <c r="J646" s="234"/>
      <c r="K646" s="234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138</v>
      </c>
      <c r="AU646" s="244" t="s">
        <v>145</v>
      </c>
      <c r="AV646" s="13" t="s">
        <v>83</v>
      </c>
      <c r="AW646" s="13" t="s">
        <v>29</v>
      </c>
      <c r="AX646" s="13" t="s">
        <v>81</v>
      </c>
      <c r="AY646" s="244" t="s">
        <v>130</v>
      </c>
    </row>
    <row r="647" s="2" customFormat="1" ht="16.5" customHeight="1">
      <c r="A647" s="38"/>
      <c r="B647" s="39"/>
      <c r="C647" s="266" t="s">
        <v>831</v>
      </c>
      <c r="D647" s="266" t="s">
        <v>313</v>
      </c>
      <c r="E647" s="267" t="s">
        <v>832</v>
      </c>
      <c r="F647" s="268" t="s">
        <v>833</v>
      </c>
      <c r="G647" s="269" t="s">
        <v>360</v>
      </c>
      <c r="H647" s="270">
        <v>1.01</v>
      </c>
      <c r="I647" s="271"/>
      <c r="J647" s="272">
        <f>ROUND(I647*H647,2)</f>
        <v>0</v>
      </c>
      <c r="K647" s="273"/>
      <c r="L647" s="274"/>
      <c r="M647" s="275" t="s">
        <v>1</v>
      </c>
      <c r="N647" s="276" t="s">
        <v>38</v>
      </c>
      <c r="O647" s="91"/>
      <c r="P647" s="229">
        <f>O647*H647</f>
        <v>0</v>
      </c>
      <c r="Q647" s="229">
        <v>0.27200000000000002</v>
      </c>
      <c r="R647" s="229">
        <f>Q647*H647</f>
        <v>0.27472000000000002</v>
      </c>
      <c r="S647" s="229">
        <v>0</v>
      </c>
      <c r="T647" s="23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1" t="s">
        <v>176</v>
      </c>
      <c r="AT647" s="231" t="s">
        <v>313</v>
      </c>
      <c r="AU647" s="231" t="s">
        <v>145</v>
      </c>
      <c r="AY647" s="17" t="s">
        <v>130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7" t="s">
        <v>81</v>
      </c>
      <c r="BK647" s="232">
        <f>ROUND(I647*H647,2)</f>
        <v>0</v>
      </c>
      <c r="BL647" s="17" t="s">
        <v>136</v>
      </c>
      <c r="BM647" s="231" t="s">
        <v>834</v>
      </c>
    </row>
    <row r="648" s="13" customFormat="1">
      <c r="A648" s="13"/>
      <c r="B648" s="233"/>
      <c r="C648" s="234"/>
      <c r="D648" s="235" t="s">
        <v>138</v>
      </c>
      <c r="E648" s="234"/>
      <c r="F648" s="237" t="s">
        <v>665</v>
      </c>
      <c r="G648" s="234"/>
      <c r="H648" s="238">
        <v>1.01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138</v>
      </c>
      <c r="AU648" s="244" t="s">
        <v>145</v>
      </c>
      <c r="AV648" s="13" t="s">
        <v>83</v>
      </c>
      <c r="AW648" s="13" t="s">
        <v>4</v>
      </c>
      <c r="AX648" s="13" t="s">
        <v>81</v>
      </c>
      <c r="AY648" s="244" t="s">
        <v>130</v>
      </c>
    </row>
    <row r="649" s="2" customFormat="1" ht="16.5" customHeight="1">
      <c r="A649" s="38"/>
      <c r="B649" s="39"/>
      <c r="C649" s="266" t="s">
        <v>835</v>
      </c>
      <c r="D649" s="266" t="s">
        <v>313</v>
      </c>
      <c r="E649" s="267" t="s">
        <v>836</v>
      </c>
      <c r="F649" s="268" t="s">
        <v>837</v>
      </c>
      <c r="G649" s="269" t="s">
        <v>360</v>
      </c>
      <c r="H649" s="270">
        <v>1.01</v>
      </c>
      <c r="I649" s="271"/>
      <c r="J649" s="272">
        <f>ROUND(I649*H649,2)</f>
        <v>0</v>
      </c>
      <c r="K649" s="273"/>
      <c r="L649" s="274"/>
      <c r="M649" s="275" t="s">
        <v>1</v>
      </c>
      <c r="N649" s="276" t="s">
        <v>38</v>
      </c>
      <c r="O649" s="91"/>
      <c r="P649" s="229">
        <f>O649*H649</f>
        <v>0</v>
      </c>
      <c r="Q649" s="229">
        <v>0.082199999999999995</v>
      </c>
      <c r="R649" s="229">
        <f>Q649*H649</f>
        <v>0.083021999999999999</v>
      </c>
      <c r="S649" s="229">
        <v>0</v>
      </c>
      <c r="T649" s="230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31" t="s">
        <v>176</v>
      </c>
      <c r="AT649" s="231" t="s">
        <v>313</v>
      </c>
      <c r="AU649" s="231" t="s">
        <v>145</v>
      </c>
      <c r="AY649" s="17" t="s">
        <v>130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17" t="s">
        <v>81</v>
      </c>
      <c r="BK649" s="232">
        <f>ROUND(I649*H649,2)</f>
        <v>0</v>
      </c>
      <c r="BL649" s="17" t="s">
        <v>136</v>
      </c>
      <c r="BM649" s="231" t="s">
        <v>838</v>
      </c>
    </row>
    <row r="650" s="13" customFormat="1">
      <c r="A650" s="13"/>
      <c r="B650" s="233"/>
      <c r="C650" s="234"/>
      <c r="D650" s="235" t="s">
        <v>138</v>
      </c>
      <c r="E650" s="234"/>
      <c r="F650" s="237" t="s">
        <v>665</v>
      </c>
      <c r="G650" s="234"/>
      <c r="H650" s="238">
        <v>1.01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138</v>
      </c>
      <c r="AU650" s="244" t="s">
        <v>145</v>
      </c>
      <c r="AV650" s="13" t="s">
        <v>83</v>
      </c>
      <c r="AW650" s="13" t="s">
        <v>4</v>
      </c>
      <c r="AX650" s="13" t="s">
        <v>81</v>
      </c>
      <c r="AY650" s="244" t="s">
        <v>130</v>
      </c>
    </row>
    <row r="651" s="2" customFormat="1" ht="16.5" customHeight="1">
      <c r="A651" s="38"/>
      <c r="B651" s="39"/>
      <c r="C651" s="266" t="s">
        <v>839</v>
      </c>
      <c r="D651" s="266" t="s">
        <v>313</v>
      </c>
      <c r="E651" s="267" t="s">
        <v>840</v>
      </c>
      <c r="F651" s="268" t="s">
        <v>841</v>
      </c>
      <c r="G651" s="269" t="s">
        <v>360</v>
      </c>
      <c r="H651" s="270">
        <v>3.0299999999999998</v>
      </c>
      <c r="I651" s="271"/>
      <c r="J651" s="272">
        <f>ROUND(I651*H651,2)</f>
        <v>0</v>
      </c>
      <c r="K651" s="273"/>
      <c r="L651" s="274"/>
      <c r="M651" s="275" t="s">
        <v>1</v>
      </c>
      <c r="N651" s="276" t="s">
        <v>38</v>
      </c>
      <c r="O651" s="91"/>
      <c r="P651" s="229">
        <f>O651*H651</f>
        <v>0</v>
      </c>
      <c r="Q651" s="229">
        <v>0.072999999999999995</v>
      </c>
      <c r="R651" s="229">
        <f>Q651*H651</f>
        <v>0.22118999999999997</v>
      </c>
      <c r="S651" s="229">
        <v>0</v>
      </c>
      <c r="T651" s="23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31" t="s">
        <v>176</v>
      </c>
      <c r="AT651" s="231" t="s">
        <v>313</v>
      </c>
      <c r="AU651" s="231" t="s">
        <v>145</v>
      </c>
      <c r="AY651" s="17" t="s">
        <v>130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17" t="s">
        <v>81</v>
      </c>
      <c r="BK651" s="232">
        <f>ROUND(I651*H651,2)</f>
        <v>0</v>
      </c>
      <c r="BL651" s="17" t="s">
        <v>136</v>
      </c>
      <c r="BM651" s="231" t="s">
        <v>842</v>
      </c>
    </row>
    <row r="652" s="13" customFormat="1">
      <c r="A652" s="13"/>
      <c r="B652" s="233"/>
      <c r="C652" s="234"/>
      <c r="D652" s="235" t="s">
        <v>138</v>
      </c>
      <c r="E652" s="234"/>
      <c r="F652" s="237" t="s">
        <v>693</v>
      </c>
      <c r="G652" s="234"/>
      <c r="H652" s="238">
        <v>3.0299999999999998</v>
      </c>
      <c r="I652" s="239"/>
      <c r="J652" s="234"/>
      <c r="K652" s="234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138</v>
      </c>
      <c r="AU652" s="244" t="s">
        <v>145</v>
      </c>
      <c r="AV652" s="13" t="s">
        <v>83</v>
      </c>
      <c r="AW652" s="13" t="s">
        <v>4</v>
      </c>
      <c r="AX652" s="13" t="s">
        <v>81</v>
      </c>
      <c r="AY652" s="244" t="s">
        <v>130</v>
      </c>
    </row>
    <row r="653" s="2" customFormat="1" ht="16.5" customHeight="1">
      <c r="A653" s="38"/>
      <c r="B653" s="39"/>
      <c r="C653" s="266" t="s">
        <v>843</v>
      </c>
      <c r="D653" s="266" t="s">
        <v>313</v>
      </c>
      <c r="E653" s="267" t="s">
        <v>844</v>
      </c>
      <c r="F653" s="268" t="s">
        <v>845</v>
      </c>
      <c r="G653" s="269" t="s">
        <v>360</v>
      </c>
      <c r="H653" s="270">
        <v>1.01</v>
      </c>
      <c r="I653" s="271"/>
      <c r="J653" s="272">
        <f>ROUND(I653*H653,2)</f>
        <v>0</v>
      </c>
      <c r="K653" s="273"/>
      <c r="L653" s="274"/>
      <c r="M653" s="275" t="s">
        <v>1</v>
      </c>
      <c r="N653" s="276" t="s">
        <v>38</v>
      </c>
      <c r="O653" s="91"/>
      <c r="P653" s="229">
        <f>O653*H653</f>
        <v>0</v>
      </c>
      <c r="Q653" s="229">
        <v>0.064600000000000005</v>
      </c>
      <c r="R653" s="229">
        <f>Q653*H653</f>
        <v>0.065245999999999998</v>
      </c>
      <c r="S653" s="229">
        <v>0</v>
      </c>
      <c r="T653" s="230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31" t="s">
        <v>176</v>
      </c>
      <c r="AT653" s="231" t="s">
        <v>313</v>
      </c>
      <c r="AU653" s="231" t="s">
        <v>145</v>
      </c>
      <c r="AY653" s="17" t="s">
        <v>130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17" t="s">
        <v>81</v>
      </c>
      <c r="BK653" s="232">
        <f>ROUND(I653*H653,2)</f>
        <v>0</v>
      </c>
      <c r="BL653" s="17" t="s">
        <v>136</v>
      </c>
      <c r="BM653" s="231" t="s">
        <v>846</v>
      </c>
    </row>
    <row r="654" s="13" customFormat="1">
      <c r="A654" s="13"/>
      <c r="B654" s="233"/>
      <c r="C654" s="234"/>
      <c r="D654" s="235" t="s">
        <v>138</v>
      </c>
      <c r="E654" s="234"/>
      <c r="F654" s="237" t="s">
        <v>665</v>
      </c>
      <c r="G654" s="234"/>
      <c r="H654" s="238">
        <v>1.01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138</v>
      </c>
      <c r="AU654" s="244" t="s">
        <v>145</v>
      </c>
      <c r="AV654" s="13" t="s">
        <v>83</v>
      </c>
      <c r="AW654" s="13" t="s">
        <v>4</v>
      </c>
      <c r="AX654" s="13" t="s">
        <v>81</v>
      </c>
      <c r="AY654" s="244" t="s">
        <v>130</v>
      </c>
    </row>
    <row r="655" s="2" customFormat="1" ht="16.5" customHeight="1">
      <c r="A655" s="38"/>
      <c r="B655" s="39"/>
      <c r="C655" s="266" t="s">
        <v>847</v>
      </c>
      <c r="D655" s="266" t="s">
        <v>313</v>
      </c>
      <c r="E655" s="267" t="s">
        <v>848</v>
      </c>
      <c r="F655" s="268" t="s">
        <v>849</v>
      </c>
      <c r="G655" s="269" t="s">
        <v>360</v>
      </c>
      <c r="H655" s="270">
        <v>1.01</v>
      </c>
      <c r="I655" s="271"/>
      <c r="J655" s="272">
        <f>ROUND(I655*H655,2)</f>
        <v>0</v>
      </c>
      <c r="K655" s="273"/>
      <c r="L655" s="274"/>
      <c r="M655" s="275" t="s">
        <v>1</v>
      </c>
      <c r="N655" s="276" t="s">
        <v>38</v>
      </c>
      <c r="O655" s="91"/>
      <c r="P655" s="229">
        <f>O655*H655</f>
        <v>0</v>
      </c>
      <c r="Q655" s="229">
        <v>0.045999999999999999</v>
      </c>
      <c r="R655" s="229">
        <f>Q655*H655</f>
        <v>0.046460000000000001</v>
      </c>
      <c r="S655" s="229">
        <v>0</v>
      </c>
      <c r="T655" s="230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31" t="s">
        <v>176</v>
      </c>
      <c r="AT655" s="231" t="s">
        <v>313</v>
      </c>
      <c r="AU655" s="231" t="s">
        <v>145</v>
      </c>
      <c r="AY655" s="17" t="s">
        <v>130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7" t="s">
        <v>81</v>
      </c>
      <c r="BK655" s="232">
        <f>ROUND(I655*H655,2)</f>
        <v>0</v>
      </c>
      <c r="BL655" s="17" t="s">
        <v>136</v>
      </c>
      <c r="BM655" s="231" t="s">
        <v>850</v>
      </c>
    </row>
    <row r="656" s="13" customFormat="1">
      <c r="A656" s="13"/>
      <c r="B656" s="233"/>
      <c r="C656" s="234"/>
      <c r="D656" s="235" t="s">
        <v>138</v>
      </c>
      <c r="E656" s="234"/>
      <c r="F656" s="237" t="s">
        <v>665</v>
      </c>
      <c r="G656" s="234"/>
      <c r="H656" s="238">
        <v>1.01</v>
      </c>
      <c r="I656" s="239"/>
      <c r="J656" s="234"/>
      <c r="K656" s="234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138</v>
      </c>
      <c r="AU656" s="244" t="s">
        <v>145</v>
      </c>
      <c r="AV656" s="13" t="s">
        <v>83</v>
      </c>
      <c r="AW656" s="13" t="s">
        <v>4</v>
      </c>
      <c r="AX656" s="13" t="s">
        <v>81</v>
      </c>
      <c r="AY656" s="244" t="s">
        <v>130</v>
      </c>
    </row>
    <row r="657" s="2" customFormat="1" ht="16.5" customHeight="1">
      <c r="A657" s="38"/>
      <c r="B657" s="39"/>
      <c r="C657" s="266" t="s">
        <v>851</v>
      </c>
      <c r="D657" s="266" t="s">
        <v>313</v>
      </c>
      <c r="E657" s="267" t="s">
        <v>852</v>
      </c>
      <c r="F657" s="268" t="s">
        <v>833</v>
      </c>
      <c r="G657" s="269" t="s">
        <v>360</v>
      </c>
      <c r="H657" s="270">
        <v>1.01</v>
      </c>
      <c r="I657" s="271"/>
      <c r="J657" s="272">
        <f>ROUND(I657*H657,2)</f>
        <v>0</v>
      </c>
      <c r="K657" s="273"/>
      <c r="L657" s="274"/>
      <c r="M657" s="275" t="s">
        <v>1</v>
      </c>
      <c r="N657" s="276" t="s">
        <v>38</v>
      </c>
      <c r="O657" s="91"/>
      <c r="P657" s="229">
        <f>O657*H657</f>
        <v>0</v>
      </c>
      <c r="Q657" s="229">
        <v>0.034000000000000002</v>
      </c>
      <c r="R657" s="229">
        <f>Q657*H657</f>
        <v>0.034340000000000002</v>
      </c>
      <c r="S657" s="229">
        <v>0</v>
      </c>
      <c r="T657" s="23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1" t="s">
        <v>176</v>
      </c>
      <c r="AT657" s="231" t="s">
        <v>313</v>
      </c>
      <c r="AU657" s="231" t="s">
        <v>145</v>
      </c>
      <c r="AY657" s="17" t="s">
        <v>130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17" t="s">
        <v>81</v>
      </c>
      <c r="BK657" s="232">
        <f>ROUND(I657*H657,2)</f>
        <v>0</v>
      </c>
      <c r="BL657" s="17" t="s">
        <v>136</v>
      </c>
      <c r="BM657" s="231" t="s">
        <v>853</v>
      </c>
    </row>
    <row r="658" s="13" customFormat="1">
      <c r="A658" s="13"/>
      <c r="B658" s="233"/>
      <c r="C658" s="234"/>
      <c r="D658" s="235" t="s">
        <v>138</v>
      </c>
      <c r="E658" s="234"/>
      <c r="F658" s="237" t="s">
        <v>665</v>
      </c>
      <c r="G658" s="234"/>
      <c r="H658" s="238">
        <v>1.01</v>
      </c>
      <c r="I658" s="239"/>
      <c r="J658" s="234"/>
      <c r="K658" s="234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138</v>
      </c>
      <c r="AU658" s="244" t="s">
        <v>145</v>
      </c>
      <c r="AV658" s="13" t="s">
        <v>83</v>
      </c>
      <c r="AW658" s="13" t="s">
        <v>4</v>
      </c>
      <c r="AX658" s="13" t="s">
        <v>81</v>
      </c>
      <c r="AY658" s="244" t="s">
        <v>130</v>
      </c>
    </row>
    <row r="659" s="2" customFormat="1" ht="55.5" customHeight="1">
      <c r="A659" s="38"/>
      <c r="B659" s="39"/>
      <c r="C659" s="219" t="s">
        <v>854</v>
      </c>
      <c r="D659" s="219" t="s">
        <v>132</v>
      </c>
      <c r="E659" s="220" t="s">
        <v>855</v>
      </c>
      <c r="F659" s="221" t="s">
        <v>856</v>
      </c>
      <c r="G659" s="222" t="s">
        <v>360</v>
      </c>
      <c r="H659" s="223">
        <v>8</v>
      </c>
      <c r="I659" s="224"/>
      <c r="J659" s="225">
        <f>ROUND(I659*H659,2)</f>
        <v>0</v>
      </c>
      <c r="K659" s="226"/>
      <c r="L659" s="44"/>
      <c r="M659" s="227" t="s">
        <v>1</v>
      </c>
      <c r="N659" s="228" t="s">
        <v>38</v>
      </c>
      <c r="O659" s="91"/>
      <c r="P659" s="229">
        <f>O659*H659</f>
        <v>0</v>
      </c>
      <c r="Q659" s="229">
        <v>0</v>
      </c>
      <c r="R659" s="229">
        <f>Q659*H659</f>
        <v>0</v>
      </c>
      <c r="S659" s="229">
        <v>0</v>
      </c>
      <c r="T659" s="230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31" t="s">
        <v>136</v>
      </c>
      <c r="AT659" s="231" t="s">
        <v>132</v>
      </c>
      <c r="AU659" s="231" t="s">
        <v>145</v>
      </c>
      <c r="AY659" s="17" t="s">
        <v>130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7" t="s">
        <v>81</v>
      </c>
      <c r="BK659" s="232">
        <f>ROUND(I659*H659,2)</f>
        <v>0</v>
      </c>
      <c r="BL659" s="17" t="s">
        <v>136</v>
      </c>
      <c r="BM659" s="231" t="s">
        <v>857</v>
      </c>
    </row>
    <row r="660" s="2" customFormat="1" ht="49.05" customHeight="1">
      <c r="A660" s="38"/>
      <c r="B660" s="39"/>
      <c r="C660" s="219" t="s">
        <v>858</v>
      </c>
      <c r="D660" s="219" t="s">
        <v>132</v>
      </c>
      <c r="E660" s="220" t="s">
        <v>859</v>
      </c>
      <c r="F660" s="221" t="s">
        <v>860</v>
      </c>
      <c r="G660" s="222" t="s">
        <v>360</v>
      </c>
      <c r="H660" s="223">
        <v>4</v>
      </c>
      <c r="I660" s="224"/>
      <c r="J660" s="225">
        <f>ROUND(I660*H660,2)</f>
        <v>0</v>
      </c>
      <c r="K660" s="226"/>
      <c r="L660" s="44"/>
      <c r="M660" s="227" t="s">
        <v>1</v>
      </c>
      <c r="N660" s="228" t="s">
        <v>38</v>
      </c>
      <c r="O660" s="91"/>
      <c r="P660" s="229">
        <f>O660*H660</f>
        <v>0</v>
      </c>
      <c r="Q660" s="229">
        <v>0</v>
      </c>
      <c r="R660" s="229">
        <f>Q660*H660</f>
        <v>0</v>
      </c>
      <c r="S660" s="229">
        <v>0</v>
      </c>
      <c r="T660" s="23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1" t="s">
        <v>136</v>
      </c>
      <c r="AT660" s="231" t="s">
        <v>132</v>
      </c>
      <c r="AU660" s="231" t="s">
        <v>145</v>
      </c>
      <c r="AY660" s="17" t="s">
        <v>130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7" t="s">
        <v>81</v>
      </c>
      <c r="BK660" s="232">
        <f>ROUND(I660*H660,2)</f>
        <v>0</v>
      </c>
      <c r="BL660" s="17" t="s">
        <v>136</v>
      </c>
      <c r="BM660" s="231" t="s">
        <v>861</v>
      </c>
    </row>
    <row r="661" s="13" customFormat="1">
      <c r="A661" s="13"/>
      <c r="B661" s="233"/>
      <c r="C661" s="234"/>
      <c r="D661" s="235" t="s">
        <v>138</v>
      </c>
      <c r="E661" s="236" t="s">
        <v>1</v>
      </c>
      <c r="F661" s="237" t="s">
        <v>862</v>
      </c>
      <c r="G661" s="234"/>
      <c r="H661" s="238">
        <v>2</v>
      </c>
      <c r="I661" s="239"/>
      <c r="J661" s="234"/>
      <c r="K661" s="234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138</v>
      </c>
      <c r="AU661" s="244" t="s">
        <v>145</v>
      </c>
      <c r="AV661" s="13" t="s">
        <v>83</v>
      </c>
      <c r="AW661" s="13" t="s">
        <v>29</v>
      </c>
      <c r="AX661" s="13" t="s">
        <v>73</v>
      </c>
      <c r="AY661" s="244" t="s">
        <v>130</v>
      </c>
    </row>
    <row r="662" s="13" customFormat="1">
      <c r="A662" s="13"/>
      <c r="B662" s="233"/>
      <c r="C662" s="234"/>
      <c r="D662" s="235" t="s">
        <v>138</v>
      </c>
      <c r="E662" s="236" t="s">
        <v>1</v>
      </c>
      <c r="F662" s="237" t="s">
        <v>863</v>
      </c>
      <c r="G662" s="234"/>
      <c r="H662" s="238">
        <v>2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138</v>
      </c>
      <c r="AU662" s="244" t="s">
        <v>145</v>
      </c>
      <c r="AV662" s="13" t="s">
        <v>83</v>
      </c>
      <c r="AW662" s="13" t="s">
        <v>29</v>
      </c>
      <c r="AX662" s="13" t="s">
        <v>73</v>
      </c>
      <c r="AY662" s="244" t="s">
        <v>130</v>
      </c>
    </row>
    <row r="663" s="15" customFormat="1">
      <c r="A663" s="15"/>
      <c r="B663" s="255"/>
      <c r="C663" s="256"/>
      <c r="D663" s="235" t="s">
        <v>138</v>
      </c>
      <c r="E663" s="257" t="s">
        <v>1</v>
      </c>
      <c r="F663" s="258" t="s">
        <v>153</v>
      </c>
      <c r="G663" s="256"/>
      <c r="H663" s="259">
        <v>4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5" t="s">
        <v>138</v>
      </c>
      <c r="AU663" s="265" t="s">
        <v>145</v>
      </c>
      <c r="AV663" s="15" t="s">
        <v>136</v>
      </c>
      <c r="AW663" s="15" t="s">
        <v>29</v>
      </c>
      <c r="AX663" s="15" t="s">
        <v>81</v>
      </c>
      <c r="AY663" s="265" t="s">
        <v>130</v>
      </c>
    </row>
    <row r="664" s="2" customFormat="1" ht="33" customHeight="1">
      <c r="A664" s="38"/>
      <c r="B664" s="39"/>
      <c r="C664" s="266" t="s">
        <v>864</v>
      </c>
      <c r="D664" s="266" t="s">
        <v>313</v>
      </c>
      <c r="E664" s="267" t="s">
        <v>865</v>
      </c>
      <c r="F664" s="268" t="s">
        <v>866</v>
      </c>
      <c r="G664" s="269" t="s">
        <v>360</v>
      </c>
      <c r="H664" s="270">
        <v>2.02</v>
      </c>
      <c r="I664" s="271"/>
      <c r="J664" s="272">
        <f>ROUND(I664*H664,2)</f>
        <v>0</v>
      </c>
      <c r="K664" s="273"/>
      <c r="L664" s="274"/>
      <c r="M664" s="275" t="s">
        <v>1</v>
      </c>
      <c r="N664" s="276" t="s">
        <v>38</v>
      </c>
      <c r="O664" s="91"/>
      <c r="P664" s="229">
        <f>O664*H664</f>
        <v>0</v>
      </c>
      <c r="Q664" s="229">
        <v>0.0068999999999999999</v>
      </c>
      <c r="R664" s="229">
        <f>Q664*H664</f>
        <v>0.013938000000000001</v>
      </c>
      <c r="S664" s="229">
        <v>0</v>
      </c>
      <c r="T664" s="230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1" t="s">
        <v>176</v>
      </c>
      <c r="AT664" s="231" t="s">
        <v>313</v>
      </c>
      <c r="AU664" s="231" t="s">
        <v>145</v>
      </c>
      <c r="AY664" s="17" t="s">
        <v>130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17" t="s">
        <v>81</v>
      </c>
      <c r="BK664" s="232">
        <f>ROUND(I664*H664,2)</f>
        <v>0</v>
      </c>
      <c r="BL664" s="17" t="s">
        <v>136</v>
      </c>
      <c r="BM664" s="231" t="s">
        <v>867</v>
      </c>
    </row>
    <row r="665" s="13" customFormat="1">
      <c r="A665" s="13"/>
      <c r="B665" s="233"/>
      <c r="C665" s="234"/>
      <c r="D665" s="235" t="s">
        <v>138</v>
      </c>
      <c r="E665" s="234"/>
      <c r="F665" s="237" t="s">
        <v>670</v>
      </c>
      <c r="G665" s="234"/>
      <c r="H665" s="238">
        <v>2.02</v>
      </c>
      <c r="I665" s="239"/>
      <c r="J665" s="234"/>
      <c r="K665" s="234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138</v>
      </c>
      <c r="AU665" s="244" t="s">
        <v>145</v>
      </c>
      <c r="AV665" s="13" t="s">
        <v>83</v>
      </c>
      <c r="AW665" s="13" t="s">
        <v>4</v>
      </c>
      <c r="AX665" s="13" t="s">
        <v>81</v>
      </c>
      <c r="AY665" s="244" t="s">
        <v>130</v>
      </c>
    </row>
    <row r="666" s="2" customFormat="1" ht="24.15" customHeight="1">
      <c r="A666" s="38"/>
      <c r="B666" s="39"/>
      <c r="C666" s="266" t="s">
        <v>868</v>
      </c>
      <c r="D666" s="266" t="s">
        <v>313</v>
      </c>
      <c r="E666" s="267" t="s">
        <v>869</v>
      </c>
      <c r="F666" s="268" t="s">
        <v>870</v>
      </c>
      <c r="G666" s="269" t="s">
        <v>360</v>
      </c>
      <c r="H666" s="270">
        <v>2.04</v>
      </c>
      <c r="I666" s="271"/>
      <c r="J666" s="272">
        <f>ROUND(I666*H666,2)</f>
        <v>0</v>
      </c>
      <c r="K666" s="273"/>
      <c r="L666" s="274"/>
      <c r="M666" s="275" t="s">
        <v>1</v>
      </c>
      <c r="N666" s="276" t="s">
        <v>38</v>
      </c>
      <c r="O666" s="91"/>
      <c r="P666" s="229">
        <f>O666*H666</f>
        <v>0</v>
      </c>
      <c r="Q666" s="229">
        <v>0.0067999999999999996</v>
      </c>
      <c r="R666" s="229">
        <f>Q666*H666</f>
        <v>0.013871999999999999</v>
      </c>
      <c r="S666" s="229">
        <v>0</v>
      </c>
      <c r="T666" s="23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1" t="s">
        <v>176</v>
      </c>
      <c r="AT666" s="231" t="s">
        <v>313</v>
      </c>
      <c r="AU666" s="231" t="s">
        <v>145</v>
      </c>
      <c r="AY666" s="17" t="s">
        <v>130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7" t="s">
        <v>81</v>
      </c>
      <c r="BK666" s="232">
        <f>ROUND(I666*H666,2)</f>
        <v>0</v>
      </c>
      <c r="BL666" s="17" t="s">
        <v>136</v>
      </c>
      <c r="BM666" s="231" t="s">
        <v>871</v>
      </c>
    </row>
    <row r="667" s="13" customFormat="1">
      <c r="A667" s="13"/>
      <c r="B667" s="233"/>
      <c r="C667" s="234"/>
      <c r="D667" s="235" t="s">
        <v>138</v>
      </c>
      <c r="E667" s="236" t="s">
        <v>1</v>
      </c>
      <c r="F667" s="237" t="s">
        <v>872</v>
      </c>
      <c r="G667" s="234"/>
      <c r="H667" s="238">
        <v>2.02</v>
      </c>
      <c r="I667" s="239"/>
      <c r="J667" s="234"/>
      <c r="K667" s="234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138</v>
      </c>
      <c r="AU667" s="244" t="s">
        <v>145</v>
      </c>
      <c r="AV667" s="13" t="s">
        <v>83</v>
      </c>
      <c r="AW667" s="13" t="s">
        <v>29</v>
      </c>
      <c r="AX667" s="13" t="s">
        <v>81</v>
      </c>
      <c r="AY667" s="244" t="s">
        <v>130</v>
      </c>
    </row>
    <row r="668" s="13" customFormat="1">
      <c r="A668" s="13"/>
      <c r="B668" s="233"/>
      <c r="C668" s="234"/>
      <c r="D668" s="235" t="s">
        <v>138</v>
      </c>
      <c r="E668" s="234"/>
      <c r="F668" s="237" t="s">
        <v>873</v>
      </c>
      <c r="G668" s="234"/>
      <c r="H668" s="238">
        <v>2.04</v>
      </c>
      <c r="I668" s="239"/>
      <c r="J668" s="234"/>
      <c r="K668" s="234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138</v>
      </c>
      <c r="AU668" s="244" t="s">
        <v>145</v>
      </c>
      <c r="AV668" s="13" t="s">
        <v>83</v>
      </c>
      <c r="AW668" s="13" t="s">
        <v>4</v>
      </c>
      <c r="AX668" s="13" t="s">
        <v>81</v>
      </c>
      <c r="AY668" s="244" t="s">
        <v>130</v>
      </c>
    </row>
    <row r="669" s="2" customFormat="1" ht="49.05" customHeight="1">
      <c r="A669" s="38"/>
      <c r="B669" s="39"/>
      <c r="C669" s="219" t="s">
        <v>874</v>
      </c>
      <c r="D669" s="219" t="s">
        <v>132</v>
      </c>
      <c r="E669" s="220" t="s">
        <v>875</v>
      </c>
      <c r="F669" s="221" t="s">
        <v>876</v>
      </c>
      <c r="G669" s="222" t="s">
        <v>360</v>
      </c>
      <c r="H669" s="223">
        <v>8</v>
      </c>
      <c r="I669" s="224"/>
      <c r="J669" s="225">
        <f>ROUND(I669*H669,2)</f>
        <v>0</v>
      </c>
      <c r="K669" s="226"/>
      <c r="L669" s="44"/>
      <c r="M669" s="227" t="s">
        <v>1</v>
      </c>
      <c r="N669" s="228" t="s">
        <v>38</v>
      </c>
      <c r="O669" s="91"/>
      <c r="P669" s="229">
        <f>O669*H669</f>
        <v>0</v>
      </c>
      <c r="Q669" s="229">
        <v>0</v>
      </c>
      <c r="R669" s="229">
        <f>Q669*H669</f>
        <v>0</v>
      </c>
      <c r="S669" s="229">
        <v>0</v>
      </c>
      <c r="T669" s="230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1" t="s">
        <v>136</v>
      </c>
      <c r="AT669" s="231" t="s">
        <v>132</v>
      </c>
      <c r="AU669" s="231" t="s">
        <v>145</v>
      </c>
      <c r="AY669" s="17" t="s">
        <v>130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17" t="s">
        <v>81</v>
      </c>
      <c r="BK669" s="232">
        <f>ROUND(I669*H669,2)</f>
        <v>0</v>
      </c>
      <c r="BL669" s="17" t="s">
        <v>136</v>
      </c>
      <c r="BM669" s="231" t="s">
        <v>877</v>
      </c>
    </row>
    <row r="670" s="13" customFormat="1">
      <c r="A670" s="13"/>
      <c r="B670" s="233"/>
      <c r="C670" s="234"/>
      <c r="D670" s="235" t="s">
        <v>138</v>
      </c>
      <c r="E670" s="236" t="s">
        <v>1</v>
      </c>
      <c r="F670" s="237" t="s">
        <v>878</v>
      </c>
      <c r="G670" s="234"/>
      <c r="H670" s="238">
        <v>3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138</v>
      </c>
      <c r="AU670" s="244" t="s">
        <v>145</v>
      </c>
      <c r="AV670" s="13" t="s">
        <v>83</v>
      </c>
      <c r="AW670" s="13" t="s">
        <v>29</v>
      </c>
      <c r="AX670" s="13" t="s">
        <v>73</v>
      </c>
      <c r="AY670" s="244" t="s">
        <v>130</v>
      </c>
    </row>
    <row r="671" s="13" customFormat="1">
      <c r="A671" s="13"/>
      <c r="B671" s="233"/>
      <c r="C671" s="234"/>
      <c r="D671" s="235" t="s">
        <v>138</v>
      </c>
      <c r="E671" s="236" t="s">
        <v>1</v>
      </c>
      <c r="F671" s="237" t="s">
        <v>879</v>
      </c>
      <c r="G671" s="234"/>
      <c r="H671" s="238">
        <v>5</v>
      </c>
      <c r="I671" s="239"/>
      <c r="J671" s="234"/>
      <c r="K671" s="234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138</v>
      </c>
      <c r="AU671" s="244" t="s">
        <v>145</v>
      </c>
      <c r="AV671" s="13" t="s">
        <v>83</v>
      </c>
      <c r="AW671" s="13" t="s">
        <v>29</v>
      </c>
      <c r="AX671" s="13" t="s">
        <v>73</v>
      </c>
      <c r="AY671" s="244" t="s">
        <v>130</v>
      </c>
    </row>
    <row r="672" s="15" customFormat="1">
      <c r="A672" s="15"/>
      <c r="B672" s="255"/>
      <c r="C672" s="256"/>
      <c r="D672" s="235" t="s">
        <v>138</v>
      </c>
      <c r="E672" s="257" t="s">
        <v>1</v>
      </c>
      <c r="F672" s="258" t="s">
        <v>153</v>
      </c>
      <c r="G672" s="256"/>
      <c r="H672" s="259">
        <v>8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138</v>
      </c>
      <c r="AU672" s="265" t="s">
        <v>145</v>
      </c>
      <c r="AV672" s="15" t="s">
        <v>136</v>
      </c>
      <c r="AW672" s="15" t="s">
        <v>29</v>
      </c>
      <c r="AX672" s="15" t="s">
        <v>81</v>
      </c>
      <c r="AY672" s="265" t="s">
        <v>130</v>
      </c>
    </row>
    <row r="673" s="2" customFormat="1" ht="33" customHeight="1">
      <c r="A673" s="38"/>
      <c r="B673" s="39"/>
      <c r="C673" s="266" t="s">
        <v>880</v>
      </c>
      <c r="D673" s="266" t="s">
        <v>313</v>
      </c>
      <c r="E673" s="267" t="s">
        <v>881</v>
      </c>
      <c r="F673" s="268" t="s">
        <v>882</v>
      </c>
      <c r="G673" s="269" t="s">
        <v>360</v>
      </c>
      <c r="H673" s="270">
        <v>4.0800000000000001</v>
      </c>
      <c r="I673" s="271"/>
      <c r="J673" s="272">
        <f>ROUND(I673*H673,2)</f>
        <v>0</v>
      </c>
      <c r="K673" s="273"/>
      <c r="L673" s="274"/>
      <c r="M673" s="275" t="s">
        <v>1</v>
      </c>
      <c r="N673" s="276" t="s">
        <v>38</v>
      </c>
      <c r="O673" s="91"/>
      <c r="P673" s="229">
        <f>O673*H673</f>
        <v>0</v>
      </c>
      <c r="Q673" s="229">
        <v>0.0088000000000000005</v>
      </c>
      <c r="R673" s="229">
        <f>Q673*H673</f>
        <v>0.035904000000000005</v>
      </c>
      <c r="S673" s="229">
        <v>0</v>
      </c>
      <c r="T673" s="230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1" t="s">
        <v>176</v>
      </c>
      <c r="AT673" s="231" t="s">
        <v>313</v>
      </c>
      <c r="AU673" s="231" t="s">
        <v>145</v>
      </c>
      <c r="AY673" s="17" t="s">
        <v>130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17" t="s">
        <v>81</v>
      </c>
      <c r="BK673" s="232">
        <f>ROUND(I673*H673,2)</f>
        <v>0</v>
      </c>
      <c r="BL673" s="17" t="s">
        <v>136</v>
      </c>
      <c r="BM673" s="231" t="s">
        <v>883</v>
      </c>
    </row>
    <row r="674" s="13" customFormat="1">
      <c r="A674" s="13"/>
      <c r="B674" s="233"/>
      <c r="C674" s="234"/>
      <c r="D674" s="235" t="s">
        <v>138</v>
      </c>
      <c r="E674" s="236" t="s">
        <v>1</v>
      </c>
      <c r="F674" s="237" t="s">
        <v>884</v>
      </c>
      <c r="G674" s="234"/>
      <c r="H674" s="238">
        <v>1.01</v>
      </c>
      <c r="I674" s="239"/>
      <c r="J674" s="234"/>
      <c r="K674" s="234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138</v>
      </c>
      <c r="AU674" s="244" t="s">
        <v>145</v>
      </c>
      <c r="AV674" s="13" t="s">
        <v>83</v>
      </c>
      <c r="AW674" s="13" t="s">
        <v>29</v>
      </c>
      <c r="AX674" s="13" t="s">
        <v>73</v>
      </c>
      <c r="AY674" s="244" t="s">
        <v>130</v>
      </c>
    </row>
    <row r="675" s="13" customFormat="1">
      <c r="A675" s="13"/>
      <c r="B675" s="233"/>
      <c r="C675" s="234"/>
      <c r="D675" s="235" t="s">
        <v>138</v>
      </c>
      <c r="E675" s="236" t="s">
        <v>1</v>
      </c>
      <c r="F675" s="237" t="s">
        <v>885</v>
      </c>
      <c r="G675" s="234"/>
      <c r="H675" s="238">
        <v>3.0299999999999998</v>
      </c>
      <c r="I675" s="239"/>
      <c r="J675" s="234"/>
      <c r="K675" s="234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138</v>
      </c>
      <c r="AU675" s="244" t="s">
        <v>145</v>
      </c>
      <c r="AV675" s="13" t="s">
        <v>83</v>
      </c>
      <c r="AW675" s="13" t="s">
        <v>29</v>
      </c>
      <c r="AX675" s="13" t="s">
        <v>73</v>
      </c>
      <c r="AY675" s="244" t="s">
        <v>130</v>
      </c>
    </row>
    <row r="676" s="15" customFormat="1">
      <c r="A676" s="15"/>
      <c r="B676" s="255"/>
      <c r="C676" s="256"/>
      <c r="D676" s="235" t="s">
        <v>138</v>
      </c>
      <c r="E676" s="257" t="s">
        <v>1</v>
      </c>
      <c r="F676" s="258" t="s">
        <v>153</v>
      </c>
      <c r="G676" s="256"/>
      <c r="H676" s="259">
        <v>4.04</v>
      </c>
      <c r="I676" s="260"/>
      <c r="J676" s="256"/>
      <c r="K676" s="256"/>
      <c r="L676" s="261"/>
      <c r="M676" s="262"/>
      <c r="N676" s="263"/>
      <c r="O676" s="263"/>
      <c r="P676" s="263"/>
      <c r="Q676" s="263"/>
      <c r="R676" s="263"/>
      <c r="S676" s="263"/>
      <c r="T676" s="264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5" t="s">
        <v>138</v>
      </c>
      <c r="AU676" s="265" t="s">
        <v>145</v>
      </c>
      <c r="AV676" s="15" t="s">
        <v>136</v>
      </c>
      <c r="AW676" s="15" t="s">
        <v>29</v>
      </c>
      <c r="AX676" s="15" t="s">
        <v>81</v>
      </c>
      <c r="AY676" s="265" t="s">
        <v>130</v>
      </c>
    </row>
    <row r="677" s="13" customFormat="1">
      <c r="A677" s="13"/>
      <c r="B677" s="233"/>
      <c r="C677" s="234"/>
      <c r="D677" s="235" t="s">
        <v>138</v>
      </c>
      <c r="E677" s="234"/>
      <c r="F677" s="237" t="s">
        <v>886</v>
      </c>
      <c r="G677" s="234"/>
      <c r="H677" s="238">
        <v>4.0800000000000001</v>
      </c>
      <c r="I677" s="239"/>
      <c r="J677" s="234"/>
      <c r="K677" s="234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138</v>
      </c>
      <c r="AU677" s="244" t="s">
        <v>145</v>
      </c>
      <c r="AV677" s="13" t="s">
        <v>83</v>
      </c>
      <c r="AW677" s="13" t="s">
        <v>4</v>
      </c>
      <c r="AX677" s="13" t="s">
        <v>81</v>
      </c>
      <c r="AY677" s="244" t="s">
        <v>130</v>
      </c>
    </row>
    <row r="678" s="2" customFormat="1" ht="24.15" customHeight="1">
      <c r="A678" s="38"/>
      <c r="B678" s="39"/>
      <c r="C678" s="266" t="s">
        <v>887</v>
      </c>
      <c r="D678" s="266" t="s">
        <v>313</v>
      </c>
      <c r="E678" s="267" t="s">
        <v>888</v>
      </c>
      <c r="F678" s="268" t="s">
        <v>889</v>
      </c>
      <c r="G678" s="269" t="s">
        <v>360</v>
      </c>
      <c r="H678" s="270">
        <v>2.02</v>
      </c>
      <c r="I678" s="271"/>
      <c r="J678" s="272">
        <f>ROUND(I678*H678,2)</f>
        <v>0</v>
      </c>
      <c r="K678" s="273"/>
      <c r="L678" s="274"/>
      <c r="M678" s="275" t="s">
        <v>1</v>
      </c>
      <c r="N678" s="276" t="s">
        <v>38</v>
      </c>
      <c r="O678" s="91"/>
      <c r="P678" s="229">
        <f>O678*H678</f>
        <v>0</v>
      </c>
      <c r="Q678" s="229">
        <v>0.011599999999999999</v>
      </c>
      <c r="R678" s="229">
        <f>Q678*H678</f>
        <v>0.023431999999999998</v>
      </c>
      <c r="S678" s="229">
        <v>0</v>
      </c>
      <c r="T678" s="23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1" t="s">
        <v>176</v>
      </c>
      <c r="AT678" s="231" t="s">
        <v>313</v>
      </c>
      <c r="AU678" s="231" t="s">
        <v>145</v>
      </c>
      <c r="AY678" s="17" t="s">
        <v>130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17" t="s">
        <v>81</v>
      </c>
      <c r="BK678" s="232">
        <f>ROUND(I678*H678,2)</f>
        <v>0</v>
      </c>
      <c r="BL678" s="17" t="s">
        <v>136</v>
      </c>
      <c r="BM678" s="231" t="s">
        <v>890</v>
      </c>
    </row>
    <row r="679" s="13" customFormat="1">
      <c r="A679" s="13"/>
      <c r="B679" s="233"/>
      <c r="C679" s="234"/>
      <c r="D679" s="235" t="s">
        <v>138</v>
      </c>
      <c r="E679" s="236" t="s">
        <v>1</v>
      </c>
      <c r="F679" s="237" t="s">
        <v>891</v>
      </c>
      <c r="G679" s="234"/>
      <c r="H679" s="238">
        <v>2.02</v>
      </c>
      <c r="I679" s="239"/>
      <c r="J679" s="234"/>
      <c r="K679" s="234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138</v>
      </c>
      <c r="AU679" s="244" t="s">
        <v>145</v>
      </c>
      <c r="AV679" s="13" t="s">
        <v>83</v>
      </c>
      <c r="AW679" s="13" t="s">
        <v>29</v>
      </c>
      <c r="AX679" s="13" t="s">
        <v>73</v>
      </c>
      <c r="AY679" s="244" t="s">
        <v>130</v>
      </c>
    </row>
    <row r="680" s="2" customFormat="1" ht="24.15" customHeight="1">
      <c r="A680" s="38"/>
      <c r="B680" s="39"/>
      <c r="C680" s="266" t="s">
        <v>892</v>
      </c>
      <c r="D680" s="266" t="s">
        <v>313</v>
      </c>
      <c r="E680" s="267" t="s">
        <v>893</v>
      </c>
      <c r="F680" s="268" t="s">
        <v>894</v>
      </c>
      <c r="G680" s="269" t="s">
        <v>360</v>
      </c>
      <c r="H680" s="270">
        <v>2.04</v>
      </c>
      <c r="I680" s="271"/>
      <c r="J680" s="272">
        <f>ROUND(I680*H680,2)</f>
        <v>0</v>
      </c>
      <c r="K680" s="273"/>
      <c r="L680" s="274"/>
      <c r="M680" s="275" t="s">
        <v>1</v>
      </c>
      <c r="N680" s="276" t="s">
        <v>38</v>
      </c>
      <c r="O680" s="91"/>
      <c r="P680" s="229">
        <f>O680*H680</f>
        <v>0</v>
      </c>
      <c r="Q680" s="229">
        <v>0.0104</v>
      </c>
      <c r="R680" s="229">
        <f>Q680*H680</f>
        <v>0.021215999999999999</v>
      </c>
      <c r="S680" s="229">
        <v>0</v>
      </c>
      <c r="T680" s="23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1" t="s">
        <v>176</v>
      </c>
      <c r="AT680" s="231" t="s">
        <v>313</v>
      </c>
      <c r="AU680" s="231" t="s">
        <v>145</v>
      </c>
      <c r="AY680" s="17" t="s">
        <v>130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7" t="s">
        <v>81</v>
      </c>
      <c r="BK680" s="232">
        <f>ROUND(I680*H680,2)</f>
        <v>0</v>
      </c>
      <c r="BL680" s="17" t="s">
        <v>136</v>
      </c>
      <c r="BM680" s="231" t="s">
        <v>895</v>
      </c>
    </row>
    <row r="681" s="13" customFormat="1">
      <c r="A681" s="13"/>
      <c r="B681" s="233"/>
      <c r="C681" s="234"/>
      <c r="D681" s="235" t="s">
        <v>138</v>
      </c>
      <c r="E681" s="236" t="s">
        <v>1</v>
      </c>
      <c r="F681" s="237" t="s">
        <v>896</v>
      </c>
      <c r="G681" s="234"/>
      <c r="H681" s="238">
        <v>2.02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138</v>
      </c>
      <c r="AU681" s="244" t="s">
        <v>145</v>
      </c>
      <c r="AV681" s="13" t="s">
        <v>83</v>
      </c>
      <c r="AW681" s="13" t="s">
        <v>29</v>
      </c>
      <c r="AX681" s="13" t="s">
        <v>81</v>
      </c>
      <c r="AY681" s="244" t="s">
        <v>130</v>
      </c>
    </row>
    <row r="682" s="13" customFormat="1">
      <c r="A682" s="13"/>
      <c r="B682" s="233"/>
      <c r="C682" s="234"/>
      <c r="D682" s="235" t="s">
        <v>138</v>
      </c>
      <c r="E682" s="234"/>
      <c r="F682" s="237" t="s">
        <v>873</v>
      </c>
      <c r="G682" s="234"/>
      <c r="H682" s="238">
        <v>2.04</v>
      </c>
      <c r="I682" s="239"/>
      <c r="J682" s="234"/>
      <c r="K682" s="234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138</v>
      </c>
      <c r="AU682" s="244" t="s">
        <v>145</v>
      </c>
      <c r="AV682" s="13" t="s">
        <v>83</v>
      </c>
      <c r="AW682" s="13" t="s">
        <v>4</v>
      </c>
      <c r="AX682" s="13" t="s">
        <v>81</v>
      </c>
      <c r="AY682" s="244" t="s">
        <v>130</v>
      </c>
    </row>
    <row r="683" s="2" customFormat="1" ht="49.05" customHeight="1">
      <c r="A683" s="38"/>
      <c r="B683" s="39"/>
      <c r="C683" s="219" t="s">
        <v>897</v>
      </c>
      <c r="D683" s="219" t="s">
        <v>132</v>
      </c>
      <c r="E683" s="220" t="s">
        <v>898</v>
      </c>
      <c r="F683" s="221" t="s">
        <v>899</v>
      </c>
      <c r="G683" s="222" t="s">
        <v>360</v>
      </c>
      <c r="H683" s="223">
        <v>1</v>
      </c>
      <c r="I683" s="224"/>
      <c r="J683" s="225">
        <f>ROUND(I683*H683,2)</f>
        <v>0</v>
      </c>
      <c r="K683" s="226"/>
      <c r="L683" s="44"/>
      <c r="M683" s="227" t="s">
        <v>1</v>
      </c>
      <c r="N683" s="228" t="s">
        <v>38</v>
      </c>
      <c r="O683" s="91"/>
      <c r="P683" s="229">
        <f>O683*H683</f>
        <v>0</v>
      </c>
      <c r="Q683" s="229">
        <v>0</v>
      </c>
      <c r="R683" s="229">
        <f>Q683*H683</f>
        <v>0</v>
      </c>
      <c r="S683" s="229">
        <v>0</v>
      </c>
      <c r="T683" s="230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31" t="s">
        <v>136</v>
      </c>
      <c r="AT683" s="231" t="s">
        <v>132</v>
      </c>
      <c r="AU683" s="231" t="s">
        <v>145</v>
      </c>
      <c r="AY683" s="17" t="s">
        <v>130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17" t="s">
        <v>81</v>
      </c>
      <c r="BK683" s="232">
        <f>ROUND(I683*H683,2)</f>
        <v>0</v>
      </c>
      <c r="BL683" s="17" t="s">
        <v>136</v>
      </c>
      <c r="BM683" s="231" t="s">
        <v>900</v>
      </c>
    </row>
    <row r="684" s="13" customFormat="1">
      <c r="A684" s="13"/>
      <c r="B684" s="233"/>
      <c r="C684" s="234"/>
      <c r="D684" s="235" t="s">
        <v>138</v>
      </c>
      <c r="E684" s="236" t="s">
        <v>1</v>
      </c>
      <c r="F684" s="237" t="s">
        <v>901</v>
      </c>
      <c r="G684" s="234"/>
      <c r="H684" s="238">
        <v>0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138</v>
      </c>
      <c r="AU684" s="244" t="s">
        <v>145</v>
      </c>
      <c r="AV684" s="13" t="s">
        <v>83</v>
      </c>
      <c r="AW684" s="13" t="s">
        <v>29</v>
      </c>
      <c r="AX684" s="13" t="s">
        <v>73</v>
      </c>
      <c r="AY684" s="244" t="s">
        <v>130</v>
      </c>
    </row>
    <row r="685" s="13" customFormat="1">
      <c r="A685" s="13"/>
      <c r="B685" s="233"/>
      <c r="C685" s="234"/>
      <c r="D685" s="235" t="s">
        <v>138</v>
      </c>
      <c r="E685" s="236" t="s">
        <v>1</v>
      </c>
      <c r="F685" s="237" t="s">
        <v>902</v>
      </c>
      <c r="G685" s="234"/>
      <c r="H685" s="238">
        <v>1</v>
      </c>
      <c r="I685" s="239"/>
      <c r="J685" s="234"/>
      <c r="K685" s="234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138</v>
      </c>
      <c r="AU685" s="244" t="s">
        <v>145</v>
      </c>
      <c r="AV685" s="13" t="s">
        <v>83</v>
      </c>
      <c r="AW685" s="13" t="s">
        <v>29</v>
      </c>
      <c r="AX685" s="13" t="s">
        <v>73</v>
      </c>
      <c r="AY685" s="244" t="s">
        <v>130</v>
      </c>
    </row>
    <row r="686" s="15" customFormat="1">
      <c r="A686" s="15"/>
      <c r="B686" s="255"/>
      <c r="C686" s="256"/>
      <c r="D686" s="235" t="s">
        <v>138</v>
      </c>
      <c r="E686" s="257" t="s">
        <v>1</v>
      </c>
      <c r="F686" s="258" t="s">
        <v>153</v>
      </c>
      <c r="G686" s="256"/>
      <c r="H686" s="259">
        <v>1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138</v>
      </c>
      <c r="AU686" s="265" t="s">
        <v>145</v>
      </c>
      <c r="AV686" s="15" t="s">
        <v>136</v>
      </c>
      <c r="AW686" s="15" t="s">
        <v>29</v>
      </c>
      <c r="AX686" s="15" t="s">
        <v>81</v>
      </c>
      <c r="AY686" s="265" t="s">
        <v>130</v>
      </c>
    </row>
    <row r="687" s="2" customFormat="1" ht="33" customHeight="1">
      <c r="A687" s="38"/>
      <c r="B687" s="39"/>
      <c r="C687" s="266" t="s">
        <v>903</v>
      </c>
      <c r="D687" s="266" t="s">
        <v>313</v>
      </c>
      <c r="E687" s="267" t="s">
        <v>904</v>
      </c>
      <c r="F687" s="268" t="s">
        <v>905</v>
      </c>
      <c r="G687" s="269" t="s">
        <v>360</v>
      </c>
      <c r="H687" s="270">
        <v>1</v>
      </c>
      <c r="I687" s="271"/>
      <c r="J687" s="272">
        <f>ROUND(I687*H687,2)</f>
        <v>0</v>
      </c>
      <c r="K687" s="273"/>
      <c r="L687" s="274"/>
      <c r="M687" s="275" t="s">
        <v>1</v>
      </c>
      <c r="N687" s="276" t="s">
        <v>38</v>
      </c>
      <c r="O687" s="91"/>
      <c r="P687" s="229">
        <f>O687*H687</f>
        <v>0</v>
      </c>
      <c r="Q687" s="229">
        <v>0.016</v>
      </c>
      <c r="R687" s="229">
        <f>Q687*H687</f>
        <v>0.016</v>
      </c>
      <c r="S687" s="229">
        <v>0</v>
      </c>
      <c r="T687" s="230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31" t="s">
        <v>176</v>
      </c>
      <c r="AT687" s="231" t="s">
        <v>313</v>
      </c>
      <c r="AU687" s="231" t="s">
        <v>145</v>
      </c>
      <c r="AY687" s="17" t="s">
        <v>130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17" t="s">
        <v>81</v>
      </c>
      <c r="BK687" s="232">
        <f>ROUND(I687*H687,2)</f>
        <v>0</v>
      </c>
      <c r="BL687" s="17" t="s">
        <v>136</v>
      </c>
      <c r="BM687" s="231" t="s">
        <v>906</v>
      </c>
    </row>
    <row r="688" s="2" customFormat="1" ht="24.15" customHeight="1">
      <c r="A688" s="38"/>
      <c r="B688" s="39"/>
      <c r="C688" s="266" t="s">
        <v>907</v>
      </c>
      <c r="D688" s="266" t="s">
        <v>313</v>
      </c>
      <c r="E688" s="267" t="s">
        <v>908</v>
      </c>
      <c r="F688" s="268" t="s">
        <v>909</v>
      </c>
      <c r="G688" s="269" t="s">
        <v>360</v>
      </c>
      <c r="H688" s="270">
        <v>2.02</v>
      </c>
      <c r="I688" s="271"/>
      <c r="J688" s="272">
        <f>ROUND(I688*H688,2)</f>
        <v>0</v>
      </c>
      <c r="K688" s="273"/>
      <c r="L688" s="274"/>
      <c r="M688" s="275" t="s">
        <v>1</v>
      </c>
      <c r="N688" s="276" t="s">
        <v>38</v>
      </c>
      <c r="O688" s="91"/>
      <c r="P688" s="229">
        <f>O688*H688</f>
        <v>0</v>
      </c>
      <c r="Q688" s="229">
        <v>0.014800000000000001</v>
      </c>
      <c r="R688" s="229">
        <f>Q688*H688</f>
        <v>0.029896000000000002</v>
      </c>
      <c r="S688" s="229">
        <v>0</v>
      </c>
      <c r="T688" s="23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1" t="s">
        <v>176</v>
      </c>
      <c r="AT688" s="231" t="s">
        <v>313</v>
      </c>
      <c r="AU688" s="231" t="s">
        <v>145</v>
      </c>
      <c r="AY688" s="17" t="s">
        <v>130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17" t="s">
        <v>81</v>
      </c>
      <c r="BK688" s="232">
        <f>ROUND(I688*H688,2)</f>
        <v>0</v>
      </c>
      <c r="BL688" s="17" t="s">
        <v>136</v>
      </c>
      <c r="BM688" s="231" t="s">
        <v>910</v>
      </c>
    </row>
    <row r="689" s="13" customFormat="1">
      <c r="A689" s="13"/>
      <c r="B689" s="233"/>
      <c r="C689" s="234"/>
      <c r="D689" s="235" t="s">
        <v>138</v>
      </c>
      <c r="E689" s="236" t="s">
        <v>1</v>
      </c>
      <c r="F689" s="237" t="s">
        <v>872</v>
      </c>
      <c r="G689" s="234"/>
      <c r="H689" s="238">
        <v>2.02</v>
      </c>
      <c r="I689" s="239"/>
      <c r="J689" s="234"/>
      <c r="K689" s="234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138</v>
      </c>
      <c r="AU689" s="244" t="s">
        <v>145</v>
      </c>
      <c r="AV689" s="13" t="s">
        <v>83</v>
      </c>
      <c r="AW689" s="13" t="s">
        <v>29</v>
      </c>
      <c r="AX689" s="13" t="s">
        <v>81</v>
      </c>
      <c r="AY689" s="244" t="s">
        <v>130</v>
      </c>
    </row>
    <row r="690" s="2" customFormat="1" ht="49.05" customHeight="1">
      <c r="A690" s="38"/>
      <c r="B690" s="39"/>
      <c r="C690" s="219" t="s">
        <v>911</v>
      </c>
      <c r="D690" s="219" t="s">
        <v>132</v>
      </c>
      <c r="E690" s="220" t="s">
        <v>912</v>
      </c>
      <c r="F690" s="221" t="s">
        <v>913</v>
      </c>
      <c r="G690" s="222" t="s">
        <v>360</v>
      </c>
      <c r="H690" s="223">
        <v>7</v>
      </c>
      <c r="I690" s="224"/>
      <c r="J690" s="225">
        <f>ROUND(I690*H690,2)</f>
        <v>0</v>
      </c>
      <c r="K690" s="226"/>
      <c r="L690" s="44"/>
      <c r="M690" s="227" t="s">
        <v>1</v>
      </c>
      <c r="N690" s="228" t="s">
        <v>38</v>
      </c>
      <c r="O690" s="91"/>
      <c r="P690" s="229">
        <f>O690*H690</f>
        <v>0</v>
      </c>
      <c r="Q690" s="229">
        <v>0</v>
      </c>
      <c r="R690" s="229">
        <f>Q690*H690</f>
        <v>0</v>
      </c>
      <c r="S690" s="229">
        <v>0</v>
      </c>
      <c r="T690" s="230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1" t="s">
        <v>136</v>
      </c>
      <c r="AT690" s="231" t="s">
        <v>132</v>
      </c>
      <c r="AU690" s="231" t="s">
        <v>145</v>
      </c>
      <c r="AY690" s="17" t="s">
        <v>130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17" t="s">
        <v>81</v>
      </c>
      <c r="BK690" s="232">
        <f>ROUND(I690*H690,2)</f>
        <v>0</v>
      </c>
      <c r="BL690" s="17" t="s">
        <v>136</v>
      </c>
      <c r="BM690" s="231" t="s">
        <v>914</v>
      </c>
    </row>
    <row r="691" s="13" customFormat="1">
      <c r="A691" s="13"/>
      <c r="B691" s="233"/>
      <c r="C691" s="234"/>
      <c r="D691" s="235" t="s">
        <v>138</v>
      </c>
      <c r="E691" s="236" t="s">
        <v>1</v>
      </c>
      <c r="F691" s="237" t="s">
        <v>915</v>
      </c>
      <c r="G691" s="234"/>
      <c r="H691" s="238">
        <v>7</v>
      </c>
      <c r="I691" s="239"/>
      <c r="J691" s="234"/>
      <c r="K691" s="234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138</v>
      </c>
      <c r="AU691" s="244" t="s">
        <v>145</v>
      </c>
      <c r="AV691" s="13" t="s">
        <v>83</v>
      </c>
      <c r="AW691" s="13" t="s">
        <v>29</v>
      </c>
      <c r="AX691" s="13" t="s">
        <v>81</v>
      </c>
      <c r="AY691" s="244" t="s">
        <v>130</v>
      </c>
    </row>
    <row r="692" s="2" customFormat="1" ht="33" customHeight="1">
      <c r="A692" s="38"/>
      <c r="B692" s="39"/>
      <c r="C692" s="266" t="s">
        <v>916</v>
      </c>
      <c r="D692" s="266" t="s">
        <v>313</v>
      </c>
      <c r="E692" s="267" t="s">
        <v>917</v>
      </c>
      <c r="F692" s="268" t="s">
        <v>918</v>
      </c>
      <c r="G692" s="269" t="s">
        <v>360</v>
      </c>
      <c r="H692" s="270">
        <v>4.04</v>
      </c>
      <c r="I692" s="271"/>
      <c r="J692" s="272">
        <f>ROUND(I692*H692,2)</f>
        <v>0</v>
      </c>
      <c r="K692" s="273"/>
      <c r="L692" s="274"/>
      <c r="M692" s="275" t="s">
        <v>1</v>
      </c>
      <c r="N692" s="276" t="s">
        <v>38</v>
      </c>
      <c r="O692" s="91"/>
      <c r="P692" s="229">
        <f>O692*H692</f>
        <v>0</v>
      </c>
      <c r="Q692" s="229">
        <v>0.018599999999999998</v>
      </c>
      <c r="R692" s="229">
        <f>Q692*H692</f>
        <v>0.075143999999999989</v>
      </c>
      <c r="S692" s="229">
        <v>0</v>
      </c>
      <c r="T692" s="23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1" t="s">
        <v>176</v>
      </c>
      <c r="AT692" s="231" t="s">
        <v>313</v>
      </c>
      <c r="AU692" s="231" t="s">
        <v>145</v>
      </c>
      <c r="AY692" s="17" t="s">
        <v>130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7" t="s">
        <v>81</v>
      </c>
      <c r="BK692" s="232">
        <f>ROUND(I692*H692,2)</f>
        <v>0</v>
      </c>
      <c r="BL692" s="17" t="s">
        <v>136</v>
      </c>
      <c r="BM692" s="231" t="s">
        <v>919</v>
      </c>
    </row>
    <row r="693" s="13" customFormat="1">
      <c r="A693" s="13"/>
      <c r="B693" s="233"/>
      <c r="C693" s="234"/>
      <c r="D693" s="235" t="s">
        <v>138</v>
      </c>
      <c r="E693" s="234"/>
      <c r="F693" s="237" t="s">
        <v>657</v>
      </c>
      <c r="G693" s="234"/>
      <c r="H693" s="238">
        <v>4.04</v>
      </c>
      <c r="I693" s="239"/>
      <c r="J693" s="234"/>
      <c r="K693" s="234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138</v>
      </c>
      <c r="AU693" s="244" t="s">
        <v>145</v>
      </c>
      <c r="AV693" s="13" t="s">
        <v>83</v>
      </c>
      <c r="AW693" s="13" t="s">
        <v>4</v>
      </c>
      <c r="AX693" s="13" t="s">
        <v>81</v>
      </c>
      <c r="AY693" s="244" t="s">
        <v>130</v>
      </c>
    </row>
    <row r="694" s="2" customFormat="1" ht="24.15" customHeight="1">
      <c r="A694" s="38"/>
      <c r="B694" s="39"/>
      <c r="C694" s="266" t="s">
        <v>920</v>
      </c>
      <c r="D694" s="266" t="s">
        <v>313</v>
      </c>
      <c r="E694" s="267" t="s">
        <v>921</v>
      </c>
      <c r="F694" s="268" t="s">
        <v>922</v>
      </c>
      <c r="G694" s="269" t="s">
        <v>360</v>
      </c>
      <c r="H694" s="270">
        <v>2.04</v>
      </c>
      <c r="I694" s="271"/>
      <c r="J694" s="272">
        <f>ROUND(I694*H694,2)</f>
        <v>0</v>
      </c>
      <c r="K694" s="273"/>
      <c r="L694" s="274"/>
      <c r="M694" s="275" t="s">
        <v>1</v>
      </c>
      <c r="N694" s="276" t="s">
        <v>38</v>
      </c>
      <c r="O694" s="91"/>
      <c r="P694" s="229">
        <f>O694*H694</f>
        <v>0</v>
      </c>
      <c r="Q694" s="229">
        <v>0.0241</v>
      </c>
      <c r="R694" s="229">
        <f>Q694*H694</f>
        <v>0.049163999999999999</v>
      </c>
      <c r="S694" s="229">
        <v>0</v>
      </c>
      <c r="T694" s="230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31" t="s">
        <v>176</v>
      </c>
      <c r="AT694" s="231" t="s">
        <v>313</v>
      </c>
      <c r="AU694" s="231" t="s">
        <v>145</v>
      </c>
      <c r="AY694" s="17" t="s">
        <v>130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17" t="s">
        <v>81</v>
      </c>
      <c r="BK694" s="232">
        <f>ROUND(I694*H694,2)</f>
        <v>0</v>
      </c>
      <c r="BL694" s="17" t="s">
        <v>136</v>
      </c>
      <c r="BM694" s="231" t="s">
        <v>923</v>
      </c>
    </row>
    <row r="695" s="13" customFormat="1">
      <c r="A695" s="13"/>
      <c r="B695" s="233"/>
      <c r="C695" s="234"/>
      <c r="D695" s="235" t="s">
        <v>138</v>
      </c>
      <c r="E695" s="236" t="s">
        <v>1</v>
      </c>
      <c r="F695" s="237" t="s">
        <v>924</v>
      </c>
      <c r="G695" s="234"/>
      <c r="H695" s="238">
        <v>2.02</v>
      </c>
      <c r="I695" s="239"/>
      <c r="J695" s="234"/>
      <c r="K695" s="234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138</v>
      </c>
      <c r="AU695" s="244" t="s">
        <v>145</v>
      </c>
      <c r="AV695" s="13" t="s">
        <v>83</v>
      </c>
      <c r="AW695" s="13" t="s">
        <v>29</v>
      </c>
      <c r="AX695" s="13" t="s">
        <v>81</v>
      </c>
      <c r="AY695" s="244" t="s">
        <v>130</v>
      </c>
    </row>
    <row r="696" s="13" customFormat="1">
      <c r="A696" s="13"/>
      <c r="B696" s="233"/>
      <c r="C696" s="234"/>
      <c r="D696" s="235" t="s">
        <v>138</v>
      </c>
      <c r="E696" s="234"/>
      <c r="F696" s="237" t="s">
        <v>873</v>
      </c>
      <c r="G696" s="234"/>
      <c r="H696" s="238">
        <v>2.04</v>
      </c>
      <c r="I696" s="239"/>
      <c r="J696" s="234"/>
      <c r="K696" s="234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138</v>
      </c>
      <c r="AU696" s="244" t="s">
        <v>145</v>
      </c>
      <c r="AV696" s="13" t="s">
        <v>83</v>
      </c>
      <c r="AW696" s="13" t="s">
        <v>4</v>
      </c>
      <c r="AX696" s="13" t="s">
        <v>81</v>
      </c>
      <c r="AY696" s="244" t="s">
        <v>130</v>
      </c>
    </row>
    <row r="697" s="2" customFormat="1" ht="24.15" customHeight="1">
      <c r="A697" s="38"/>
      <c r="B697" s="39"/>
      <c r="C697" s="266" t="s">
        <v>925</v>
      </c>
      <c r="D697" s="266" t="s">
        <v>313</v>
      </c>
      <c r="E697" s="267" t="s">
        <v>926</v>
      </c>
      <c r="F697" s="268" t="s">
        <v>927</v>
      </c>
      <c r="G697" s="269" t="s">
        <v>360</v>
      </c>
      <c r="H697" s="270">
        <v>1.02</v>
      </c>
      <c r="I697" s="271"/>
      <c r="J697" s="272">
        <f>ROUND(I697*H697,2)</f>
        <v>0</v>
      </c>
      <c r="K697" s="273"/>
      <c r="L697" s="274"/>
      <c r="M697" s="275" t="s">
        <v>1</v>
      </c>
      <c r="N697" s="276" t="s">
        <v>38</v>
      </c>
      <c r="O697" s="91"/>
      <c r="P697" s="229">
        <f>O697*H697</f>
        <v>0</v>
      </c>
      <c r="Q697" s="229">
        <v>0.031699999999999999</v>
      </c>
      <c r="R697" s="229">
        <f>Q697*H697</f>
        <v>0.032334000000000002</v>
      </c>
      <c r="S697" s="229">
        <v>0</v>
      </c>
      <c r="T697" s="230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31" t="s">
        <v>176</v>
      </c>
      <c r="AT697" s="231" t="s">
        <v>313</v>
      </c>
      <c r="AU697" s="231" t="s">
        <v>145</v>
      </c>
      <c r="AY697" s="17" t="s">
        <v>130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17" t="s">
        <v>81</v>
      </c>
      <c r="BK697" s="232">
        <f>ROUND(I697*H697,2)</f>
        <v>0</v>
      </c>
      <c r="BL697" s="17" t="s">
        <v>136</v>
      </c>
      <c r="BM697" s="231" t="s">
        <v>928</v>
      </c>
    </row>
    <row r="698" s="13" customFormat="1">
      <c r="A698" s="13"/>
      <c r="B698" s="233"/>
      <c r="C698" s="234"/>
      <c r="D698" s="235" t="s">
        <v>138</v>
      </c>
      <c r="E698" s="236" t="s">
        <v>1</v>
      </c>
      <c r="F698" s="237" t="s">
        <v>929</v>
      </c>
      <c r="G698" s="234"/>
      <c r="H698" s="238">
        <v>1.01</v>
      </c>
      <c r="I698" s="239"/>
      <c r="J698" s="234"/>
      <c r="K698" s="234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138</v>
      </c>
      <c r="AU698" s="244" t="s">
        <v>145</v>
      </c>
      <c r="AV698" s="13" t="s">
        <v>83</v>
      </c>
      <c r="AW698" s="13" t="s">
        <v>29</v>
      </c>
      <c r="AX698" s="13" t="s">
        <v>81</v>
      </c>
      <c r="AY698" s="244" t="s">
        <v>130</v>
      </c>
    </row>
    <row r="699" s="13" customFormat="1">
      <c r="A699" s="13"/>
      <c r="B699" s="233"/>
      <c r="C699" s="234"/>
      <c r="D699" s="235" t="s">
        <v>138</v>
      </c>
      <c r="E699" s="234"/>
      <c r="F699" s="237" t="s">
        <v>930</v>
      </c>
      <c r="G699" s="234"/>
      <c r="H699" s="238">
        <v>1.02</v>
      </c>
      <c r="I699" s="239"/>
      <c r="J699" s="234"/>
      <c r="K699" s="234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138</v>
      </c>
      <c r="AU699" s="244" t="s">
        <v>145</v>
      </c>
      <c r="AV699" s="13" t="s">
        <v>83</v>
      </c>
      <c r="AW699" s="13" t="s">
        <v>4</v>
      </c>
      <c r="AX699" s="13" t="s">
        <v>81</v>
      </c>
      <c r="AY699" s="244" t="s">
        <v>130</v>
      </c>
    </row>
    <row r="700" s="2" customFormat="1" ht="49.05" customHeight="1">
      <c r="A700" s="38"/>
      <c r="B700" s="39"/>
      <c r="C700" s="219" t="s">
        <v>931</v>
      </c>
      <c r="D700" s="219" t="s">
        <v>132</v>
      </c>
      <c r="E700" s="220" t="s">
        <v>932</v>
      </c>
      <c r="F700" s="221" t="s">
        <v>933</v>
      </c>
      <c r="G700" s="222" t="s">
        <v>360</v>
      </c>
      <c r="H700" s="223">
        <v>9</v>
      </c>
      <c r="I700" s="224"/>
      <c r="J700" s="225">
        <f>ROUND(I700*H700,2)</f>
        <v>0</v>
      </c>
      <c r="K700" s="226"/>
      <c r="L700" s="44"/>
      <c r="M700" s="227" t="s">
        <v>1</v>
      </c>
      <c r="N700" s="228" t="s">
        <v>38</v>
      </c>
      <c r="O700" s="91"/>
      <c r="P700" s="229">
        <f>O700*H700</f>
        <v>0</v>
      </c>
      <c r="Q700" s="229">
        <v>0</v>
      </c>
      <c r="R700" s="229">
        <f>Q700*H700</f>
        <v>0</v>
      </c>
      <c r="S700" s="229">
        <v>0</v>
      </c>
      <c r="T700" s="230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31" t="s">
        <v>136</v>
      </c>
      <c r="AT700" s="231" t="s">
        <v>132</v>
      </c>
      <c r="AU700" s="231" t="s">
        <v>145</v>
      </c>
      <c r="AY700" s="17" t="s">
        <v>130</v>
      </c>
      <c r="BE700" s="232">
        <f>IF(N700="základní",J700,0)</f>
        <v>0</v>
      </c>
      <c r="BF700" s="232">
        <f>IF(N700="snížená",J700,0)</f>
        <v>0</v>
      </c>
      <c r="BG700" s="232">
        <f>IF(N700="zákl. přenesená",J700,0)</f>
        <v>0</v>
      </c>
      <c r="BH700" s="232">
        <f>IF(N700="sníž. přenesená",J700,0)</f>
        <v>0</v>
      </c>
      <c r="BI700" s="232">
        <f>IF(N700="nulová",J700,0)</f>
        <v>0</v>
      </c>
      <c r="BJ700" s="17" t="s">
        <v>81</v>
      </c>
      <c r="BK700" s="232">
        <f>ROUND(I700*H700,2)</f>
        <v>0</v>
      </c>
      <c r="BL700" s="17" t="s">
        <v>136</v>
      </c>
      <c r="BM700" s="231" t="s">
        <v>934</v>
      </c>
    </row>
    <row r="701" s="13" customFormat="1">
      <c r="A701" s="13"/>
      <c r="B701" s="233"/>
      <c r="C701" s="234"/>
      <c r="D701" s="235" t="s">
        <v>138</v>
      </c>
      <c r="E701" s="236" t="s">
        <v>1</v>
      </c>
      <c r="F701" s="237" t="s">
        <v>935</v>
      </c>
      <c r="G701" s="234"/>
      <c r="H701" s="238">
        <v>5</v>
      </c>
      <c r="I701" s="239"/>
      <c r="J701" s="234"/>
      <c r="K701" s="234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138</v>
      </c>
      <c r="AU701" s="244" t="s">
        <v>145</v>
      </c>
      <c r="AV701" s="13" t="s">
        <v>83</v>
      </c>
      <c r="AW701" s="13" t="s">
        <v>29</v>
      </c>
      <c r="AX701" s="13" t="s">
        <v>73</v>
      </c>
      <c r="AY701" s="244" t="s">
        <v>130</v>
      </c>
    </row>
    <row r="702" s="13" customFormat="1">
      <c r="A702" s="13"/>
      <c r="B702" s="233"/>
      <c r="C702" s="234"/>
      <c r="D702" s="235" t="s">
        <v>138</v>
      </c>
      <c r="E702" s="236" t="s">
        <v>1</v>
      </c>
      <c r="F702" s="237" t="s">
        <v>936</v>
      </c>
      <c r="G702" s="234"/>
      <c r="H702" s="238">
        <v>4</v>
      </c>
      <c r="I702" s="239"/>
      <c r="J702" s="234"/>
      <c r="K702" s="234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138</v>
      </c>
      <c r="AU702" s="244" t="s">
        <v>145</v>
      </c>
      <c r="AV702" s="13" t="s">
        <v>83</v>
      </c>
      <c r="AW702" s="13" t="s">
        <v>29</v>
      </c>
      <c r="AX702" s="13" t="s">
        <v>73</v>
      </c>
      <c r="AY702" s="244" t="s">
        <v>130</v>
      </c>
    </row>
    <row r="703" s="15" customFormat="1">
      <c r="A703" s="15"/>
      <c r="B703" s="255"/>
      <c r="C703" s="256"/>
      <c r="D703" s="235" t="s">
        <v>138</v>
      </c>
      <c r="E703" s="257" t="s">
        <v>1</v>
      </c>
      <c r="F703" s="258" t="s">
        <v>153</v>
      </c>
      <c r="G703" s="256"/>
      <c r="H703" s="259">
        <v>9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5" t="s">
        <v>138</v>
      </c>
      <c r="AU703" s="265" t="s">
        <v>145</v>
      </c>
      <c r="AV703" s="15" t="s">
        <v>136</v>
      </c>
      <c r="AW703" s="15" t="s">
        <v>29</v>
      </c>
      <c r="AX703" s="15" t="s">
        <v>81</v>
      </c>
      <c r="AY703" s="265" t="s">
        <v>130</v>
      </c>
    </row>
    <row r="704" s="2" customFormat="1" ht="24.15" customHeight="1">
      <c r="A704" s="38"/>
      <c r="B704" s="39"/>
      <c r="C704" s="266" t="s">
        <v>937</v>
      </c>
      <c r="D704" s="266" t="s">
        <v>313</v>
      </c>
      <c r="E704" s="267" t="s">
        <v>938</v>
      </c>
      <c r="F704" s="268" t="s">
        <v>939</v>
      </c>
      <c r="G704" s="269" t="s">
        <v>360</v>
      </c>
      <c r="H704" s="270">
        <v>4.04</v>
      </c>
      <c r="I704" s="271"/>
      <c r="J704" s="272">
        <f>ROUND(I704*H704,2)</f>
        <v>0</v>
      </c>
      <c r="K704" s="273"/>
      <c r="L704" s="274"/>
      <c r="M704" s="275" t="s">
        <v>1</v>
      </c>
      <c r="N704" s="276" t="s">
        <v>38</v>
      </c>
      <c r="O704" s="91"/>
      <c r="P704" s="229">
        <f>O704*H704</f>
        <v>0</v>
      </c>
      <c r="Q704" s="229">
        <v>0.045600000000000002</v>
      </c>
      <c r="R704" s="229">
        <f>Q704*H704</f>
        <v>0.184224</v>
      </c>
      <c r="S704" s="229">
        <v>0</v>
      </c>
      <c r="T704" s="230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1" t="s">
        <v>176</v>
      </c>
      <c r="AT704" s="231" t="s">
        <v>313</v>
      </c>
      <c r="AU704" s="231" t="s">
        <v>145</v>
      </c>
      <c r="AY704" s="17" t="s">
        <v>130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17" t="s">
        <v>81</v>
      </c>
      <c r="BK704" s="232">
        <f>ROUND(I704*H704,2)</f>
        <v>0</v>
      </c>
      <c r="BL704" s="17" t="s">
        <v>136</v>
      </c>
      <c r="BM704" s="231" t="s">
        <v>940</v>
      </c>
    </row>
    <row r="705" s="13" customFormat="1">
      <c r="A705" s="13"/>
      <c r="B705" s="233"/>
      <c r="C705" s="234"/>
      <c r="D705" s="235" t="s">
        <v>138</v>
      </c>
      <c r="E705" s="236" t="s">
        <v>1</v>
      </c>
      <c r="F705" s="237" t="s">
        <v>565</v>
      </c>
      <c r="G705" s="234"/>
      <c r="H705" s="238">
        <v>4.04</v>
      </c>
      <c r="I705" s="239"/>
      <c r="J705" s="234"/>
      <c r="K705" s="234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138</v>
      </c>
      <c r="AU705" s="244" t="s">
        <v>145</v>
      </c>
      <c r="AV705" s="13" t="s">
        <v>83</v>
      </c>
      <c r="AW705" s="13" t="s">
        <v>29</v>
      </c>
      <c r="AX705" s="13" t="s">
        <v>81</v>
      </c>
      <c r="AY705" s="244" t="s">
        <v>130</v>
      </c>
    </row>
    <row r="706" s="2" customFormat="1" ht="33" customHeight="1">
      <c r="A706" s="38"/>
      <c r="B706" s="39"/>
      <c r="C706" s="266" t="s">
        <v>941</v>
      </c>
      <c r="D706" s="266" t="s">
        <v>313</v>
      </c>
      <c r="E706" s="267" t="s">
        <v>942</v>
      </c>
      <c r="F706" s="268" t="s">
        <v>943</v>
      </c>
      <c r="G706" s="269" t="s">
        <v>360</v>
      </c>
      <c r="H706" s="270">
        <v>5.0499999999999998</v>
      </c>
      <c r="I706" s="271"/>
      <c r="J706" s="272">
        <f>ROUND(I706*H706,2)</f>
        <v>0</v>
      </c>
      <c r="K706" s="273"/>
      <c r="L706" s="274"/>
      <c r="M706" s="275" t="s">
        <v>1</v>
      </c>
      <c r="N706" s="276" t="s">
        <v>38</v>
      </c>
      <c r="O706" s="91"/>
      <c r="P706" s="229">
        <f>O706*H706</f>
        <v>0</v>
      </c>
      <c r="Q706" s="229">
        <v>0.042099999999999999</v>
      </c>
      <c r="R706" s="229">
        <f>Q706*H706</f>
        <v>0.21260499999999999</v>
      </c>
      <c r="S706" s="229">
        <v>0</v>
      </c>
      <c r="T706" s="230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31" t="s">
        <v>176</v>
      </c>
      <c r="AT706" s="231" t="s">
        <v>313</v>
      </c>
      <c r="AU706" s="231" t="s">
        <v>145</v>
      </c>
      <c r="AY706" s="17" t="s">
        <v>130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17" t="s">
        <v>81</v>
      </c>
      <c r="BK706" s="232">
        <f>ROUND(I706*H706,2)</f>
        <v>0</v>
      </c>
      <c r="BL706" s="17" t="s">
        <v>136</v>
      </c>
      <c r="BM706" s="231" t="s">
        <v>944</v>
      </c>
    </row>
    <row r="707" s="13" customFormat="1">
      <c r="A707" s="13"/>
      <c r="B707" s="233"/>
      <c r="C707" s="234"/>
      <c r="D707" s="235" t="s">
        <v>138</v>
      </c>
      <c r="E707" s="234"/>
      <c r="F707" s="237" t="s">
        <v>675</v>
      </c>
      <c r="G707" s="234"/>
      <c r="H707" s="238">
        <v>5.0499999999999998</v>
      </c>
      <c r="I707" s="239"/>
      <c r="J707" s="234"/>
      <c r="K707" s="234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138</v>
      </c>
      <c r="AU707" s="244" t="s">
        <v>145</v>
      </c>
      <c r="AV707" s="13" t="s">
        <v>83</v>
      </c>
      <c r="AW707" s="13" t="s">
        <v>4</v>
      </c>
      <c r="AX707" s="13" t="s">
        <v>81</v>
      </c>
      <c r="AY707" s="244" t="s">
        <v>130</v>
      </c>
    </row>
    <row r="708" s="2" customFormat="1" ht="49.05" customHeight="1">
      <c r="A708" s="38"/>
      <c r="B708" s="39"/>
      <c r="C708" s="219" t="s">
        <v>945</v>
      </c>
      <c r="D708" s="219" t="s">
        <v>132</v>
      </c>
      <c r="E708" s="220" t="s">
        <v>946</v>
      </c>
      <c r="F708" s="221" t="s">
        <v>947</v>
      </c>
      <c r="G708" s="222" t="s">
        <v>360</v>
      </c>
      <c r="H708" s="223">
        <v>5</v>
      </c>
      <c r="I708" s="224"/>
      <c r="J708" s="225">
        <f>ROUND(I708*H708,2)</f>
        <v>0</v>
      </c>
      <c r="K708" s="226"/>
      <c r="L708" s="44"/>
      <c r="M708" s="227" t="s">
        <v>1</v>
      </c>
      <c r="N708" s="228" t="s">
        <v>38</v>
      </c>
      <c r="O708" s="91"/>
      <c r="P708" s="229">
        <f>O708*H708</f>
        <v>0</v>
      </c>
      <c r="Q708" s="229">
        <v>0</v>
      </c>
      <c r="R708" s="229">
        <f>Q708*H708</f>
        <v>0</v>
      </c>
      <c r="S708" s="229">
        <v>0</v>
      </c>
      <c r="T708" s="230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1" t="s">
        <v>136</v>
      </c>
      <c r="AT708" s="231" t="s">
        <v>132</v>
      </c>
      <c r="AU708" s="231" t="s">
        <v>145</v>
      </c>
      <c r="AY708" s="17" t="s">
        <v>130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17" t="s">
        <v>81</v>
      </c>
      <c r="BK708" s="232">
        <f>ROUND(I708*H708,2)</f>
        <v>0</v>
      </c>
      <c r="BL708" s="17" t="s">
        <v>136</v>
      </c>
      <c r="BM708" s="231" t="s">
        <v>948</v>
      </c>
    </row>
    <row r="709" s="13" customFormat="1">
      <c r="A709" s="13"/>
      <c r="B709" s="233"/>
      <c r="C709" s="234"/>
      <c r="D709" s="235" t="s">
        <v>138</v>
      </c>
      <c r="E709" s="236" t="s">
        <v>1</v>
      </c>
      <c r="F709" s="237" t="s">
        <v>949</v>
      </c>
      <c r="G709" s="234"/>
      <c r="H709" s="238">
        <v>5</v>
      </c>
      <c r="I709" s="239"/>
      <c r="J709" s="234"/>
      <c r="K709" s="234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138</v>
      </c>
      <c r="AU709" s="244" t="s">
        <v>145</v>
      </c>
      <c r="AV709" s="13" t="s">
        <v>83</v>
      </c>
      <c r="AW709" s="13" t="s">
        <v>29</v>
      </c>
      <c r="AX709" s="13" t="s">
        <v>81</v>
      </c>
      <c r="AY709" s="244" t="s">
        <v>130</v>
      </c>
    </row>
    <row r="710" s="2" customFormat="1" ht="33" customHeight="1">
      <c r="A710" s="38"/>
      <c r="B710" s="39"/>
      <c r="C710" s="266" t="s">
        <v>950</v>
      </c>
      <c r="D710" s="266" t="s">
        <v>313</v>
      </c>
      <c r="E710" s="267" t="s">
        <v>951</v>
      </c>
      <c r="F710" s="268" t="s">
        <v>952</v>
      </c>
      <c r="G710" s="269" t="s">
        <v>360</v>
      </c>
      <c r="H710" s="270">
        <v>3.0299999999999998</v>
      </c>
      <c r="I710" s="271"/>
      <c r="J710" s="272">
        <f>ROUND(I710*H710,2)</f>
        <v>0</v>
      </c>
      <c r="K710" s="273"/>
      <c r="L710" s="274"/>
      <c r="M710" s="275" t="s">
        <v>1</v>
      </c>
      <c r="N710" s="276" t="s">
        <v>38</v>
      </c>
      <c r="O710" s="91"/>
      <c r="P710" s="229">
        <f>O710*H710</f>
        <v>0</v>
      </c>
      <c r="Q710" s="229">
        <v>0.025499999999999998</v>
      </c>
      <c r="R710" s="229">
        <f>Q710*H710</f>
        <v>0.077264999999999986</v>
      </c>
      <c r="S710" s="229">
        <v>0</v>
      </c>
      <c r="T710" s="230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31" t="s">
        <v>176</v>
      </c>
      <c r="AT710" s="231" t="s">
        <v>313</v>
      </c>
      <c r="AU710" s="231" t="s">
        <v>145</v>
      </c>
      <c r="AY710" s="17" t="s">
        <v>130</v>
      </c>
      <c r="BE710" s="232">
        <f>IF(N710="základní",J710,0)</f>
        <v>0</v>
      </c>
      <c r="BF710" s="232">
        <f>IF(N710="snížená",J710,0)</f>
        <v>0</v>
      </c>
      <c r="BG710" s="232">
        <f>IF(N710="zákl. přenesená",J710,0)</f>
        <v>0</v>
      </c>
      <c r="BH710" s="232">
        <f>IF(N710="sníž. přenesená",J710,0)</f>
        <v>0</v>
      </c>
      <c r="BI710" s="232">
        <f>IF(N710="nulová",J710,0)</f>
        <v>0</v>
      </c>
      <c r="BJ710" s="17" t="s">
        <v>81</v>
      </c>
      <c r="BK710" s="232">
        <f>ROUND(I710*H710,2)</f>
        <v>0</v>
      </c>
      <c r="BL710" s="17" t="s">
        <v>136</v>
      </c>
      <c r="BM710" s="231" t="s">
        <v>953</v>
      </c>
    </row>
    <row r="711" s="13" customFormat="1">
      <c r="A711" s="13"/>
      <c r="B711" s="233"/>
      <c r="C711" s="234"/>
      <c r="D711" s="235" t="s">
        <v>138</v>
      </c>
      <c r="E711" s="234"/>
      <c r="F711" s="237" t="s">
        <v>693</v>
      </c>
      <c r="G711" s="234"/>
      <c r="H711" s="238">
        <v>3.0299999999999998</v>
      </c>
      <c r="I711" s="239"/>
      <c r="J711" s="234"/>
      <c r="K711" s="234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138</v>
      </c>
      <c r="AU711" s="244" t="s">
        <v>145</v>
      </c>
      <c r="AV711" s="13" t="s">
        <v>83</v>
      </c>
      <c r="AW711" s="13" t="s">
        <v>4</v>
      </c>
      <c r="AX711" s="13" t="s">
        <v>81</v>
      </c>
      <c r="AY711" s="244" t="s">
        <v>130</v>
      </c>
    </row>
    <row r="712" s="2" customFormat="1" ht="33" customHeight="1">
      <c r="A712" s="38"/>
      <c r="B712" s="39"/>
      <c r="C712" s="266" t="s">
        <v>954</v>
      </c>
      <c r="D712" s="266" t="s">
        <v>313</v>
      </c>
      <c r="E712" s="267" t="s">
        <v>955</v>
      </c>
      <c r="F712" s="268" t="s">
        <v>956</v>
      </c>
      <c r="G712" s="269" t="s">
        <v>360</v>
      </c>
      <c r="H712" s="270">
        <v>1.01</v>
      </c>
      <c r="I712" s="271"/>
      <c r="J712" s="272">
        <f>ROUND(I712*H712,2)</f>
        <v>0</v>
      </c>
      <c r="K712" s="273"/>
      <c r="L712" s="274"/>
      <c r="M712" s="275" t="s">
        <v>1</v>
      </c>
      <c r="N712" s="276" t="s">
        <v>38</v>
      </c>
      <c r="O712" s="91"/>
      <c r="P712" s="229">
        <f>O712*H712</f>
        <v>0</v>
      </c>
      <c r="Q712" s="229">
        <v>0.029999999999999999</v>
      </c>
      <c r="R712" s="229">
        <f>Q712*H712</f>
        <v>0.030300000000000001</v>
      </c>
      <c r="S712" s="229">
        <v>0</v>
      </c>
      <c r="T712" s="230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1" t="s">
        <v>176</v>
      </c>
      <c r="AT712" s="231" t="s">
        <v>313</v>
      </c>
      <c r="AU712" s="231" t="s">
        <v>145</v>
      </c>
      <c r="AY712" s="17" t="s">
        <v>130</v>
      </c>
      <c r="BE712" s="232">
        <f>IF(N712="základní",J712,0)</f>
        <v>0</v>
      </c>
      <c r="BF712" s="232">
        <f>IF(N712="snížená",J712,0)</f>
        <v>0</v>
      </c>
      <c r="BG712" s="232">
        <f>IF(N712="zákl. přenesená",J712,0)</f>
        <v>0</v>
      </c>
      <c r="BH712" s="232">
        <f>IF(N712="sníž. přenesená",J712,0)</f>
        <v>0</v>
      </c>
      <c r="BI712" s="232">
        <f>IF(N712="nulová",J712,0)</f>
        <v>0</v>
      </c>
      <c r="BJ712" s="17" t="s">
        <v>81</v>
      </c>
      <c r="BK712" s="232">
        <f>ROUND(I712*H712,2)</f>
        <v>0</v>
      </c>
      <c r="BL712" s="17" t="s">
        <v>136</v>
      </c>
      <c r="BM712" s="231" t="s">
        <v>957</v>
      </c>
    </row>
    <row r="713" s="13" customFormat="1">
      <c r="A713" s="13"/>
      <c r="B713" s="233"/>
      <c r="C713" s="234"/>
      <c r="D713" s="235" t="s">
        <v>138</v>
      </c>
      <c r="E713" s="234"/>
      <c r="F713" s="237" t="s">
        <v>665</v>
      </c>
      <c r="G713" s="234"/>
      <c r="H713" s="238">
        <v>1.01</v>
      </c>
      <c r="I713" s="239"/>
      <c r="J713" s="234"/>
      <c r="K713" s="234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138</v>
      </c>
      <c r="AU713" s="244" t="s">
        <v>145</v>
      </c>
      <c r="AV713" s="13" t="s">
        <v>83</v>
      </c>
      <c r="AW713" s="13" t="s">
        <v>4</v>
      </c>
      <c r="AX713" s="13" t="s">
        <v>81</v>
      </c>
      <c r="AY713" s="244" t="s">
        <v>130</v>
      </c>
    </row>
    <row r="714" s="2" customFormat="1" ht="33" customHeight="1">
      <c r="A714" s="38"/>
      <c r="B714" s="39"/>
      <c r="C714" s="266" t="s">
        <v>958</v>
      </c>
      <c r="D714" s="266" t="s">
        <v>313</v>
      </c>
      <c r="E714" s="267" t="s">
        <v>959</v>
      </c>
      <c r="F714" s="268" t="s">
        <v>960</v>
      </c>
      <c r="G714" s="269" t="s">
        <v>360</v>
      </c>
      <c r="H714" s="270">
        <v>1.01</v>
      </c>
      <c r="I714" s="271"/>
      <c r="J714" s="272">
        <f>ROUND(I714*H714,2)</f>
        <v>0</v>
      </c>
      <c r="K714" s="273"/>
      <c r="L714" s="274"/>
      <c r="M714" s="275" t="s">
        <v>1</v>
      </c>
      <c r="N714" s="276" t="s">
        <v>38</v>
      </c>
      <c r="O714" s="91"/>
      <c r="P714" s="229">
        <f>O714*H714</f>
        <v>0</v>
      </c>
      <c r="Q714" s="229">
        <v>0.035000000000000003</v>
      </c>
      <c r="R714" s="229">
        <f>Q714*H714</f>
        <v>0.035350000000000006</v>
      </c>
      <c r="S714" s="229">
        <v>0</v>
      </c>
      <c r="T714" s="230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31" t="s">
        <v>176</v>
      </c>
      <c r="AT714" s="231" t="s">
        <v>313</v>
      </c>
      <c r="AU714" s="231" t="s">
        <v>145</v>
      </c>
      <c r="AY714" s="17" t="s">
        <v>130</v>
      </c>
      <c r="BE714" s="232">
        <f>IF(N714="základní",J714,0)</f>
        <v>0</v>
      </c>
      <c r="BF714" s="232">
        <f>IF(N714="snížená",J714,0)</f>
        <v>0</v>
      </c>
      <c r="BG714" s="232">
        <f>IF(N714="zákl. přenesená",J714,0)</f>
        <v>0</v>
      </c>
      <c r="BH714" s="232">
        <f>IF(N714="sníž. přenesená",J714,0)</f>
        <v>0</v>
      </c>
      <c r="BI714" s="232">
        <f>IF(N714="nulová",J714,0)</f>
        <v>0</v>
      </c>
      <c r="BJ714" s="17" t="s">
        <v>81</v>
      </c>
      <c r="BK714" s="232">
        <f>ROUND(I714*H714,2)</f>
        <v>0</v>
      </c>
      <c r="BL714" s="17" t="s">
        <v>136</v>
      </c>
      <c r="BM714" s="231" t="s">
        <v>961</v>
      </c>
    </row>
    <row r="715" s="13" customFormat="1">
      <c r="A715" s="13"/>
      <c r="B715" s="233"/>
      <c r="C715" s="234"/>
      <c r="D715" s="235" t="s">
        <v>138</v>
      </c>
      <c r="E715" s="234"/>
      <c r="F715" s="237" t="s">
        <v>665</v>
      </c>
      <c r="G715" s="234"/>
      <c r="H715" s="238">
        <v>1.01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138</v>
      </c>
      <c r="AU715" s="244" t="s">
        <v>145</v>
      </c>
      <c r="AV715" s="13" t="s">
        <v>83</v>
      </c>
      <c r="AW715" s="13" t="s">
        <v>4</v>
      </c>
      <c r="AX715" s="13" t="s">
        <v>81</v>
      </c>
      <c r="AY715" s="244" t="s">
        <v>130</v>
      </c>
    </row>
    <row r="716" s="2" customFormat="1" ht="44.25" customHeight="1">
      <c r="A716" s="38"/>
      <c r="B716" s="39"/>
      <c r="C716" s="219" t="s">
        <v>962</v>
      </c>
      <c r="D716" s="219" t="s">
        <v>132</v>
      </c>
      <c r="E716" s="220" t="s">
        <v>963</v>
      </c>
      <c r="F716" s="221" t="s">
        <v>964</v>
      </c>
      <c r="G716" s="222" t="s">
        <v>360</v>
      </c>
      <c r="H716" s="223">
        <v>22</v>
      </c>
      <c r="I716" s="224"/>
      <c r="J716" s="225">
        <f>ROUND(I716*H716,2)</f>
        <v>0</v>
      </c>
      <c r="K716" s="226"/>
      <c r="L716" s="44"/>
      <c r="M716" s="227" t="s">
        <v>1</v>
      </c>
      <c r="N716" s="228" t="s">
        <v>38</v>
      </c>
      <c r="O716" s="91"/>
      <c r="P716" s="229">
        <f>O716*H716</f>
        <v>0</v>
      </c>
      <c r="Q716" s="229">
        <v>0.00167</v>
      </c>
      <c r="R716" s="229">
        <f>Q716*H716</f>
        <v>0.036740000000000002</v>
      </c>
      <c r="S716" s="229">
        <v>0</v>
      </c>
      <c r="T716" s="230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1" t="s">
        <v>136</v>
      </c>
      <c r="AT716" s="231" t="s">
        <v>132</v>
      </c>
      <c r="AU716" s="231" t="s">
        <v>145</v>
      </c>
      <c r="AY716" s="17" t="s">
        <v>130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7" t="s">
        <v>81</v>
      </c>
      <c r="BK716" s="232">
        <f>ROUND(I716*H716,2)</f>
        <v>0</v>
      </c>
      <c r="BL716" s="17" t="s">
        <v>136</v>
      </c>
      <c r="BM716" s="231" t="s">
        <v>965</v>
      </c>
    </row>
    <row r="717" s="13" customFormat="1">
      <c r="A717" s="13"/>
      <c r="B717" s="233"/>
      <c r="C717" s="234"/>
      <c r="D717" s="235" t="s">
        <v>138</v>
      </c>
      <c r="E717" s="236" t="s">
        <v>1</v>
      </c>
      <c r="F717" s="237" t="s">
        <v>966</v>
      </c>
      <c r="G717" s="234"/>
      <c r="H717" s="238">
        <v>5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138</v>
      </c>
      <c r="AU717" s="244" t="s">
        <v>145</v>
      </c>
      <c r="AV717" s="13" t="s">
        <v>83</v>
      </c>
      <c r="AW717" s="13" t="s">
        <v>29</v>
      </c>
      <c r="AX717" s="13" t="s">
        <v>73</v>
      </c>
      <c r="AY717" s="244" t="s">
        <v>130</v>
      </c>
    </row>
    <row r="718" s="13" customFormat="1">
      <c r="A718" s="13"/>
      <c r="B718" s="233"/>
      <c r="C718" s="234"/>
      <c r="D718" s="235" t="s">
        <v>138</v>
      </c>
      <c r="E718" s="236" t="s">
        <v>1</v>
      </c>
      <c r="F718" s="237" t="s">
        <v>967</v>
      </c>
      <c r="G718" s="234"/>
      <c r="H718" s="238">
        <v>17</v>
      </c>
      <c r="I718" s="239"/>
      <c r="J718" s="234"/>
      <c r="K718" s="234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138</v>
      </c>
      <c r="AU718" s="244" t="s">
        <v>145</v>
      </c>
      <c r="AV718" s="13" t="s">
        <v>83</v>
      </c>
      <c r="AW718" s="13" t="s">
        <v>29</v>
      </c>
      <c r="AX718" s="13" t="s">
        <v>73</v>
      </c>
      <c r="AY718" s="244" t="s">
        <v>130</v>
      </c>
    </row>
    <row r="719" s="15" customFormat="1">
      <c r="A719" s="15"/>
      <c r="B719" s="255"/>
      <c r="C719" s="256"/>
      <c r="D719" s="235" t="s">
        <v>138</v>
      </c>
      <c r="E719" s="257" t="s">
        <v>1</v>
      </c>
      <c r="F719" s="258" t="s">
        <v>153</v>
      </c>
      <c r="G719" s="256"/>
      <c r="H719" s="259">
        <v>22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5" t="s">
        <v>138</v>
      </c>
      <c r="AU719" s="265" t="s">
        <v>145</v>
      </c>
      <c r="AV719" s="15" t="s">
        <v>136</v>
      </c>
      <c r="AW719" s="15" t="s">
        <v>29</v>
      </c>
      <c r="AX719" s="15" t="s">
        <v>81</v>
      </c>
      <c r="AY719" s="265" t="s">
        <v>130</v>
      </c>
    </row>
    <row r="720" s="2" customFormat="1" ht="24.15" customHeight="1">
      <c r="A720" s="38"/>
      <c r="B720" s="39"/>
      <c r="C720" s="266" t="s">
        <v>968</v>
      </c>
      <c r="D720" s="266" t="s">
        <v>313</v>
      </c>
      <c r="E720" s="267" t="s">
        <v>969</v>
      </c>
      <c r="F720" s="268" t="s">
        <v>970</v>
      </c>
      <c r="G720" s="269" t="s">
        <v>360</v>
      </c>
      <c r="H720" s="270">
        <v>8.0800000000000001</v>
      </c>
      <c r="I720" s="271"/>
      <c r="J720" s="272">
        <f>ROUND(I720*H720,2)</f>
        <v>0</v>
      </c>
      <c r="K720" s="273"/>
      <c r="L720" s="274"/>
      <c r="M720" s="275" t="s">
        <v>1</v>
      </c>
      <c r="N720" s="276" t="s">
        <v>38</v>
      </c>
      <c r="O720" s="91"/>
      <c r="P720" s="229">
        <f>O720*H720</f>
        <v>0</v>
      </c>
      <c r="Q720" s="229">
        <v>0.0089999999999999993</v>
      </c>
      <c r="R720" s="229">
        <f>Q720*H720</f>
        <v>0.072719999999999993</v>
      </c>
      <c r="S720" s="229">
        <v>0</v>
      </c>
      <c r="T720" s="230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1" t="s">
        <v>176</v>
      </c>
      <c r="AT720" s="231" t="s">
        <v>313</v>
      </c>
      <c r="AU720" s="231" t="s">
        <v>145</v>
      </c>
      <c r="AY720" s="17" t="s">
        <v>130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7" t="s">
        <v>81</v>
      </c>
      <c r="BK720" s="232">
        <f>ROUND(I720*H720,2)</f>
        <v>0</v>
      </c>
      <c r="BL720" s="17" t="s">
        <v>136</v>
      </c>
      <c r="BM720" s="231" t="s">
        <v>971</v>
      </c>
    </row>
    <row r="721" s="13" customFormat="1">
      <c r="A721" s="13"/>
      <c r="B721" s="233"/>
      <c r="C721" s="234"/>
      <c r="D721" s="235" t="s">
        <v>138</v>
      </c>
      <c r="E721" s="236" t="s">
        <v>1</v>
      </c>
      <c r="F721" s="237" t="s">
        <v>972</v>
      </c>
      <c r="G721" s="234"/>
      <c r="H721" s="238">
        <v>8.0800000000000001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138</v>
      </c>
      <c r="AU721" s="244" t="s">
        <v>145</v>
      </c>
      <c r="AV721" s="13" t="s">
        <v>83</v>
      </c>
      <c r="AW721" s="13" t="s">
        <v>29</v>
      </c>
      <c r="AX721" s="13" t="s">
        <v>81</v>
      </c>
      <c r="AY721" s="244" t="s">
        <v>130</v>
      </c>
    </row>
    <row r="722" s="2" customFormat="1" ht="24.15" customHeight="1">
      <c r="A722" s="38"/>
      <c r="B722" s="39"/>
      <c r="C722" s="266" t="s">
        <v>973</v>
      </c>
      <c r="D722" s="266" t="s">
        <v>313</v>
      </c>
      <c r="E722" s="267" t="s">
        <v>974</v>
      </c>
      <c r="F722" s="268" t="s">
        <v>975</v>
      </c>
      <c r="G722" s="269" t="s">
        <v>360</v>
      </c>
      <c r="H722" s="270">
        <v>4.04</v>
      </c>
      <c r="I722" s="271"/>
      <c r="J722" s="272">
        <f>ROUND(I722*H722,2)</f>
        <v>0</v>
      </c>
      <c r="K722" s="273"/>
      <c r="L722" s="274"/>
      <c r="M722" s="275" t="s">
        <v>1</v>
      </c>
      <c r="N722" s="276" t="s">
        <v>38</v>
      </c>
      <c r="O722" s="91"/>
      <c r="P722" s="229">
        <f>O722*H722</f>
        <v>0</v>
      </c>
      <c r="Q722" s="229">
        <v>0.0094999999999999998</v>
      </c>
      <c r="R722" s="229">
        <f>Q722*H722</f>
        <v>0.038379999999999997</v>
      </c>
      <c r="S722" s="229">
        <v>0</v>
      </c>
      <c r="T722" s="230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31" t="s">
        <v>176</v>
      </c>
      <c r="AT722" s="231" t="s">
        <v>313</v>
      </c>
      <c r="AU722" s="231" t="s">
        <v>145</v>
      </c>
      <c r="AY722" s="17" t="s">
        <v>130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17" t="s">
        <v>81</v>
      </c>
      <c r="BK722" s="232">
        <f>ROUND(I722*H722,2)</f>
        <v>0</v>
      </c>
      <c r="BL722" s="17" t="s">
        <v>136</v>
      </c>
      <c r="BM722" s="231" t="s">
        <v>976</v>
      </c>
    </row>
    <row r="723" s="13" customFormat="1">
      <c r="A723" s="13"/>
      <c r="B723" s="233"/>
      <c r="C723" s="234"/>
      <c r="D723" s="235" t="s">
        <v>138</v>
      </c>
      <c r="E723" s="236" t="s">
        <v>1</v>
      </c>
      <c r="F723" s="237" t="s">
        <v>977</v>
      </c>
      <c r="G723" s="234"/>
      <c r="H723" s="238">
        <v>4.04</v>
      </c>
      <c r="I723" s="239"/>
      <c r="J723" s="234"/>
      <c r="K723" s="234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138</v>
      </c>
      <c r="AU723" s="244" t="s">
        <v>145</v>
      </c>
      <c r="AV723" s="13" t="s">
        <v>83</v>
      </c>
      <c r="AW723" s="13" t="s">
        <v>29</v>
      </c>
      <c r="AX723" s="13" t="s">
        <v>81</v>
      </c>
      <c r="AY723" s="244" t="s">
        <v>130</v>
      </c>
    </row>
    <row r="724" s="2" customFormat="1" ht="21.75" customHeight="1">
      <c r="A724" s="38"/>
      <c r="B724" s="39"/>
      <c r="C724" s="266" t="s">
        <v>978</v>
      </c>
      <c r="D724" s="266" t="s">
        <v>313</v>
      </c>
      <c r="E724" s="267" t="s">
        <v>979</v>
      </c>
      <c r="F724" s="268" t="s">
        <v>980</v>
      </c>
      <c r="G724" s="269" t="s">
        <v>360</v>
      </c>
      <c r="H724" s="270">
        <v>7.0700000000000003</v>
      </c>
      <c r="I724" s="271"/>
      <c r="J724" s="272">
        <f>ROUND(I724*H724,2)</f>
        <v>0</v>
      </c>
      <c r="K724" s="273"/>
      <c r="L724" s="274"/>
      <c r="M724" s="275" t="s">
        <v>1</v>
      </c>
      <c r="N724" s="276" t="s">
        <v>38</v>
      </c>
      <c r="O724" s="91"/>
      <c r="P724" s="229">
        <f>O724*H724</f>
        <v>0</v>
      </c>
      <c r="Q724" s="229">
        <v>0.012200000000000001</v>
      </c>
      <c r="R724" s="229">
        <f>Q724*H724</f>
        <v>0.086254000000000011</v>
      </c>
      <c r="S724" s="229">
        <v>0</v>
      </c>
      <c r="T724" s="230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1" t="s">
        <v>176</v>
      </c>
      <c r="AT724" s="231" t="s">
        <v>313</v>
      </c>
      <c r="AU724" s="231" t="s">
        <v>145</v>
      </c>
      <c r="AY724" s="17" t="s">
        <v>130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7" t="s">
        <v>81</v>
      </c>
      <c r="BK724" s="232">
        <f>ROUND(I724*H724,2)</f>
        <v>0</v>
      </c>
      <c r="BL724" s="17" t="s">
        <v>136</v>
      </c>
      <c r="BM724" s="231" t="s">
        <v>981</v>
      </c>
    </row>
    <row r="725" s="13" customFormat="1">
      <c r="A725" s="13"/>
      <c r="B725" s="233"/>
      <c r="C725" s="234"/>
      <c r="D725" s="235" t="s">
        <v>138</v>
      </c>
      <c r="E725" s="236" t="s">
        <v>1</v>
      </c>
      <c r="F725" s="237" t="s">
        <v>982</v>
      </c>
      <c r="G725" s="234"/>
      <c r="H725" s="238">
        <v>5.0499999999999998</v>
      </c>
      <c r="I725" s="239"/>
      <c r="J725" s="234"/>
      <c r="K725" s="234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138</v>
      </c>
      <c r="AU725" s="244" t="s">
        <v>145</v>
      </c>
      <c r="AV725" s="13" t="s">
        <v>83</v>
      </c>
      <c r="AW725" s="13" t="s">
        <v>29</v>
      </c>
      <c r="AX725" s="13" t="s">
        <v>73</v>
      </c>
      <c r="AY725" s="244" t="s">
        <v>130</v>
      </c>
    </row>
    <row r="726" s="13" customFormat="1">
      <c r="A726" s="13"/>
      <c r="B726" s="233"/>
      <c r="C726" s="234"/>
      <c r="D726" s="235" t="s">
        <v>138</v>
      </c>
      <c r="E726" s="236" t="s">
        <v>1</v>
      </c>
      <c r="F726" s="237" t="s">
        <v>983</v>
      </c>
      <c r="G726" s="234"/>
      <c r="H726" s="238">
        <v>2.02</v>
      </c>
      <c r="I726" s="239"/>
      <c r="J726" s="234"/>
      <c r="K726" s="234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138</v>
      </c>
      <c r="AU726" s="244" t="s">
        <v>145</v>
      </c>
      <c r="AV726" s="13" t="s">
        <v>83</v>
      </c>
      <c r="AW726" s="13" t="s">
        <v>29</v>
      </c>
      <c r="AX726" s="13" t="s">
        <v>73</v>
      </c>
      <c r="AY726" s="244" t="s">
        <v>130</v>
      </c>
    </row>
    <row r="727" s="15" customFormat="1">
      <c r="A727" s="15"/>
      <c r="B727" s="255"/>
      <c r="C727" s="256"/>
      <c r="D727" s="235" t="s">
        <v>138</v>
      </c>
      <c r="E727" s="257" t="s">
        <v>1</v>
      </c>
      <c r="F727" s="258" t="s">
        <v>153</v>
      </c>
      <c r="G727" s="256"/>
      <c r="H727" s="259">
        <v>7.0700000000000003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5" t="s">
        <v>138</v>
      </c>
      <c r="AU727" s="265" t="s">
        <v>145</v>
      </c>
      <c r="AV727" s="15" t="s">
        <v>136</v>
      </c>
      <c r="AW727" s="15" t="s">
        <v>29</v>
      </c>
      <c r="AX727" s="15" t="s">
        <v>81</v>
      </c>
      <c r="AY727" s="265" t="s">
        <v>130</v>
      </c>
    </row>
    <row r="728" s="2" customFormat="1" ht="24.15" customHeight="1">
      <c r="A728" s="38"/>
      <c r="B728" s="39"/>
      <c r="C728" s="266" t="s">
        <v>984</v>
      </c>
      <c r="D728" s="266" t="s">
        <v>313</v>
      </c>
      <c r="E728" s="267" t="s">
        <v>985</v>
      </c>
      <c r="F728" s="268" t="s">
        <v>986</v>
      </c>
      <c r="G728" s="269" t="s">
        <v>360</v>
      </c>
      <c r="H728" s="270">
        <v>1.01</v>
      </c>
      <c r="I728" s="271"/>
      <c r="J728" s="272">
        <f>ROUND(I728*H728,2)</f>
        <v>0</v>
      </c>
      <c r="K728" s="273"/>
      <c r="L728" s="274"/>
      <c r="M728" s="275" t="s">
        <v>1</v>
      </c>
      <c r="N728" s="276" t="s">
        <v>38</v>
      </c>
      <c r="O728" s="91"/>
      <c r="P728" s="229">
        <f>O728*H728</f>
        <v>0</v>
      </c>
      <c r="Q728" s="229">
        <v>0.0077000000000000002</v>
      </c>
      <c r="R728" s="229">
        <f>Q728*H728</f>
        <v>0.0077770000000000001</v>
      </c>
      <c r="S728" s="229">
        <v>0</v>
      </c>
      <c r="T728" s="230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31" t="s">
        <v>176</v>
      </c>
      <c r="AT728" s="231" t="s">
        <v>313</v>
      </c>
      <c r="AU728" s="231" t="s">
        <v>145</v>
      </c>
      <c r="AY728" s="17" t="s">
        <v>130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7" t="s">
        <v>81</v>
      </c>
      <c r="BK728" s="232">
        <f>ROUND(I728*H728,2)</f>
        <v>0</v>
      </c>
      <c r="BL728" s="17" t="s">
        <v>136</v>
      </c>
      <c r="BM728" s="231" t="s">
        <v>987</v>
      </c>
    </row>
    <row r="729" s="13" customFormat="1">
      <c r="A729" s="13"/>
      <c r="B729" s="233"/>
      <c r="C729" s="234"/>
      <c r="D729" s="235" t="s">
        <v>138</v>
      </c>
      <c r="E729" s="236" t="s">
        <v>1</v>
      </c>
      <c r="F729" s="237" t="s">
        <v>988</v>
      </c>
      <c r="G729" s="234"/>
      <c r="H729" s="238">
        <v>1.01</v>
      </c>
      <c r="I729" s="239"/>
      <c r="J729" s="234"/>
      <c r="K729" s="234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138</v>
      </c>
      <c r="AU729" s="244" t="s">
        <v>145</v>
      </c>
      <c r="AV729" s="13" t="s">
        <v>83</v>
      </c>
      <c r="AW729" s="13" t="s">
        <v>29</v>
      </c>
      <c r="AX729" s="13" t="s">
        <v>81</v>
      </c>
      <c r="AY729" s="244" t="s">
        <v>130</v>
      </c>
    </row>
    <row r="730" s="2" customFormat="1" ht="21.75" customHeight="1">
      <c r="A730" s="38"/>
      <c r="B730" s="39"/>
      <c r="C730" s="266" t="s">
        <v>989</v>
      </c>
      <c r="D730" s="266" t="s">
        <v>313</v>
      </c>
      <c r="E730" s="267" t="s">
        <v>990</v>
      </c>
      <c r="F730" s="268" t="s">
        <v>991</v>
      </c>
      <c r="G730" s="269" t="s">
        <v>360</v>
      </c>
      <c r="H730" s="270">
        <v>2.02</v>
      </c>
      <c r="I730" s="271"/>
      <c r="J730" s="272">
        <f>ROUND(I730*H730,2)</f>
        <v>0</v>
      </c>
      <c r="K730" s="273"/>
      <c r="L730" s="274"/>
      <c r="M730" s="275" t="s">
        <v>1</v>
      </c>
      <c r="N730" s="276" t="s">
        <v>38</v>
      </c>
      <c r="O730" s="91"/>
      <c r="P730" s="229">
        <f>O730*H730</f>
        <v>0</v>
      </c>
      <c r="Q730" s="229">
        <v>0.0038</v>
      </c>
      <c r="R730" s="229">
        <f>Q730*H730</f>
        <v>0.0076759999999999997</v>
      </c>
      <c r="S730" s="229">
        <v>0</v>
      </c>
      <c r="T730" s="230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31" t="s">
        <v>176</v>
      </c>
      <c r="AT730" s="231" t="s">
        <v>313</v>
      </c>
      <c r="AU730" s="231" t="s">
        <v>145</v>
      </c>
      <c r="AY730" s="17" t="s">
        <v>130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17" t="s">
        <v>81</v>
      </c>
      <c r="BK730" s="232">
        <f>ROUND(I730*H730,2)</f>
        <v>0</v>
      </c>
      <c r="BL730" s="17" t="s">
        <v>136</v>
      </c>
      <c r="BM730" s="231" t="s">
        <v>992</v>
      </c>
    </row>
    <row r="731" s="13" customFormat="1">
      <c r="A731" s="13"/>
      <c r="B731" s="233"/>
      <c r="C731" s="234"/>
      <c r="D731" s="235" t="s">
        <v>138</v>
      </c>
      <c r="E731" s="236" t="s">
        <v>1</v>
      </c>
      <c r="F731" s="237" t="s">
        <v>993</v>
      </c>
      <c r="G731" s="234"/>
      <c r="H731" s="238">
        <v>2.02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138</v>
      </c>
      <c r="AU731" s="244" t="s">
        <v>145</v>
      </c>
      <c r="AV731" s="13" t="s">
        <v>83</v>
      </c>
      <c r="AW731" s="13" t="s">
        <v>29</v>
      </c>
      <c r="AX731" s="13" t="s">
        <v>73</v>
      </c>
      <c r="AY731" s="244" t="s">
        <v>130</v>
      </c>
    </row>
    <row r="732" s="2" customFormat="1" ht="44.25" customHeight="1">
      <c r="A732" s="38"/>
      <c r="B732" s="39"/>
      <c r="C732" s="219" t="s">
        <v>994</v>
      </c>
      <c r="D732" s="219" t="s">
        <v>132</v>
      </c>
      <c r="E732" s="220" t="s">
        <v>995</v>
      </c>
      <c r="F732" s="221" t="s">
        <v>996</v>
      </c>
      <c r="G732" s="222" t="s">
        <v>360</v>
      </c>
      <c r="H732" s="223">
        <v>10</v>
      </c>
      <c r="I732" s="224"/>
      <c r="J732" s="225">
        <f>ROUND(I732*H732,2)</f>
        <v>0</v>
      </c>
      <c r="K732" s="226"/>
      <c r="L732" s="44"/>
      <c r="M732" s="227" t="s">
        <v>1</v>
      </c>
      <c r="N732" s="228" t="s">
        <v>38</v>
      </c>
      <c r="O732" s="91"/>
      <c r="P732" s="229">
        <f>O732*H732</f>
        <v>0</v>
      </c>
      <c r="Q732" s="229">
        <v>0.00167</v>
      </c>
      <c r="R732" s="229">
        <f>Q732*H732</f>
        <v>0.0167</v>
      </c>
      <c r="S732" s="229">
        <v>0</v>
      </c>
      <c r="T732" s="230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31" t="s">
        <v>136</v>
      </c>
      <c r="AT732" s="231" t="s">
        <v>132</v>
      </c>
      <c r="AU732" s="231" t="s">
        <v>145</v>
      </c>
      <c r="AY732" s="17" t="s">
        <v>130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17" t="s">
        <v>81</v>
      </c>
      <c r="BK732" s="232">
        <f>ROUND(I732*H732,2)</f>
        <v>0</v>
      </c>
      <c r="BL732" s="17" t="s">
        <v>136</v>
      </c>
      <c r="BM732" s="231" t="s">
        <v>997</v>
      </c>
    </row>
    <row r="733" s="13" customFormat="1">
      <c r="A733" s="13"/>
      <c r="B733" s="233"/>
      <c r="C733" s="234"/>
      <c r="D733" s="235" t="s">
        <v>138</v>
      </c>
      <c r="E733" s="236" t="s">
        <v>1</v>
      </c>
      <c r="F733" s="237" t="s">
        <v>998</v>
      </c>
      <c r="G733" s="234"/>
      <c r="H733" s="238">
        <v>0</v>
      </c>
      <c r="I733" s="239"/>
      <c r="J733" s="234"/>
      <c r="K733" s="234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138</v>
      </c>
      <c r="AU733" s="244" t="s">
        <v>145</v>
      </c>
      <c r="AV733" s="13" t="s">
        <v>83</v>
      </c>
      <c r="AW733" s="13" t="s">
        <v>29</v>
      </c>
      <c r="AX733" s="13" t="s">
        <v>73</v>
      </c>
      <c r="AY733" s="244" t="s">
        <v>130</v>
      </c>
    </row>
    <row r="734" s="13" customFormat="1">
      <c r="A734" s="13"/>
      <c r="B734" s="233"/>
      <c r="C734" s="234"/>
      <c r="D734" s="235" t="s">
        <v>138</v>
      </c>
      <c r="E734" s="236" t="s">
        <v>1</v>
      </c>
      <c r="F734" s="237" t="s">
        <v>999</v>
      </c>
      <c r="G734" s="234"/>
      <c r="H734" s="238">
        <v>10</v>
      </c>
      <c r="I734" s="239"/>
      <c r="J734" s="234"/>
      <c r="K734" s="234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138</v>
      </c>
      <c r="AU734" s="244" t="s">
        <v>145</v>
      </c>
      <c r="AV734" s="13" t="s">
        <v>83</v>
      </c>
      <c r="AW734" s="13" t="s">
        <v>29</v>
      </c>
      <c r="AX734" s="13" t="s">
        <v>73</v>
      </c>
      <c r="AY734" s="244" t="s">
        <v>130</v>
      </c>
    </row>
    <row r="735" s="15" customFormat="1">
      <c r="A735" s="15"/>
      <c r="B735" s="255"/>
      <c r="C735" s="256"/>
      <c r="D735" s="235" t="s">
        <v>138</v>
      </c>
      <c r="E735" s="257" t="s">
        <v>1</v>
      </c>
      <c r="F735" s="258" t="s">
        <v>153</v>
      </c>
      <c r="G735" s="256"/>
      <c r="H735" s="259">
        <v>10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5" t="s">
        <v>138</v>
      </c>
      <c r="AU735" s="265" t="s">
        <v>145</v>
      </c>
      <c r="AV735" s="15" t="s">
        <v>136</v>
      </c>
      <c r="AW735" s="15" t="s">
        <v>29</v>
      </c>
      <c r="AX735" s="15" t="s">
        <v>81</v>
      </c>
      <c r="AY735" s="265" t="s">
        <v>130</v>
      </c>
    </row>
    <row r="736" s="2" customFormat="1" ht="24.15" customHeight="1">
      <c r="A736" s="38"/>
      <c r="B736" s="39"/>
      <c r="C736" s="266" t="s">
        <v>1000</v>
      </c>
      <c r="D736" s="266" t="s">
        <v>313</v>
      </c>
      <c r="E736" s="267" t="s">
        <v>1001</v>
      </c>
      <c r="F736" s="268" t="s">
        <v>1002</v>
      </c>
      <c r="G736" s="269" t="s">
        <v>360</v>
      </c>
      <c r="H736" s="270">
        <v>3.0299999999999998</v>
      </c>
      <c r="I736" s="271"/>
      <c r="J736" s="272">
        <f>ROUND(I736*H736,2)</f>
        <v>0</v>
      </c>
      <c r="K736" s="273"/>
      <c r="L736" s="274"/>
      <c r="M736" s="275" t="s">
        <v>1</v>
      </c>
      <c r="N736" s="276" t="s">
        <v>38</v>
      </c>
      <c r="O736" s="91"/>
      <c r="P736" s="229">
        <f>O736*H736</f>
        <v>0</v>
      </c>
      <c r="Q736" s="229">
        <v>0.0121</v>
      </c>
      <c r="R736" s="229">
        <f>Q736*H736</f>
        <v>0.036662999999999994</v>
      </c>
      <c r="S736" s="229">
        <v>0</v>
      </c>
      <c r="T736" s="230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1" t="s">
        <v>176</v>
      </c>
      <c r="AT736" s="231" t="s">
        <v>313</v>
      </c>
      <c r="AU736" s="231" t="s">
        <v>145</v>
      </c>
      <c r="AY736" s="17" t="s">
        <v>130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7" t="s">
        <v>81</v>
      </c>
      <c r="BK736" s="232">
        <f>ROUND(I736*H736,2)</f>
        <v>0</v>
      </c>
      <c r="BL736" s="17" t="s">
        <v>136</v>
      </c>
      <c r="BM736" s="231" t="s">
        <v>1003</v>
      </c>
    </row>
    <row r="737" s="13" customFormat="1">
      <c r="A737" s="13"/>
      <c r="B737" s="233"/>
      <c r="C737" s="234"/>
      <c r="D737" s="235" t="s">
        <v>138</v>
      </c>
      <c r="E737" s="236" t="s">
        <v>1</v>
      </c>
      <c r="F737" s="237" t="s">
        <v>1004</v>
      </c>
      <c r="G737" s="234"/>
      <c r="H737" s="238">
        <v>3.0299999999999998</v>
      </c>
      <c r="I737" s="239"/>
      <c r="J737" s="234"/>
      <c r="K737" s="234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138</v>
      </c>
      <c r="AU737" s="244" t="s">
        <v>145</v>
      </c>
      <c r="AV737" s="13" t="s">
        <v>83</v>
      </c>
      <c r="AW737" s="13" t="s">
        <v>29</v>
      </c>
      <c r="AX737" s="13" t="s">
        <v>81</v>
      </c>
      <c r="AY737" s="244" t="s">
        <v>130</v>
      </c>
    </row>
    <row r="738" s="2" customFormat="1" ht="21.75" customHeight="1">
      <c r="A738" s="38"/>
      <c r="B738" s="39"/>
      <c r="C738" s="266" t="s">
        <v>1005</v>
      </c>
      <c r="D738" s="266" t="s">
        <v>313</v>
      </c>
      <c r="E738" s="267" t="s">
        <v>1006</v>
      </c>
      <c r="F738" s="268" t="s">
        <v>1007</v>
      </c>
      <c r="G738" s="269" t="s">
        <v>360</v>
      </c>
      <c r="H738" s="270">
        <v>2.02</v>
      </c>
      <c r="I738" s="271"/>
      <c r="J738" s="272">
        <f>ROUND(I738*H738,2)</f>
        <v>0</v>
      </c>
      <c r="K738" s="273"/>
      <c r="L738" s="274"/>
      <c r="M738" s="275" t="s">
        <v>1</v>
      </c>
      <c r="N738" s="276" t="s">
        <v>38</v>
      </c>
      <c r="O738" s="91"/>
      <c r="P738" s="229">
        <f>O738*H738</f>
        <v>0</v>
      </c>
      <c r="Q738" s="229">
        <v>0.0050000000000000001</v>
      </c>
      <c r="R738" s="229">
        <f>Q738*H738</f>
        <v>0.0101</v>
      </c>
      <c r="S738" s="229">
        <v>0</v>
      </c>
      <c r="T738" s="230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31" t="s">
        <v>176</v>
      </c>
      <c r="AT738" s="231" t="s">
        <v>313</v>
      </c>
      <c r="AU738" s="231" t="s">
        <v>145</v>
      </c>
      <c r="AY738" s="17" t="s">
        <v>130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17" t="s">
        <v>81</v>
      </c>
      <c r="BK738" s="232">
        <f>ROUND(I738*H738,2)</f>
        <v>0</v>
      </c>
      <c r="BL738" s="17" t="s">
        <v>136</v>
      </c>
      <c r="BM738" s="231" t="s">
        <v>1008</v>
      </c>
    </row>
    <row r="739" s="13" customFormat="1">
      <c r="A739" s="13"/>
      <c r="B739" s="233"/>
      <c r="C739" s="234"/>
      <c r="D739" s="235" t="s">
        <v>138</v>
      </c>
      <c r="E739" s="236" t="s">
        <v>1</v>
      </c>
      <c r="F739" s="237" t="s">
        <v>1009</v>
      </c>
      <c r="G739" s="234"/>
      <c r="H739" s="238">
        <v>2.02</v>
      </c>
      <c r="I739" s="239"/>
      <c r="J739" s="234"/>
      <c r="K739" s="234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138</v>
      </c>
      <c r="AU739" s="244" t="s">
        <v>145</v>
      </c>
      <c r="AV739" s="13" t="s">
        <v>83</v>
      </c>
      <c r="AW739" s="13" t="s">
        <v>29</v>
      </c>
      <c r="AX739" s="13" t="s">
        <v>73</v>
      </c>
      <c r="AY739" s="244" t="s">
        <v>130</v>
      </c>
    </row>
    <row r="740" s="2" customFormat="1" ht="21.75" customHeight="1">
      <c r="A740" s="38"/>
      <c r="B740" s="39"/>
      <c r="C740" s="266" t="s">
        <v>1010</v>
      </c>
      <c r="D740" s="266" t="s">
        <v>313</v>
      </c>
      <c r="E740" s="267" t="s">
        <v>1011</v>
      </c>
      <c r="F740" s="268" t="s">
        <v>1012</v>
      </c>
      <c r="G740" s="269" t="s">
        <v>360</v>
      </c>
      <c r="H740" s="270">
        <v>1.01</v>
      </c>
      <c r="I740" s="271"/>
      <c r="J740" s="272">
        <f>ROUND(I740*H740,2)</f>
        <v>0</v>
      </c>
      <c r="K740" s="273"/>
      <c r="L740" s="274"/>
      <c r="M740" s="275" t="s">
        <v>1</v>
      </c>
      <c r="N740" s="276" t="s">
        <v>38</v>
      </c>
      <c r="O740" s="91"/>
      <c r="P740" s="229">
        <f>O740*H740</f>
        <v>0</v>
      </c>
      <c r="Q740" s="229">
        <v>0.015699999999999999</v>
      </c>
      <c r="R740" s="229">
        <f>Q740*H740</f>
        <v>0.015857</v>
      </c>
      <c r="S740" s="229">
        <v>0</v>
      </c>
      <c r="T740" s="230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1" t="s">
        <v>176</v>
      </c>
      <c r="AT740" s="231" t="s">
        <v>313</v>
      </c>
      <c r="AU740" s="231" t="s">
        <v>145</v>
      </c>
      <c r="AY740" s="17" t="s">
        <v>130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17" t="s">
        <v>81</v>
      </c>
      <c r="BK740" s="232">
        <f>ROUND(I740*H740,2)</f>
        <v>0</v>
      </c>
      <c r="BL740" s="17" t="s">
        <v>136</v>
      </c>
      <c r="BM740" s="231" t="s">
        <v>1013</v>
      </c>
    </row>
    <row r="741" s="13" customFormat="1">
      <c r="A741" s="13"/>
      <c r="B741" s="233"/>
      <c r="C741" s="234"/>
      <c r="D741" s="235" t="s">
        <v>138</v>
      </c>
      <c r="E741" s="236" t="s">
        <v>1</v>
      </c>
      <c r="F741" s="237" t="s">
        <v>929</v>
      </c>
      <c r="G741" s="234"/>
      <c r="H741" s="238">
        <v>1.01</v>
      </c>
      <c r="I741" s="239"/>
      <c r="J741" s="234"/>
      <c r="K741" s="234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138</v>
      </c>
      <c r="AU741" s="244" t="s">
        <v>145</v>
      </c>
      <c r="AV741" s="13" t="s">
        <v>83</v>
      </c>
      <c r="AW741" s="13" t="s">
        <v>29</v>
      </c>
      <c r="AX741" s="13" t="s">
        <v>73</v>
      </c>
      <c r="AY741" s="244" t="s">
        <v>130</v>
      </c>
    </row>
    <row r="742" s="2" customFormat="1" ht="24.15" customHeight="1">
      <c r="A742" s="38"/>
      <c r="B742" s="39"/>
      <c r="C742" s="266" t="s">
        <v>1014</v>
      </c>
      <c r="D742" s="266" t="s">
        <v>313</v>
      </c>
      <c r="E742" s="267" t="s">
        <v>1015</v>
      </c>
      <c r="F742" s="268" t="s">
        <v>1016</v>
      </c>
      <c r="G742" s="269" t="s">
        <v>360</v>
      </c>
      <c r="H742" s="270">
        <v>2.02</v>
      </c>
      <c r="I742" s="271"/>
      <c r="J742" s="272">
        <f>ROUND(I742*H742,2)</f>
        <v>0</v>
      </c>
      <c r="K742" s="273"/>
      <c r="L742" s="274"/>
      <c r="M742" s="275" t="s">
        <v>1</v>
      </c>
      <c r="N742" s="276" t="s">
        <v>38</v>
      </c>
      <c r="O742" s="91"/>
      <c r="P742" s="229">
        <f>O742*H742</f>
        <v>0</v>
      </c>
      <c r="Q742" s="229">
        <v>0.0137</v>
      </c>
      <c r="R742" s="229">
        <f>Q742*H742</f>
        <v>0.027674000000000001</v>
      </c>
      <c r="S742" s="229">
        <v>0</v>
      </c>
      <c r="T742" s="230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31" t="s">
        <v>176</v>
      </c>
      <c r="AT742" s="231" t="s">
        <v>313</v>
      </c>
      <c r="AU742" s="231" t="s">
        <v>145</v>
      </c>
      <c r="AY742" s="17" t="s">
        <v>130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17" t="s">
        <v>81</v>
      </c>
      <c r="BK742" s="232">
        <f>ROUND(I742*H742,2)</f>
        <v>0</v>
      </c>
      <c r="BL742" s="17" t="s">
        <v>136</v>
      </c>
      <c r="BM742" s="231" t="s">
        <v>1017</v>
      </c>
    </row>
    <row r="743" s="13" customFormat="1">
      <c r="A743" s="13"/>
      <c r="B743" s="233"/>
      <c r="C743" s="234"/>
      <c r="D743" s="235" t="s">
        <v>138</v>
      </c>
      <c r="E743" s="236" t="s">
        <v>1</v>
      </c>
      <c r="F743" s="237" t="s">
        <v>1018</v>
      </c>
      <c r="G743" s="234"/>
      <c r="H743" s="238">
        <v>2.02</v>
      </c>
      <c r="I743" s="239"/>
      <c r="J743" s="234"/>
      <c r="K743" s="234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138</v>
      </c>
      <c r="AU743" s="244" t="s">
        <v>145</v>
      </c>
      <c r="AV743" s="13" t="s">
        <v>83</v>
      </c>
      <c r="AW743" s="13" t="s">
        <v>29</v>
      </c>
      <c r="AX743" s="13" t="s">
        <v>73</v>
      </c>
      <c r="AY743" s="244" t="s">
        <v>130</v>
      </c>
    </row>
    <row r="744" s="2" customFormat="1" ht="24.15" customHeight="1">
      <c r="A744" s="38"/>
      <c r="B744" s="39"/>
      <c r="C744" s="266" t="s">
        <v>1019</v>
      </c>
      <c r="D744" s="266" t="s">
        <v>313</v>
      </c>
      <c r="E744" s="267" t="s">
        <v>1020</v>
      </c>
      <c r="F744" s="268" t="s">
        <v>1021</v>
      </c>
      <c r="G744" s="269" t="s">
        <v>360</v>
      </c>
      <c r="H744" s="270">
        <v>2.02</v>
      </c>
      <c r="I744" s="271"/>
      <c r="J744" s="272">
        <f>ROUND(I744*H744,2)</f>
        <v>0</v>
      </c>
      <c r="K744" s="273"/>
      <c r="L744" s="274"/>
      <c r="M744" s="275" t="s">
        <v>1</v>
      </c>
      <c r="N744" s="276" t="s">
        <v>38</v>
      </c>
      <c r="O744" s="91"/>
      <c r="P744" s="229">
        <f>O744*H744</f>
        <v>0</v>
      </c>
      <c r="Q744" s="229">
        <v>0.0135</v>
      </c>
      <c r="R744" s="229">
        <f>Q744*H744</f>
        <v>0.027269999999999999</v>
      </c>
      <c r="S744" s="229">
        <v>0</v>
      </c>
      <c r="T744" s="230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1" t="s">
        <v>176</v>
      </c>
      <c r="AT744" s="231" t="s">
        <v>313</v>
      </c>
      <c r="AU744" s="231" t="s">
        <v>145</v>
      </c>
      <c r="AY744" s="17" t="s">
        <v>130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17" t="s">
        <v>81</v>
      </c>
      <c r="BK744" s="232">
        <f>ROUND(I744*H744,2)</f>
        <v>0</v>
      </c>
      <c r="BL744" s="17" t="s">
        <v>136</v>
      </c>
      <c r="BM744" s="231" t="s">
        <v>1022</v>
      </c>
    </row>
    <row r="745" s="13" customFormat="1">
      <c r="A745" s="13"/>
      <c r="B745" s="233"/>
      <c r="C745" s="234"/>
      <c r="D745" s="235" t="s">
        <v>138</v>
      </c>
      <c r="E745" s="236" t="s">
        <v>1</v>
      </c>
      <c r="F745" s="237" t="s">
        <v>983</v>
      </c>
      <c r="G745" s="234"/>
      <c r="H745" s="238">
        <v>2.02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138</v>
      </c>
      <c r="AU745" s="244" t="s">
        <v>145</v>
      </c>
      <c r="AV745" s="13" t="s">
        <v>83</v>
      </c>
      <c r="AW745" s="13" t="s">
        <v>29</v>
      </c>
      <c r="AX745" s="13" t="s">
        <v>81</v>
      </c>
      <c r="AY745" s="244" t="s">
        <v>130</v>
      </c>
    </row>
    <row r="746" s="2" customFormat="1" ht="44.25" customHeight="1">
      <c r="A746" s="38"/>
      <c r="B746" s="39"/>
      <c r="C746" s="219" t="s">
        <v>1023</v>
      </c>
      <c r="D746" s="219" t="s">
        <v>132</v>
      </c>
      <c r="E746" s="220" t="s">
        <v>1024</v>
      </c>
      <c r="F746" s="221" t="s">
        <v>1025</v>
      </c>
      <c r="G746" s="222" t="s">
        <v>360</v>
      </c>
      <c r="H746" s="223">
        <v>2</v>
      </c>
      <c r="I746" s="224"/>
      <c r="J746" s="225">
        <f>ROUND(I746*H746,2)</f>
        <v>0</v>
      </c>
      <c r="K746" s="226"/>
      <c r="L746" s="44"/>
      <c r="M746" s="227" t="s">
        <v>1</v>
      </c>
      <c r="N746" s="228" t="s">
        <v>38</v>
      </c>
      <c r="O746" s="91"/>
      <c r="P746" s="229">
        <f>O746*H746</f>
        <v>0</v>
      </c>
      <c r="Q746" s="229">
        <v>0.00282</v>
      </c>
      <c r="R746" s="229">
        <f>Q746*H746</f>
        <v>0.00564</v>
      </c>
      <c r="S746" s="229">
        <v>0</v>
      </c>
      <c r="T746" s="230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31" t="s">
        <v>136</v>
      </c>
      <c r="AT746" s="231" t="s">
        <v>132</v>
      </c>
      <c r="AU746" s="231" t="s">
        <v>145</v>
      </c>
      <c r="AY746" s="17" t="s">
        <v>130</v>
      </c>
      <c r="BE746" s="232">
        <f>IF(N746="základní",J746,0)</f>
        <v>0</v>
      </c>
      <c r="BF746" s="232">
        <f>IF(N746="snížená",J746,0)</f>
        <v>0</v>
      </c>
      <c r="BG746" s="232">
        <f>IF(N746="zákl. přenesená",J746,0)</f>
        <v>0</v>
      </c>
      <c r="BH746" s="232">
        <f>IF(N746="sníž. přenesená",J746,0)</f>
        <v>0</v>
      </c>
      <c r="BI746" s="232">
        <f>IF(N746="nulová",J746,0)</f>
        <v>0</v>
      </c>
      <c r="BJ746" s="17" t="s">
        <v>81</v>
      </c>
      <c r="BK746" s="232">
        <f>ROUND(I746*H746,2)</f>
        <v>0</v>
      </c>
      <c r="BL746" s="17" t="s">
        <v>136</v>
      </c>
      <c r="BM746" s="231" t="s">
        <v>1026</v>
      </c>
    </row>
    <row r="747" s="13" customFormat="1">
      <c r="A747" s="13"/>
      <c r="B747" s="233"/>
      <c r="C747" s="234"/>
      <c r="D747" s="235" t="s">
        <v>138</v>
      </c>
      <c r="E747" s="236" t="s">
        <v>1</v>
      </c>
      <c r="F747" s="237" t="s">
        <v>1027</v>
      </c>
      <c r="G747" s="234"/>
      <c r="H747" s="238">
        <v>2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138</v>
      </c>
      <c r="AU747" s="244" t="s">
        <v>145</v>
      </c>
      <c r="AV747" s="13" t="s">
        <v>83</v>
      </c>
      <c r="AW747" s="13" t="s">
        <v>29</v>
      </c>
      <c r="AX747" s="13" t="s">
        <v>73</v>
      </c>
      <c r="AY747" s="244" t="s">
        <v>130</v>
      </c>
    </row>
    <row r="748" s="13" customFormat="1">
      <c r="A748" s="13"/>
      <c r="B748" s="233"/>
      <c r="C748" s="234"/>
      <c r="D748" s="235" t="s">
        <v>138</v>
      </c>
      <c r="E748" s="236" t="s">
        <v>1</v>
      </c>
      <c r="F748" s="237" t="s">
        <v>1028</v>
      </c>
      <c r="G748" s="234"/>
      <c r="H748" s="238">
        <v>0</v>
      </c>
      <c r="I748" s="239"/>
      <c r="J748" s="234"/>
      <c r="K748" s="234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138</v>
      </c>
      <c r="AU748" s="244" t="s">
        <v>145</v>
      </c>
      <c r="AV748" s="13" t="s">
        <v>83</v>
      </c>
      <c r="AW748" s="13" t="s">
        <v>29</v>
      </c>
      <c r="AX748" s="13" t="s">
        <v>73</v>
      </c>
      <c r="AY748" s="244" t="s">
        <v>130</v>
      </c>
    </row>
    <row r="749" s="15" customFormat="1">
      <c r="A749" s="15"/>
      <c r="B749" s="255"/>
      <c r="C749" s="256"/>
      <c r="D749" s="235" t="s">
        <v>138</v>
      </c>
      <c r="E749" s="257" t="s">
        <v>1</v>
      </c>
      <c r="F749" s="258" t="s">
        <v>153</v>
      </c>
      <c r="G749" s="256"/>
      <c r="H749" s="259">
        <v>2</v>
      </c>
      <c r="I749" s="260"/>
      <c r="J749" s="256"/>
      <c r="K749" s="256"/>
      <c r="L749" s="261"/>
      <c r="M749" s="262"/>
      <c r="N749" s="263"/>
      <c r="O749" s="263"/>
      <c r="P749" s="263"/>
      <c r="Q749" s="263"/>
      <c r="R749" s="263"/>
      <c r="S749" s="263"/>
      <c r="T749" s="264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5" t="s">
        <v>138</v>
      </c>
      <c r="AU749" s="265" t="s">
        <v>145</v>
      </c>
      <c r="AV749" s="15" t="s">
        <v>136</v>
      </c>
      <c r="AW749" s="15" t="s">
        <v>29</v>
      </c>
      <c r="AX749" s="15" t="s">
        <v>81</v>
      </c>
      <c r="AY749" s="265" t="s">
        <v>130</v>
      </c>
    </row>
    <row r="750" s="2" customFormat="1" ht="21.75" customHeight="1">
      <c r="A750" s="38"/>
      <c r="B750" s="39"/>
      <c r="C750" s="266" t="s">
        <v>1029</v>
      </c>
      <c r="D750" s="266" t="s">
        <v>313</v>
      </c>
      <c r="E750" s="267" t="s">
        <v>1030</v>
      </c>
      <c r="F750" s="268" t="s">
        <v>1031</v>
      </c>
      <c r="G750" s="269" t="s">
        <v>360</v>
      </c>
      <c r="H750" s="270">
        <v>1.01</v>
      </c>
      <c r="I750" s="271"/>
      <c r="J750" s="272">
        <f>ROUND(I750*H750,2)</f>
        <v>0</v>
      </c>
      <c r="K750" s="273"/>
      <c r="L750" s="274"/>
      <c r="M750" s="275" t="s">
        <v>1</v>
      </c>
      <c r="N750" s="276" t="s">
        <v>38</v>
      </c>
      <c r="O750" s="91"/>
      <c r="P750" s="229">
        <f>O750*H750</f>
        <v>0</v>
      </c>
      <c r="Q750" s="229">
        <v>0.029499999999999998</v>
      </c>
      <c r="R750" s="229">
        <f>Q750*H750</f>
        <v>0.029794999999999999</v>
      </c>
      <c r="S750" s="229">
        <v>0</v>
      </c>
      <c r="T750" s="230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31" t="s">
        <v>176</v>
      </c>
      <c r="AT750" s="231" t="s">
        <v>313</v>
      </c>
      <c r="AU750" s="231" t="s">
        <v>145</v>
      </c>
      <c r="AY750" s="17" t="s">
        <v>130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17" t="s">
        <v>81</v>
      </c>
      <c r="BK750" s="232">
        <f>ROUND(I750*H750,2)</f>
        <v>0</v>
      </c>
      <c r="BL750" s="17" t="s">
        <v>136</v>
      </c>
      <c r="BM750" s="231" t="s">
        <v>1032</v>
      </c>
    </row>
    <row r="751" s="13" customFormat="1">
      <c r="A751" s="13"/>
      <c r="B751" s="233"/>
      <c r="C751" s="234"/>
      <c r="D751" s="235" t="s">
        <v>138</v>
      </c>
      <c r="E751" s="234"/>
      <c r="F751" s="237" t="s">
        <v>665</v>
      </c>
      <c r="G751" s="234"/>
      <c r="H751" s="238">
        <v>1.01</v>
      </c>
      <c r="I751" s="239"/>
      <c r="J751" s="234"/>
      <c r="K751" s="234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138</v>
      </c>
      <c r="AU751" s="244" t="s">
        <v>145</v>
      </c>
      <c r="AV751" s="13" t="s">
        <v>83</v>
      </c>
      <c r="AW751" s="13" t="s">
        <v>4</v>
      </c>
      <c r="AX751" s="13" t="s">
        <v>81</v>
      </c>
      <c r="AY751" s="244" t="s">
        <v>130</v>
      </c>
    </row>
    <row r="752" s="2" customFormat="1" ht="24.15" customHeight="1">
      <c r="A752" s="38"/>
      <c r="B752" s="39"/>
      <c r="C752" s="266" t="s">
        <v>1033</v>
      </c>
      <c r="D752" s="266" t="s">
        <v>313</v>
      </c>
      <c r="E752" s="267" t="s">
        <v>1034</v>
      </c>
      <c r="F752" s="268" t="s">
        <v>1035</v>
      </c>
      <c r="G752" s="269" t="s">
        <v>360</v>
      </c>
      <c r="H752" s="270">
        <v>1.01</v>
      </c>
      <c r="I752" s="271"/>
      <c r="J752" s="272">
        <f>ROUND(I752*H752,2)</f>
        <v>0</v>
      </c>
      <c r="K752" s="273"/>
      <c r="L752" s="274"/>
      <c r="M752" s="275" t="s">
        <v>1</v>
      </c>
      <c r="N752" s="276" t="s">
        <v>38</v>
      </c>
      <c r="O752" s="91"/>
      <c r="P752" s="229">
        <f>O752*H752</f>
        <v>0</v>
      </c>
      <c r="Q752" s="229">
        <v>0.023599999999999999</v>
      </c>
      <c r="R752" s="229">
        <f>Q752*H752</f>
        <v>0.023836</v>
      </c>
      <c r="S752" s="229">
        <v>0</v>
      </c>
      <c r="T752" s="230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1" t="s">
        <v>176</v>
      </c>
      <c r="AT752" s="231" t="s">
        <v>313</v>
      </c>
      <c r="AU752" s="231" t="s">
        <v>145</v>
      </c>
      <c r="AY752" s="17" t="s">
        <v>130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7" t="s">
        <v>81</v>
      </c>
      <c r="BK752" s="232">
        <f>ROUND(I752*H752,2)</f>
        <v>0</v>
      </c>
      <c r="BL752" s="17" t="s">
        <v>136</v>
      </c>
      <c r="BM752" s="231" t="s">
        <v>1036</v>
      </c>
    </row>
    <row r="753" s="13" customFormat="1">
      <c r="A753" s="13"/>
      <c r="B753" s="233"/>
      <c r="C753" s="234"/>
      <c r="D753" s="235" t="s">
        <v>138</v>
      </c>
      <c r="E753" s="236" t="s">
        <v>1</v>
      </c>
      <c r="F753" s="237" t="s">
        <v>1037</v>
      </c>
      <c r="G753" s="234"/>
      <c r="H753" s="238">
        <v>1.01</v>
      </c>
      <c r="I753" s="239"/>
      <c r="J753" s="234"/>
      <c r="K753" s="234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138</v>
      </c>
      <c r="AU753" s="244" t="s">
        <v>145</v>
      </c>
      <c r="AV753" s="13" t="s">
        <v>83</v>
      </c>
      <c r="AW753" s="13" t="s">
        <v>29</v>
      </c>
      <c r="AX753" s="13" t="s">
        <v>81</v>
      </c>
      <c r="AY753" s="244" t="s">
        <v>130</v>
      </c>
    </row>
    <row r="754" s="2" customFormat="1" ht="44.25" customHeight="1">
      <c r="A754" s="38"/>
      <c r="B754" s="39"/>
      <c r="C754" s="219" t="s">
        <v>1038</v>
      </c>
      <c r="D754" s="219" t="s">
        <v>132</v>
      </c>
      <c r="E754" s="220" t="s">
        <v>1039</v>
      </c>
      <c r="F754" s="221" t="s">
        <v>1040</v>
      </c>
      <c r="G754" s="222" t="s">
        <v>360</v>
      </c>
      <c r="H754" s="223">
        <v>14</v>
      </c>
      <c r="I754" s="224"/>
      <c r="J754" s="225">
        <f>ROUND(I754*H754,2)</f>
        <v>0</v>
      </c>
      <c r="K754" s="226"/>
      <c r="L754" s="44"/>
      <c r="M754" s="227" t="s">
        <v>1</v>
      </c>
      <c r="N754" s="228" t="s">
        <v>38</v>
      </c>
      <c r="O754" s="91"/>
      <c r="P754" s="229">
        <f>O754*H754</f>
        <v>0</v>
      </c>
      <c r="Q754" s="229">
        <v>0.0028700000000000002</v>
      </c>
      <c r="R754" s="229">
        <f>Q754*H754</f>
        <v>0.04018</v>
      </c>
      <c r="S754" s="229">
        <v>0</v>
      </c>
      <c r="T754" s="230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1" t="s">
        <v>136</v>
      </c>
      <c r="AT754" s="231" t="s">
        <v>132</v>
      </c>
      <c r="AU754" s="231" t="s">
        <v>145</v>
      </c>
      <c r="AY754" s="17" t="s">
        <v>130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7" t="s">
        <v>81</v>
      </c>
      <c r="BK754" s="232">
        <f>ROUND(I754*H754,2)</f>
        <v>0</v>
      </c>
      <c r="BL754" s="17" t="s">
        <v>136</v>
      </c>
      <c r="BM754" s="231" t="s">
        <v>1041</v>
      </c>
    </row>
    <row r="755" s="13" customFormat="1">
      <c r="A755" s="13"/>
      <c r="B755" s="233"/>
      <c r="C755" s="234"/>
      <c r="D755" s="235" t="s">
        <v>138</v>
      </c>
      <c r="E755" s="236" t="s">
        <v>1</v>
      </c>
      <c r="F755" s="237" t="s">
        <v>998</v>
      </c>
      <c r="G755" s="234"/>
      <c r="H755" s="238">
        <v>0</v>
      </c>
      <c r="I755" s="239"/>
      <c r="J755" s="234"/>
      <c r="K755" s="234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138</v>
      </c>
      <c r="AU755" s="244" t="s">
        <v>145</v>
      </c>
      <c r="AV755" s="13" t="s">
        <v>83</v>
      </c>
      <c r="AW755" s="13" t="s">
        <v>29</v>
      </c>
      <c r="AX755" s="13" t="s">
        <v>73</v>
      </c>
      <c r="AY755" s="244" t="s">
        <v>130</v>
      </c>
    </row>
    <row r="756" s="13" customFormat="1">
      <c r="A756" s="13"/>
      <c r="B756" s="233"/>
      <c r="C756" s="234"/>
      <c r="D756" s="235" t="s">
        <v>138</v>
      </c>
      <c r="E756" s="236" t="s">
        <v>1</v>
      </c>
      <c r="F756" s="237" t="s">
        <v>1042</v>
      </c>
      <c r="G756" s="234"/>
      <c r="H756" s="238">
        <v>14</v>
      </c>
      <c r="I756" s="239"/>
      <c r="J756" s="234"/>
      <c r="K756" s="234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138</v>
      </c>
      <c r="AU756" s="244" t="s">
        <v>145</v>
      </c>
      <c r="AV756" s="13" t="s">
        <v>83</v>
      </c>
      <c r="AW756" s="13" t="s">
        <v>29</v>
      </c>
      <c r="AX756" s="13" t="s">
        <v>73</v>
      </c>
      <c r="AY756" s="244" t="s">
        <v>130</v>
      </c>
    </row>
    <row r="757" s="15" customFormat="1">
      <c r="A757" s="15"/>
      <c r="B757" s="255"/>
      <c r="C757" s="256"/>
      <c r="D757" s="235" t="s">
        <v>138</v>
      </c>
      <c r="E757" s="257" t="s">
        <v>1</v>
      </c>
      <c r="F757" s="258" t="s">
        <v>153</v>
      </c>
      <c r="G757" s="256"/>
      <c r="H757" s="259">
        <v>14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138</v>
      </c>
      <c r="AU757" s="265" t="s">
        <v>145</v>
      </c>
      <c r="AV757" s="15" t="s">
        <v>136</v>
      </c>
      <c r="AW757" s="15" t="s">
        <v>29</v>
      </c>
      <c r="AX757" s="15" t="s">
        <v>81</v>
      </c>
      <c r="AY757" s="265" t="s">
        <v>130</v>
      </c>
    </row>
    <row r="758" s="2" customFormat="1" ht="24.15" customHeight="1">
      <c r="A758" s="38"/>
      <c r="B758" s="39"/>
      <c r="C758" s="266" t="s">
        <v>1043</v>
      </c>
      <c r="D758" s="266" t="s">
        <v>313</v>
      </c>
      <c r="E758" s="267" t="s">
        <v>1044</v>
      </c>
      <c r="F758" s="268" t="s">
        <v>1045</v>
      </c>
      <c r="G758" s="269" t="s">
        <v>360</v>
      </c>
      <c r="H758" s="270">
        <v>4.04</v>
      </c>
      <c r="I758" s="271"/>
      <c r="J758" s="272">
        <f>ROUND(I758*H758,2)</f>
        <v>0</v>
      </c>
      <c r="K758" s="273"/>
      <c r="L758" s="274"/>
      <c r="M758" s="275" t="s">
        <v>1</v>
      </c>
      <c r="N758" s="276" t="s">
        <v>38</v>
      </c>
      <c r="O758" s="91"/>
      <c r="P758" s="229">
        <f>O758*H758</f>
        <v>0</v>
      </c>
      <c r="Q758" s="229">
        <v>0.023</v>
      </c>
      <c r="R758" s="229">
        <f>Q758*H758</f>
        <v>0.092920000000000003</v>
      </c>
      <c r="S758" s="229">
        <v>0</v>
      </c>
      <c r="T758" s="230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1" t="s">
        <v>176</v>
      </c>
      <c r="AT758" s="231" t="s">
        <v>313</v>
      </c>
      <c r="AU758" s="231" t="s">
        <v>145</v>
      </c>
      <c r="AY758" s="17" t="s">
        <v>130</v>
      </c>
      <c r="BE758" s="232">
        <f>IF(N758="základní",J758,0)</f>
        <v>0</v>
      </c>
      <c r="BF758" s="232">
        <f>IF(N758="snížená",J758,0)</f>
        <v>0</v>
      </c>
      <c r="BG758" s="232">
        <f>IF(N758="zákl. přenesená",J758,0)</f>
        <v>0</v>
      </c>
      <c r="BH758" s="232">
        <f>IF(N758="sníž. přenesená",J758,0)</f>
        <v>0</v>
      </c>
      <c r="BI758" s="232">
        <f>IF(N758="nulová",J758,0)</f>
        <v>0</v>
      </c>
      <c r="BJ758" s="17" t="s">
        <v>81</v>
      </c>
      <c r="BK758" s="232">
        <f>ROUND(I758*H758,2)</f>
        <v>0</v>
      </c>
      <c r="BL758" s="17" t="s">
        <v>136</v>
      </c>
      <c r="BM758" s="231" t="s">
        <v>1046</v>
      </c>
    </row>
    <row r="759" s="13" customFormat="1">
      <c r="A759" s="13"/>
      <c r="B759" s="233"/>
      <c r="C759" s="234"/>
      <c r="D759" s="235" t="s">
        <v>138</v>
      </c>
      <c r="E759" s="236" t="s">
        <v>1</v>
      </c>
      <c r="F759" s="237" t="s">
        <v>1047</v>
      </c>
      <c r="G759" s="234"/>
      <c r="H759" s="238">
        <v>4.04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138</v>
      </c>
      <c r="AU759" s="244" t="s">
        <v>145</v>
      </c>
      <c r="AV759" s="13" t="s">
        <v>83</v>
      </c>
      <c r="AW759" s="13" t="s">
        <v>29</v>
      </c>
      <c r="AX759" s="13" t="s">
        <v>73</v>
      </c>
      <c r="AY759" s="244" t="s">
        <v>130</v>
      </c>
    </row>
    <row r="760" s="2" customFormat="1" ht="24.15" customHeight="1">
      <c r="A760" s="38"/>
      <c r="B760" s="39"/>
      <c r="C760" s="266" t="s">
        <v>1048</v>
      </c>
      <c r="D760" s="266" t="s">
        <v>313</v>
      </c>
      <c r="E760" s="267" t="s">
        <v>1049</v>
      </c>
      <c r="F760" s="268" t="s">
        <v>1050</v>
      </c>
      <c r="G760" s="269" t="s">
        <v>360</v>
      </c>
      <c r="H760" s="270">
        <v>4.04</v>
      </c>
      <c r="I760" s="271"/>
      <c r="J760" s="272">
        <f>ROUND(I760*H760,2)</f>
        <v>0</v>
      </c>
      <c r="K760" s="273"/>
      <c r="L760" s="274"/>
      <c r="M760" s="275" t="s">
        <v>1</v>
      </c>
      <c r="N760" s="276" t="s">
        <v>38</v>
      </c>
      <c r="O760" s="91"/>
      <c r="P760" s="229">
        <f>O760*H760</f>
        <v>0</v>
      </c>
      <c r="Q760" s="229">
        <v>0.0275</v>
      </c>
      <c r="R760" s="229">
        <f>Q760*H760</f>
        <v>0.1111</v>
      </c>
      <c r="S760" s="229">
        <v>0</v>
      </c>
      <c r="T760" s="230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31" t="s">
        <v>176</v>
      </c>
      <c r="AT760" s="231" t="s">
        <v>313</v>
      </c>
      <c r="AU760" s="231" t="s">
        <v>145</v>
      </c>
      <c r="AY760" s="17" t="s">
        <v>130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17" t="s">
        <v>81</v>
      </c>
      <c r="BK760" s="232">
        <f>ROUND(I760*H760,2)</f>
        <v>0</v>
      </c>
      <c r="BL760" s="17" t="s">
        <v>136</v>
      </c>
      <c r="BM760" s="231" t="s">
        <v>1051</v>
      </c>
    </row>
    <row r="761" s="13" customFormat="1">
      <c r="A761" s="13"/>
      <c r="B761" s="233"/>
      <c r="C761" s="234"/>
      <c r="D761" s="235" t="s">
        <v>138</v>
      </c>
      <c r="E761" s="236" t="s">
        <v>1</v>
      </c>
      <c r="F761" s="237" t="s">
        <v>1052</v>
      </c>
      <c r="G761" s="234"/>
      <c r="H761" s="238">
        <v>4.04</v>
      </c>
      <c r="I761" s="239"/>
      <c r="J761" s="234"/>
      <c r="K761" s="234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138</v>
      </c>
      <c r="AU761" s="244" t="s">
        <v>145</v>
      </c>
      <c r="AV761" s="13" t="s">
        <v>83</v>
      </c>
      <c r="AW761" s="13" t="s">
        <v>29</v>
      </c>
      <c r="AX761" s="13" t="s">
        <v>81</v>
      </c>
      <c r="AY761" s="244" t="s">
        <v>130</v>
      </c>
    </row>
    <row r="762" s="2" customFormat="1" ht="24.15" customHeight="1">
      <c r="A762" s="38"/>
      <c r="B762" s="39"/>
      <c r="C762" s="266" t="s">
        <v>1053</v>
      </c>
      <c r="D762" s="266" t="s">
        <v>313</v>
      </c>
      <c r="E762" s="267" t="s">
        <v>1054</v>
      </c>
      <c r="F762" s="268" t="s">
        <v>1055</v>
      </c>
      <c r="G762" s="269" t="s">
        <v>360</v>
      </c>
      <c r="H762" s="270">
        <v>3.0299999999999998</v>
      </c>
      <c r="I762" s="271"/>
      <c r="J762" s="272">
        <f>ROUND(I762*H762,2)</f>
        <v>0</v>
      </c>
      <c r="K762" s="273"/>
      <c r="L762" s="274"/>
      <c r="M762" s="275" t="s">
        <v>1</v>
      </c>
      <c r="N762" s="276" t="s">
        <v>38</v>
      </c>
      <c r="O762" s="91"/>
      <c r="P762" s="229">
        <f>O762*H762</f>
        <v>0</v>
      </c>
      <c r="Q762" s="229">
        <v>0.0349</v>
      </c>
      <c r="R762" s="229">
        <f>Q762*H762</f>
        <v>0.10574699999999999</v>
      </c>
      <c r="S762" s="229">
        <v>0</v>
      </c>
      <c r="T762" s="230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1" t="s">
        <v>176</v>
      </c>
      <c r="AT762" s="231" t="s">
        <v>313</v>
      </c>
      <c r="AU762" s="231" t="s">
        <v>145</v>
      </c>
      <c r="AY762" s="17" t="s">
        <v>130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17" t="s">
        <v>81</v>
      </c>
      <c r="BK762" s="232">
        <f>ROUND(I762*H762,2)</f>
        <v>0</v>
      </c>
      <c r="BL762" s="17" t="s">
        <v>136</v>
      </c>
      <c r="BM762" s="231" t="s">
        <v>1056</v>
      </c>
    </row>
    <row r="763" s="13" customFormat="1">
      <c r="A763" s="13"/>
      <c r="B763" s="233"/>
      <c r="C763" s="234"/>
      <c r="D763" s="235" t="s">
        <v>138</v>
      </c>
      <c r="E763" s="236" t="s">
        <v>1</v>
      </c>
      <c r="F763" s="237" t="s">
        <v>1057</v>
      </c>
      <c r="G763" s="234"/>
      <c r="H763" s="238">
        <v>3.0299999999999998</v>
      </c>
      <c r="I763" s="239"/>
      <c r="J763" s="234"/>
      <c r="K763" s="234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138</v>
      </c>
      <c r="AU763" s="244" t="s">
        <v>145</v>
      </c>
      <c r="AV763" s="13" t="s">
        <v>83</v>
      </c>
      <c r="AW763" s="13" t="s">
        <v>29</v>
      </c>
      <c r="AX763" s="13" t="s">
        <v>73</v>
      </c>
      <c r="AY763" s="244" t="s">
        <v>130</v>
      </c>
    </row>
    <row r="764" s="2" customFormat="1" ht="21.75" customHeight="1">
      <c r="A764" s="38"/>
      <c r="B764" s="39"/>
      <c r="C764" s="266" t="s">
        <v>1058</v>
      </c>
      <c r="D764" s="266" t="s">
        <v>313</v>
      </c>
      <c r="E764" s="267" t="s">
        <v>1059</v>
      </c>
      <c r="F764" s="268" t="s">
        <v>1060</v>
      </c>
      <c r="G764" s="269" t="s">
        <v>360</v>
      </c>
      <c r="H764" s="270">
        <v>3.0600000000000001</v>
      </c>
      <c r="I764" s="271"/>
      <c r="J764" s="272">
        <f>ROUND(I764*H764,2)</f>
        <v>0</v>
      </c>
      <c r="K764" s="273"/>
      <c r="L764" s="274"/>
      <c r="M764" s="275" t="s">
        <v>1</v>
      </c>
      <c r="N764" s="276" t="s">
        <v>38</v>
      </c>
      <c r="O764" s="91"/>
      <c r="P764" s="229">
        <f>O764*H764</f>
        <v>0</v>
      </c>
      <c r="Q764" s="229">
        <v>0.015699999999999999</v>
      </c>
      <c r="R764" s="229">
        <f>Q764*H764</f>
        <v>0.048041999999999994</v>
      </c>
      <c r="S764" s="229">
        <v>0</v>
      </c>
      <c r="T764" s="230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31" t="s">
        <v>176</v>
      </c>
      <c r="AT764" s="231" t="s">
        <v>313</v>
      </c>
      <c r="AU764" s="231" t="s">
        <v>145</v>
      </c>
      <c r="AY764" s="17" t="s">
        <v>130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17" t="s">
        <v>81</v>
      </c>
      <c r="BK764" s="232">
        <f>ROUND(I764*H764,2)</f>
        <v>0</v>
      </c>
      <c r="BL764" s="17" t="s">
        <v>136</v>
      </c>
      <c r="BM764" s="231" t="s">
        <v>1061</v>
      </c>
    </row>
    <row r="765" s="13" customFormat="1">
      <c r="A765" s="13"/>
      <c r="B765" s="233"/>
      <c r="C765" s="234"/>
      <c r="D765" s="235" t="s">
        <v>138</v>
      </c>
      <c r="E765" s="236" t="s">
        <v>1</v>
      </c>
      <c r="F765" s="237" t="s">
        <v>1062</v>
      </c>
      <c r="G765" s="234"/>
      <c r="H765" s="238">
        <v>3.0299999999999998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138</v>
      </c>
      <c r="AU765" s="244" t="s">
        <v>145</v>
      </c>
      <c r="AV765" s="13" t="s">
        <v>83</v>
      </c>
      <c r="AW765" s="13" t="s">
        <v>29</v>
      </c>
      <c r="AX765" s="13" t="s">
        <v>81</v>
      </c>
      <c r="AY765" s="244" t="s">
        <v>130</v>
      </c>
    </row>
    <row r="766" s="13" customFormat="1">
      <c r="A766" s="13"/>
      <c r="B766" s="233"/>
      <c r="C766" s="234"/>
      <c r="D766" s="235" t="s">
        <v>138</v>
      </c>
      <c r="E766" s="234"/>
      <c r="F766" s="237" t="s">
        <v>1063</v>
      </c>
      <c r="G766" s="234"/>
      <c r="H766" s="238">
        <v>3.0600000000000001</v>
      </c>
      <c r="I766" s="239"/>
      <c r="J766" s="234"/>
      <c r="K766" s="234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138</v>
      </c>
      <c r="AU766" s="244" t="s">
        <v>145</v>
      </c>
      <c r="AV766" s="13" t="s">
        <v>83</v>
      </c>
      <c r="AW766" s="13" t="s">
        <v>4</v>
      </c>
      <c r="AX766" s="13" t="s">
        <v>81</v>
      </c>
      <c r="AY766" s="244" t="s">
        <v>130</v>
      </c>
    </row>
    <row r="767" s="2" customFormat="1" ht="44.25" customHeight="1">
      <c r="A767" s="38"/>
      <c r="B767" s="39"/>
      <c r="C767" s="219" t="s">
        <v>1064</v>
      </c>
      <c r="D767" s="219" t="s">
        <v>132</v>
      </c>
      <c r="E767" s="220" t="s">
        <v>1065</v>
      </c>
      <c r="F767" s="221" t="s">
        <v>1066</v>
      </c>
      <c r="G767" s="222" t="s">
        <v>360</v>
      </c>
      <c r="H767" s="223">
        <v>18</v>
      </c>
      <c r="I767" s="224"/>
      <c r="J767" s="225">
        <f>ROUND(I767*H767,2)</f>
        <v>0</v>
      </c>
      <c r="K767" s="226"/>
      <c r="L767" s="44"/>
      <c r="M767" s="227" t="s">
        <v>1</v>
      </c>
      <c r="N767" s="228" t="s">
        <v>38</v>
      </c>
      <c r="O767" s="91"/>
      <c r="P767" s="229">
        <f>O767*H767</f>
        <v>0</v>
      </c>
      <c r="Q767" s="229">
        <v>0.0054200000000000003</v>
      </c>
      <c r="R767" s="229">
        <f>Q767*H767</f>
        <v>0.097560000000000008</v>
      </c>
      <c r="S767" s="229">
        <v>0</v>
      </c>
      <c r="T767" s="230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31" t="s">
        <v>136</v>
      </c>
      <c r="AT767" s="231" t="s">
        <v>132</v>
      </c>
      <c r="AU767" s="231" t="s">
        <v>145</v>
      </c>
      <c r="AY767" s="17" t="s">
        <v>130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17" t="s">
        <v>81</v>
      </c>
      <c r="BK767" s="232">
        <f>ROUND(I767*H767,2)</f>
        <v>0</v>
      </c>
      <c r="BL767" s="17" t="s">
        <v>136</v>
      </c>
      <c r="BM767" s="231" t="s">
        <v>1067</v>
      </c>
    </row>
    <row r="768" s="13" customFormat="1">
      <c r="A768" s="13"/>
      <c r="B768" s="233"/>
      <c r="C768" s="234"/>
      <c r="D768" s="235" t="s">
        <v>138</v>
      </c>
      <c r="E768" s="236" t="s">
        <v>1</v>
      </c>
      <c r="F768" s="237" t="s">
        <v>1068</v>
      </c>
      <c r="G768" s="234"/>
      <c r="H768" s="238">
        <v>2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138</v>
      </c>
      <c r="AU768" s="244" t="s">
        <v>145</v>
      </c>
      <c r="AV768" s="13" t="s">
        <v>83</v>
      </c>
      <c r="AW768" s="13" t="s">
        <v>29</v>
      </c>
      <c r="AX768" s="13" t="s">
        <v>73</v>
      </c>
      <c r="AY768" s="244" t="s">
        <v>130</v>
      </c>
    </row>
    <row r="769" s="13" customFormat="1">
      <c r="A769" s="13"/>
      <c r="B769" s="233"/>
      <c r="C769" s="234"/>
      <c r="D769" s="235" t="s">
        <v>138</v>
      </c>
      <c r="E769" s="236" t="s">
        <v>1</v>
      </c>
      <c r="F769" s="237" t="s">
        <v>1069</v>
      </c>
      <c r="G769" s="234"/>
      <c r="H769" s="238">
        <v>16</v>
      </c>
      <c r="I769" s="239"/>
      <c r="J769" s="234"/>
      <c r="K769" s="234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138</v>
      </c>
      <c r="AU769" s="244" t="s">
        <v>145</v>
      </c>
      <c r="AV769" s="13" t="s">
        <v>83</v>
      </c>
      <c r="AW769" s="13" t="s">
        <v>29</v>
      </c>
      <c r="AX769" s="13" t="s">
        <v>73</v>
      </c>
      <c r="AY769" s="244" t="s">
        <v>130</v>
      </c>
    </row>
    <row r="770" s="15" customFormat="1">
      <c r="A770" s="15"/>
      <c r="B770" s="255"/>
      <c r="C770" s="256"/>
      <c r="D770" s="235" t="s">
        <v>138</v>
      </c>
      <c r="E770" s="257" t="s">
        <v>1</v>
      </c>
      <c r="F770" s="258" t="s">
        <v>153</v>
      </c>
      <c r="G770" s="256"/>
      <c r="H770" s="259">
        <v>18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138</v>
      </c>
      <c r="AU770" s="265" t="s">
        <v>145</v>
      </c>
      <c r="AV770" s="15" t="s">
        <v>136</v>
      </c>
      <c r="AW770" s="15" t="s">
        <v>29</v>
      </c>
      <c r="AX770" s="15" t="s">
        <v>81</v>
      </c>
      <c r="AY770" s="265" t="s">
        <v>130</v>
      </c>
    </row>
    <row r="771" s="2" customFormat="1" ht="24.15" customHeight="1">
      <c r="A771" s="38"/>
      <c r="B771" s="39"/>
      <c r="C771" s="266" t="s">
        <v>1070</v>
      </c>
      <c r="D771" s="266" t="s">
        <v>313</v>
      </c>
      <c r="E771" s="267" t="s">
        <v>1071</v>
      </c>
      <c r="F771" s="268" t="s">
        <v>1072</v>
      </c>
      <c r="G771" s="269" t="s">
        <v>360</v>
      </c>
      <c r="H771" s="270">
        <v>2.02</v>
      </c>
      <c r="I771" s="271"/>
      <c r="J771" s="272">
        <f>ROUND(I771*H771,2)</f>
        <v>0</v>
      </c>
      <c r="K771" s="273"/>
      <c r="L771" s="274"/>
      <c r="M771" s="275" t="s">
        <v>1</v>
      </c>
      <c r="N771" s="276" t="s">
        <v>38</v>
      </c>
      <c r="O771" s="91"/>
      <c r="P771" s="229">
        <f>O771*H771</f>
        <v>0</v>
      </c>
      <c r="Q771" s="229">
        <v>0.035200000000000002</v>
      </c>
      <c r="R771" s="229">
        <f>Q771*H771</f>
        <v>0.071104000000000001</v>
      </c>
      <c r="S771" s="229">
        <v>0</v>
      </c>
      <c r="T771" s="230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31" t="s">
        <v>176</v>
      </c>
      <c r="AT771" s="231" t="s">
        <v>313</v>
      </c>
      <c r="AU771" s="231" t="s">
        <v>145</v>
      </c>
      <c r="AY771" s="17" t="s">
        <v>130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17" t="s">
        <v>81</v>
      </c>
      <c r="BK771" s="232">
        <f>ROUND(I771*H771,2)</f>
        <v>0</v>
      </c>
      <c r="BL771" s="17" t="s">
        <v>136</v>
      </c>
      <c r="BM771" s="231" t="s">
        <v>1073</v>
      </c>
    </row>
    <row r="772" s="14" customFormat="1">
      <c r="A772" s="14"/>
      <c r="B772" s="245"/>
      <c r="C772" s="246"/>
      <c r="D772" s="235" t="s">
        <v>138</v>
      </c>
      <c r="E772" s="247" t="s">
        <v>1</v>
      </c>
      <c r="F772" s="248" t="s">
        <v>1074</v>
      </c>
      <c r="G772" s="246"/>
      <c r="H772" s="247" t="s">
        <v>1</v>
      </c>
      <c r="I772" s="249"/>
      <c r="J772" s="246"/>
      <c r="K772" s="246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138</v>
      </c>
      <c r="AU772" s="254" t="s">
        <v>145</v>
      </c>
      <c r="AV772" s="14" t="s">
        <v>81</v>
      </c>
      <c r="AW772" s="14" t="s">
        <v>29</v>
      </c>
      <c r="AX772" s="14" t="s">
        <v>73</v>
      </c>
      <c r="AY772" s="254" t="s">
        <v>130</v>
      </c>
    </row>
    <row r="773" s="13" customFormat="1">
      <c r="A773" s="13"/>
      <c r="B773" s="233"/>
      <c r="C773" s="234"/>
      <c r="D773" s="235" t="s">
        <v>138</v>
      </c>
      <c r="E773" s="236" t="s">
        <v>1</v>
      </c>
      <c r="F773" s="237" t="s">
        <v>1009</v>
      </c>
      <c r="G773" s="234"/>
      <c r="H773" s="238">
        <v>2.02</v>
      </c>
      <c r="I773" s="239"/>
      <c r="J773" s="234"/>
      <c r="K773" s="234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138</v>
      </c>
      <c r="AU773" s="244" t="s">
        <v>145</v>
      </c>
      <c r="AV773" s="13" t="s">
        <v>83</v>
      </c>
      <c r="AW773" s="13" t="s">
        <v>29</v>
      </c>
      <c r="AX773" s="13" t="s">
        <v>81</v>
      </c>
      <c r="AY773" s="244" t="s">
        <v>130</v>
      </c>
    </row>
    <row r="774" s="2" customFormat="1" ht="24.15" customHeight="1">
      <c r="A774" s="38"/>
      <c r="B774" s="39"/>
      <c r="C774" s="266" t="s">
        <v>1075</v>
      </c>
      <c r="D774" s="266" t="s">
        <v>313</v>
      </c>
      <c r="E774" s="267" t="s">
        <v>1076</v>
      </c>
      <c r="F774" s="268" t="s">
        <v>1077</v>
      </c>
      <c r="G774" s="269" t="s">
        <v>360</v>
      </c>
      <c r="H774" s="270">
        <v>1.01</v>
      </c>
      <c r="I774" s="271"/>
      <c r="J774" s="272">
        <f>ROUND(I774*H774,2)</f>
        <v>0</v>
      </c>
      <c r="K774" s="273"/>
      <c r="L774" s="274"/>
      <c r="M774" s="275" t="s">
        <v>1</v>
      </c>
      <c r="N774" s="276" t="s">
        <v>38</v>
      </c>
      <c r="O774" s="91"/>
      <c r="P774" s="229">
        <f>O774*H774</f>
        <v>0</v>
      </c>
      <c r="Q774" s="229">
        <v>0.038800000000000001</v>
      </c>
      <c r="R774" s="229">
        <f>Q774*H774</f>
        <v>0.039188000000000001</v>
      </c>
      <c r="S774" s="229">
        <v>0</v>
      </c>
      <c r="T774" s="230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31" t="s">
        <v>176</v>
      </c>
      <c r="AT774" s="231" t="s">
        <v>313</v>
      </c>
      <c r="AU774" s="231" t="s">
        <v>145</v>
      </c>
      <c r="AY774" s="17" t="s">
        <v>130</v>
      </c>
      <c r="BE774" s="232">
        <f>IF(N774="základní",J774,0)</f>
        <v>0</v>
      </c>
      <c r="BF774" s="232">
        <f>IF(N774="snížená",J774,0)</f>
        <v>0</v>
      </c>
      <c r="BG774" s="232">
        <f>IF(N774="zákl. přenesená",J774,0)</f>
        <v>0</v>
      </c>
      <c r="BH774" s="232">
        <f>IF(N774="sníž. přenesená",J774,0)</f>
        <v>0</v>
      </c>
      <c r="BI774" s="232">
        <f>IF(N774="nulová",J774,0)</f>
        <v>0</v>
      </c>
      <c r="BJ774" s="17" t="s">
        <v>81</v>
      </c>
      <c r="BK774" s="232">
        <f>ROUND(I774*H774,2)</f>
        <v>0</v>
      </c>
      <c r="BL774" s="17" t="s">
        <v>136</v>
      </c>
      <c r="BM774" s="231" t="s">
        <v>1078</v>
      </c>
    </row>
    <row r="775" s="13" customFormat="1">
      <c r="A775" s="13"/>
      <c r="B775" s="233"/>
      <c r="C775" s="234"/>
      <c r="D775" s="235" t="s">
        <v>138</v>
      </c>
      <c r="E775" s="236" t="s">
        <v>1</v>
      </c>
      <c r="F775" s="237" t="s">
        <v>1079</v>
      </c>
      <c r="G775" s="234"/>
      <c r="H775" s="238">
        <v>1.01</v>
      </c>
      <c r="I775" s="239"/>
      <c r="J775" s="234"/>
      <c r="K775" s="234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138</v>
      </c>
      <c r="AU775" s="244" t="s">
        <v>145</v>
      </c>
      <c r="AV775" s="13" t="s">
        <v>83</v>
      </c>
      <c r="AW775" s="13" t="s">
        <v>29</v>
      </c>
      <c r="AX775" s="13" t="s">
        <v>81</v>
      </c>
      <c r="AY775" s="244" t="s">
        <v>130</v>
      </c>
    </row>
    <row r="776" s="2" customFormat="1" ht="24.15" customHeight="1">
      <c r="A776" s="38"/>
      <c r="B776" s="39"/>
      <c r="C776" s="266" t="s">
        <v>1080</v>
      </c>
      <c r="D776" s="266" t="s">
        <v>313</v>
      </c>
      <c r="E776" s="267" t="s">
        <v>1081</v>
      </c>
      <c r="F776" s="268" t="s">
        <v>1082</v>
      </c>
      <c r="G776" s="269" t="s">
        <v>360</v>
      </c>
      <c r="H776" s="270">
        <v>3</v>
      </c>
      <c r="I776" s="271"/>
      <c r="J776" s="272">
        <f>ROUND(I776*H776,2)</f>
        <v>0</v>
      </c>
      <c r="K776" s="273"/>
      <c r="L776" s="274"/>
      <c r="M776" s="275" t="s">
        <v>1</v>
      </c>
      <c r="N776" s="276" t="s">
        <v>38</v>
      </c>
      <c r="O776" s="91"/>
      <c r="P776" s="229">
        <f>O776*H776</f>
        <v>0</v>
      </c>
      <c r="Q776" s="229">
        <v>0.045600000000000002</v>
      </c>
      <c r="R776" s="229">
        <f>Q776*H776</f>
        <v>0.13680000000000001</v>
      </c>
      <c r="S776" s="229">
        <v>0</v>
      </c>
      <c r="T776" s="230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31" t="s">
        <v>176</v>
      </c>
      <c r="AT776" s="231" t="s">
        <v>313</v>
      </c>
      <c r="AU776" s="231" t="s">
        <v>145</v>
      </c>
      <c r="AY776" s="17" t="s">
        <v>130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17" t="s">
        <v>81</v>
      </c>
      <c r="BK776" s="232">
        <f>ROUND(I776*H776,2)</f>
        <v>0</v>
      </c>
      <c r="BL776" s="17" t="s">
        <v>136</v>
      </c>
      <c r="BM776" s="231" t="s">
        <v>1083</v>
      </c>
    </row>
    <row r="777" s="13" customFormat="1">
      <c r="A777" s="13"/>
      <c r="B777" s="233"/>
      <c r="C777" s="234"/>
      <c r="D777" s="235" t="s">
        <v>138</v>
      </c>
      <c r="E777" s="236" t="s">
        <v>1</v>
      </c>
      <c r="F777" s="237" t="s">
        <v>1084</v>
      </c>
      <c r="G777" s="234"/>
      <c r="H777" s="238">
        <v>3</v>
      </c>
      <c r="I777" s="239"/>
      <c r="J777" s="234"/>
      <c r="K777" s="234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138</v>
      </c>
      <c r="AU777" s="244" t="s">
        <v>145</v>
      </c>
      <c r="AV777" s="13" t="s">
        <v>83</v>
      </c>
      <c r="AW777" s="13" t="s">
        <v>29</v>
      </c>
      <c r="AX777" s="13" t="s">
        <v>81</v>
      </c>
      <c r="AY777" s="244" t="s">
        <v>130</v>
      </c>
    </row>
    <row r="778" s="2" customFormat="1" ht="21.75" customHeight="1">
      <c r="A778" s="38"/>
      <c r="B778" s="39"/>
      <c r="C778" s="266" t="s">
        <v>1085</v>
      </c>
      <c r="D778" s="266" t="s">
        <v>313</v>
      </c>
      <c r="E778" s="267" t="s">
        <v>1086</v>
      </c>
      <c r="F778" s="268" t="s">
        <v>1087</v>
      </c>
      <c r="G778" s="269" t="s">
        <v>360</v>
      </c>
      <c r="H778" s="270">
        <v>6.0599999999999996</v>
      </c>
      <c r="I778" s="271"/>
      <c r="J778" s="272">
        <f>ROUND(I778*H778,2)</f>
        <v>0</v>
      </c>
      <c r="K778" s="273"/>
      <c r="L778" s="274"/>
      <c r="M778" s="275" t="s">
        <v>1</v>
      </c>
      <c r="N778" s="276" t="s">
        <v>38</v>
      </c>
      <c r="O778" s="91"/>
      <c r="P778" s="229">
        <f>O778*H778</f>
        <v>0</v>
      </c>
      <c r="Q778" s="229">
        <v>0.015699999999999999</v>
      </c>
      <c r="R778" s="229">
        <f>Q778*H778</f>
        <v>0.09514199999999999</v>
      </c>
      <c r="S778" s="229">
        <v>0</v>
      </c>
      <c r="T778" s="230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31" t="s">
        <v>176</v>
      </c>
      <c r="AT778" s="231" t="s">
        <v>313</v>
      </c>
      <c r="AU778" s="231" t="s">
        <v>145</v>
      </c>
      <c r="AY778" s="17" t="s">
        <v>130</v>
      </c>
      <c r="BE778" s="232">
        <f>IF(N778="základní",J778,0)</f>
        <v>0</v>
      </c>
      <c r="BF778" s="232">
        <f>IF(N778="snížená",J778,0)</f>
        <v>0</v>
      </c>
      <c r="BG778" s="232">
        <f>IF(N778="zákl. přenesená",J778,0)</f>
        <v>0</v>
      </c>
      <c r="BH778" s="232">
        <f>IF(N778="sníž. přenesená",J778,0)</f>
        <v>0</v>
      </c>
      <c r="BI778" s="232">
        <f>IF(N778="nulová",J778,0)</f>
        <v>0</v>
      </c>
      <c r="BJ778" s="17" t="s">
        <v>81</v>
      </c>
      <c r="BK778" s="232">
        <f>ROUND(I778*H778,2)</f>
        <v>0</v>
      </c>
      <c r="BL778" s="17" t="s">
        <v>136</v>
      </c>
      <c r="BM778" s="231" t="s">
        <v>1088</v>
      </c>
    </row>
    <row r="779" s="13" customFormat="1">
      <c r="A779" s="13"/>
      <c r="B779" s="233"/>
      <c r="C779" s="234"/>
      <c r="D779" s="235" t="s">
        <v>138</v>
      </c>
      <c r="E779" s="236" t="s">
        <v>1</v>
      </c>
      <c r="F779" s="237" t="s">
        <v>1089</v>
      </c>
      <c r="G779" s="234"/>
      <c r="H779" s="238">
        <v>6.0599999999999996</v>
      </c>
      <c r="I779" s="239"/>
      <c r="J779" s="234"/>
      <c r="K779" s="234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138</v>
      </c>
      <c r="AU779" s="244" t="s">
        <v>145</v>
      </c>
      <c r="AV779" s="13" t="s">
        <v>83</v>
      </c>
      <c r="AW779" s="13" t="s">
        <v>29</v>
      </c>
      <c r="AX779" s="13" t="s">
        <v>81</v>
      </c>
      <c r="AY779" s="244" t="s">
        <v>130</v>
      </c>
    </row>
    <row r="780" s="2" customFormat="1" ht="24.15" customHeight="1">
      <c r="A780" s="38"/>
      <c r="B780" s="39"/>
      <c r="C780" s="266" t="s">
        <v>1090</v>
      </c>
      <c r="D780" s="266" t="s">
        <v>313</v>
      </c>
      <c r="E780" s="267" t="s">
        <v>1091</v>
      </c>
      <c r="F780" s="268" t="s">
        <v>1092</v>
      </c>
      <c r="G780" s="269" t="s">
        <v>360</v>
      </c>
      <c r="H780" s="270">
        <v>6.0599999999999996</v>
      </c>
      <c r="I780" s="271"/>
      <c r="J780" s="272">
        <f>ROUND(I780*H780,2)</f>
        <v>0</v>
      </c>
      <c r="K780" s="273"/>
      <c r="L780" s="274"/>
      <c r="M780" s="275" t="s">
        <v>1</v>
      </c>
      <c r="N780" s="276" t="s">
        <v>38</v>
      </c>
      <c r="O780" s="91"/>
      <c r="P780" s="229">
        <f>O780*H780</f>
        <v>0</v>
      </c>
      <c r="Q780" s="229">
        <v>0.079500000000000001</v>
      </c>
      <c r="R780" s="229">
        <f>Q780*H780</f>
        <v>0.48176999999999998</v>
      </c>
      <c r="S780" s="229">
        <v>0</v>
      </c>
      <c r="T780" s="230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31" t="s">
        <v>176</v>
      </c>
      <c r="AT780" s="231" t="s">
        <v>313</v>
      </c>
      <c r="AU780" s="231" t="s">
        <v>145</v>
      </c>
      <c r="AY780" s="17" t="s">
        <v>130</v>
      </c>
      <c r="BE780" s="232">
        <f>IF(N780="základní",J780,0)</f>
        <v>0</v>
      </c>
      <c r="BF780" s="232">
        <f>IF(N780="snížená",J780,0)</f>
        <v>0</v>
      </c>
      <c r="BG780" s="232">
        <f>IF(N780="zákl. přenesená",J780,0)</f>
        <v>0</v>
      </c>
      <c r="BH780" s="232">
        <f>IF(N780="sníž. přenesená",J780,0)</f>
        <v>0</v>
      </c>
      <c r="BI780" s="232">
        <f>IF(N780="nulová",J780,0)</f>
        <v>0</v>
      </c>
      <c r="BJ780" s="17" t="s">
        <v>81</v>
      </c>
      <c r="BK780" s="232">
        <f>ROUND(I780*H780,2)</f>
        <v>0</v>
      </c>
      <c r="BL780" s="17" t="s">
        <v>136</v>
      </c>
      <c r="BM780" s="231" t="s">
        <v>1093</v>
      </c>
    </row>
    <row r="781" s="13" customFormat="1">
      <c r="A781" s="13"/>
      <c r="B781" s="233"/>
      <c r="C781" s="234"/>
      <c r="D781" s="235" t="s">
        <v>138</v>
      </c>
      <c r="E781" s="236" t="s">
        <v>1</v>
      </c>
      <c r="F781" s="237" t="s">
        <v>1094</v>
      </c>
      <c r="G781" s="234"/>
      <c r="H781" s="238">
        <v>6.0599999999999996</v>
      </c>
      <c r="I781" s="239"/>
      <c r="J781" s="234"/>
      <c r="K781" s="234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138</v>
      </c>
      <c r="AU781" s="244" t="s">
        <v>145</v>
      </c>
      <c r="AV781" s="13" t="s">
        <v>83</v>
      </c>
      <c r="AW781" s="13" t="s">
        <v>29</v>
      </c>
      <c r="AX781" s="13" t="s">
        <v>81</v>
      </c>
      <c r="AY781" s="244" t="s">
        <v>130</v>
      </c>
    </row>
    <row r="782" s="2" customFormat="1" ht="44.25" customHeight="1">
      <c r="A782" s="38"/>
      <c r="B782" s="39"/>
      <c r="C782" s="219" t="s">
        <v>1095</v>
      </c>
      <c r="D782" s="219" t="s">
        <v>132</v>
      </c>
      <c r="E782" s="220" t="s">
        <v>1096</v>
      </c>
      <c r="F782" s="221" t="s">
        <v>1097</v>
      </c>
      <c r="G782" s="222" t="s">
        <v>360</v>
      </c>
      <c r="H782" s="223">
        <v>4</v>
      </c>
      <c r="I782" s="224"/>
      <c r="J782" s="225">
        <f>ROUND(I782*H782,2)</f>
        <v>0</v>
      </c>
      <c r="K782" s="226"/>
      <c r="L782" s="44"/>
      <c r="M782" s="227" t="s">
        <v>1</v>
      </c>
      <c r="N782" s="228" t="s">
        <v>38</v>
      </c>
      <c r="O782" s="91"/>
      <c r="P782" s="229">
        <f>O782*H782</f>
        <v>0</v>
      </c>
      <c r="Q782" s="229">
        <v>0.0017099999999999999</v>
      </c>
      <c r="R782" s="229">
        <f>Q782*H782</f>
        <v>0.0068399999999999997</v>
      </c>
      <c r="S782" s="229">
        <v>0</v>
      </c>
      <c r="T782" s="230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31" t="s">
        <v>136</v>
      </c>
      <c r="AT782" s="231" t="s">
        <v>132</v>
      </c>
      <c r="AU782" s="231" t="s">
        <v>145</v>
      </c>
      <c r="AY782" s="17" t="s">
        <v>130</v>
      </c>
      <c r="BE782" s="232">
        <f>IF(N782="základní",J782,0)</f>
        <v>0</v>
      </c>
      <c r="BF782" s="232">
        <f>IF(N782="snížená",J782,0)</f>
        <v>0</v>
      </c>
      <c r="BG782" s="232">
        <f>IF(N782="zákl. přenesená",J782,0)</f>
        <v>0</v>
      </c>
      <c r="BH782" s="232">
        <f>IF(N782="sníž. přenesená",J782,0)</f>
        <v>0</v>
      </c>
      <c r="BI782" s="232">
        <f>IF(N782="nulová",J782,0)</f>
        <v>0</v>
      </c>
      <c r="BJ782" s="17" t="s">
        <v>81</v>
      </c>
      <c r="BK782" s="232">
        <f>ROUND(I782*H782,2)</f>
        <v>0</v>
      </c>
      <c r="BL782" s="17" t="s">
        <v>136</v>
      </c>
      <c r="BM782" s="231" t="s">
        <v>1098</v>
      </c>
    </row>
    <row r="783" s="13" customFormat="1">
      <c r="A783" s="13"/>
      <c r="B783" s="233"/>
      <c r="C783" s="234"/>
      <c r="D783" s="235" t="s">
        <v>138</v>
      </c>
      <c r="E783" s="236" t="s">
        <v>1</v>
      </c>
      <c r="F783" s="237" t="s">
        <v>1099</v>
      </c>
      <c r="G783" s="234"/>
      <c r="H783" s="238">
        <v>2</v>
      </c>
      <c r="I783" s="239"/>
      <c r="J783" s="234"/>
      <c r="K783" s="234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138</v>
      </c>
      <c r="AU783" s="244" t="s">
        <v>145</v>
      </c>
      <c r="AV783" s="13" t="s">
        <v>83</v>
      </c>
      <c r="AW783" s="13" t="s">
        <v>29</v>
      </c>
      <c r="AX783" s="13" t="s">
        <v>73</v>
      </c>
      <c r="AY783" s="244" t="s">
        <v>130</v>
      </c>
    </row>
    <row r="784" s="13" customFormat="1">
      <c r="A784" s="13"/>
      <c r="B784" s="233"/>
      <c r="C784" s="234"/>
      <c r="D784" s="235" t="s">
        <v>138</v>
      </c>
      <c r="E784" s="236" t="s">
        <v>1</v>
      </c>
      <c r="F784" s="237" t="s">
        <v>1100</v>
      </c>
      <c r="G784" s="234"/>
      <c r="H784" s="238">
        <v>2</v>
      </c>
      <c r="I784" s="239"/>
      <c r="J784" s="234"/>
      <c r="K784" s="234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138</v>
      </c>
      <c r="AU784" s="244" t="s">
        <v>145</v>
      </c>
      <c r="AV784" s="13" t="s">
        <v>83</v>
      </c>
      <c r="AW784" s="13" t="s">
        <v>29</v>
      </c>
      <c r="AX784" s="13" t="s">
        <v>73</v>
      </c>
      <c r="AY784" s="244" t="s">
        <v>130</v>
      </c>
    </row>
    <row r="785" s="15" customFormat="1">
      <c r="A785" s="15"/>
      <c r="B785" s="255"/>
      <c r="C785" s="256"/>
      <c r="D785" s="235" t="s">
        <v>138</v>
      </c>
      <c r="E785" s="257" t="s">
        <v>1</v>
      </c>
      <c r="F785" s="258" t="s">
        <v>153</v>
      </c>
      <c r="G785" s="256"/>
      <c r="H785" s="259">
        <v>4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5" t="s">
        <v>138</v>
      </c>
      <c r="AU785" s="265" t="s">
        <v>145</v>
      </c>
      <c r="AV785" s="15" t="s">
        <v>136</v>
      </c>
      <c r="AW785" s="15" t="s">
        <v>29</v>
      </c>
      <c r="AX785" s="15" t="s">
        <v>81</v>
      </c>
      <c r="AY785" s="265" t="s">
        <v>130</v>
      </c>
    </row>
    <row r="786" s="2" customFormat="1" ht="24.15" customHeight="1">
      <c r="A786" s="38"/>
      <c r="B786" s="39"/>
      <c r="C786" s="266" t="s">
        <v>1101</v>
      </c>
      <c r="D786" s="266" t="s">
        <v>313</v>
      </c>
      <c r="E786" s="267" t="s">
        <v>1102</v>
      </c>
      <c r="F786" s="268" t="s">
        <v>1103</v>
      </c>
      <c r="G786" s="269" t="s">
        <v>360</v>
      </c>
      <c r="H786" s="270">
        <v>4.04</v>
      </c>
      <c r="I786" s="271"/>
      <c r="J786" s="272">
        <f>ROUND(I786*H786,2)</f>
        <v>0</v>
      </c>
      <c r="K786" s="273"/>
      <c r="L786" s="274"/>
      <c r="M786" s="275" t="s">
        <v>1</v>
      </c>
      <c r="N786" s="276" t="s">
        <v>38</v>
      </c>
      <c r="O786" s="91"/>
      <c r="P786" s="229">
        <f>O786*H786</f>
        <v>0</v>
      </c>
      <c r="Q786" s="229">
        <v>0.0149</v>
      </c>
      <c r="R786" s="229">
        <f>Q786*H786</f>
        <v>0.060196</v>
      </c>
      <c r="S786" s="229">
        <v>0</v>
      </c>
      <c r="T786" s="230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31" t="s">
        <v>176</v>
      </c>
      <c r="AT786" s="231" t="s">
        <v>313</v>
      </c>
      <c r="AU786" s="231" t="s">
        <v>145</v>
      </c>
      <c r="AY786" s="17" t="s">
        <v>130</v>
      </c>
      <c r="BE786" s="232">
        <f>IF(N786="základní",J786,0)</f>
        <v>0</v>
      </c>
      <c r="BF786" s="232">
        <f>IF(N786="snížená",J786,0)</f>
        <v>0</v>
      </c>
      <c r="BG786" s="232">
        <f>IF(N786="zákl. přenesená",J786,0)</f>
        <v>0</v>
      </c>
      <c r="BH786" s="232">
        <f>IF(N786="sníž. přenesená",J786,0)</f>
        <v>0</v>
      </c>
      <c r="BI786" s="232">
        <f>IF(N786="nulová",J786,0)</f>
        <v>0</v>
      </c>
      <c r="BJ786" s="17" t="s">
        <v>81</v>
      </c>
      <c r="BK786" s="232">
        <f>ROUND(I786*H786,2)</f>
        <v>0</v>
      </c>
      <c r="BL786" s="17" t="s">
        <v>136</v>
      </c>
      <c r="BM786" s="231" t="s">
        <v>1104</v>
      </c>
    </row>
    <row r="787" s="13" customFormat="1">
      <c r="A787" s="13"/>
      <c r="B787" s="233"/>
      <c r="C787" s="234"/>
      <c r="D787" s="235" t="s">
        <v>138</v>
      </c>
      <c r="E787" s="234"/>
      <c r="F787" s="237" t="s">
        <v>657</v>
      </c>
      <c r="G787" s="234"/>
      <c r="H787" s="238">
        <v>4.04</v>
      </c>
      <c r="I787" s="239"/>
      <c r="J787" s="234"/>
      <c r="K787" s="234"/>
      <c r="L787" s="240"/>
      <c r="M787" s="241"/>
      <c r="N787" s="242"/>
      <c r="O787" s="242"/>
      <c r="P787" s="242"/>
      <c r="Q787" s="242"/>
      <c r="R787" s="242"/>
      <c r="S787" s="242"/>
      <c r="T787" s="24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4" t="s">
        <v>138</v>
      </c>
      <c r="AU787" s="244" t="s">
        <v>145</v>
      </c>
      <c r="AV787" s="13" t="s">
        <v>83</v>
      </c>
      <c r="AW787" s="13" t="s">
        <v>4</v>
      </c>
      <c r="AX787" s="13" t="s">
        <v>81</v>
      </c>
      <c r="AY787" s="244" t="s">
        <v>130</v>
      </c>
    </row>
    <row r="788" s="2" customFormat="1" ht="44.25" customHeight="1">
      <c r="A788" s="38"/>
      <c r="B788" s="39"/>
      <c r="C788" s="219" t="s">
        <v>1105</v>
      </c>
      <c r="D788" s="219" t="s">
        <v>132</v>
      </c>
      <c r="E788" s="220" t="s">
        <v>1106</v>
      </c>
      <c r="F788" s="221" t="s">
        <v>1107</v>
      </c>
      <c r="G788" s="222" t="s">
        <v>360</v>
      </c>
      <c r="H788" s="223">
        <v>5</v>
      </c>
      <c r="I788" s="224"/>
      <c r="J788" s="225">
        <f>ROUND(I788*H788,2)</f>
        <v>0</v>
      </c>
      <c r="K788" s="226"/>
      <c r="L788" s="44"/>
      <c r="M788" s="227" t="s">
        <v>1</v>
      </c>
      <c r="N788" s="228" t="s">
        <v>38</v>
      </c>
      <c r="O788" s="91"/>
      <c r="P788" s="229">
        <f>O788*H788</f>
        <v>0</v>
      </c>
      <c r="Q788" s="229">
        <v>0.0017099999999999999</v>
      </c>
      <c r="R788" s="229">
        <f>Q788*H788</f>
        <v>0.0085500000000000003</v>
      </c>
      <c r="S788" s="229">
        <v>0</v>
      </c>
      <c r="T788" s="230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31" t="s">
        <v>136</v>
      </c>
      <c r="AT788" s="231" t="s">
        <v>132</v>
      </c>
      <c r="AU788" s="231" t="s">
        <v>145</v>
      </c>
      <c r="AY788" s="17" t="s">
        <v>130</v>
      </c>
      <c r="BE788" s="232">
        <f>IF(N788="základní",J788,0)</f>
        <v>0</v>
      </c>
      <c r="BF788" s="232">
        <f>IF(N788="snížená",J788,0)</f>
        <v>0</v>
      </c>
      <c r="BG788" s="232">
        <f>IF(N788="zákl. přenesená",J788,0)</f>
        <v>0</v>
      </c>
      <c r="BH788" s="232">
        <f>IF(N788="sníž. přenesená",J788,0)</f>
        <v>0</v>
      </c>
      <c r="BI788" s="232">
        <f>IF(N788="nulová",J788,0)</f>
        <v>0</v>
      </c>
      <c r="BJ788" s="17" t="s">
        <v>81</v>
      </c>
      <c r="BK788" s="232">
        <f>ROUND(I788*H788,2)</f>
        <v>0</v>
      </c>
      <c r="BL788" s="17" t="s">
        <v>136</v>
      </c>
      <c r="BM788" s="231" t="s">
        <v>1108</v>
      </c>
    </row>
    <row r="789" s="13" customFormat="1">
      <c r="A789" s="13"/>
      <c r="B789" s="233"/>
      <c r="C789" s="234"/>
      <c r="D789" s="235" t="s">
        <v>138</v>
      </c>
      <c r="E789" s="236" t="s">
        <v>1</v>
      </c>
      <c r="F789" s="237" t="s">
        <v>1109</v>
      </c>
      <c r="G789" s="234"/>
      <c r="H789" s="238">
        <v>3</v>
      </c>
      <c r="I789" s="239"/>
      <c r="J789" s="234"/>
      <c r="K789" s="234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138</v>
      </c>
      <c r="AU789" s="244" t="s">
        <v>145</v>
      </c>
      <c r="AV789" s="13" t="s">
        <v>83</v>
      </c>
      <c r="AW789" s="13" t="s">
        <v>29</v>
      </c>
      <c r="AX789" s="13" t="s">
        <v>73</v>
      </c>
      <c r="AY789" s="244" t="s">
        <v>130</v>
      </c>
    </row>
    <row r="790" s="13" customFormat="1">
      <c r="A790" s="13"/>
      <c r="B790" s="233"/>
      <c r="C790" s="234"/>
      <c r="D790" s="235" t="s">
        <v>138</v>
      </c>
      <c r="E790" s="236" t="s">
        <v>1</v>
      </c>
      <c r="F790" s="237" t="s">
        <v>1100</v>
      </c>
      <c r="G790" s="234"/>
      <c r="H790" s="238">
        <v>2</v>
      </c>
      <c r="I790" s="239"/>
      <c r="J790" s="234"/>
      <c r="K790" s="234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138</v>
      </c>
      <c r="AU790" s="244" t="s">
        <v>145</v>
      </c>
      <c r="AV790" s="13" t="s">
        <v>83</v>
      </c>
      <c r="AW790" s="13" t="s">
        <v>29</v>
      </c>
      <c r="AX790" s="13" t="s">
        <v>73</v>
      </c>
      <c r="AY790" s="244" t="s">
        <v>130</v>
      </c>
    </row>
    <row r="791" s="15" customFormat="1">
      <c r="A791" s="15"/>
      <c r="B791" s="255"/>
      <c r="C791" s="256"/>
      <c r="D791" s="235" t="s">
        <v>138</v>
      </c>
      <c r="E791" s="257" t="s">
        <v>1</v>
      </c>
      <c r="F791" s="258" t="s">
        <v>153</v>
      </c>
      <c r="G791" s="256"/>
      <c r="H791" s="259">
        <v>5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5" t="s">
        <v>138</v>
      </c>
      <c r="AU791" s="265" t="s">
        <v>145</v>
      </c>
      <c r="AV791" s="15" t="s">
        <v>136</v>
      </c>
      <c r="AW791" s="15" t="s">
        <v>29</v>
      </c>
      <c r="AX791" s="15" t="s">
        <v>81</v>
      </c>
      <c r="AY791" s="265" t="s">
        <v>130</v>
      </c>
    </row>
    <row r="792" s="2" customFormat="1" ht="33" customHeight="1">
      <c r="A792" s="38"/>
      <c r="B792" s="39"/>
      <c r="C792" s="266" t="s">
        <v>1110</v>
      </c>
      <c r="D792" s="266" t="s">
        <v>313</v>
      </c>
      <c r="E792" s="267" t="s">
        <v>1111</v>
      </c>
      <c r="F792" s="268" t="s">
        <v>1112</v>
      </c>
      <c r="G792" s="269" t="s">
        <v>360</v>
      </c>
      <c r="H792" s="270">
        <v>3</v>
      </c>
      <c r="I792" s="271"/>
      <c r="J792" s="272">
        <f>ROUND(I792*H792,2)</f>
        <v>0</v>
      </c>
      <c r="K792" s="273"/>
      <c r="L792" s="274"/>
      <c r="M792" s="275" t="s">
        <v>1</v>
      </c>
      <c r="N792" s="276" t="s">
        <v>38</v>
      </c>
      <c r="O792" s="91"/>
      <c r="P792" s="229">
        <f>O792*H792</f>
        <v>0</v>
      </c>
      <c r="Q792" s="229">
        <v>0.0178</v>
      </c>
      <c r="R792" s="229">
        <f>Q792*H792</f>
        <v>0.053400000000000003</v>
      </c>
      <c r="S792" s="229">
        <v>0</v>
      </c>
      <c r="T792" s="230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31" t="s">
        <v>176</v>
      </c>
      <c r="AT792" s="231" t="s">
        <v>313</v>
      </c>
      <c r="AU792" s="231" t="s">
        <v>145</v>
      </c>
      <c r="AY792" s="17" t="s">
        <v>130</v>
      </c>
      <c r="BE792" s="232">
        <f>IF(N792="základní",J792,0)</f>
        <v>0</v>
      </c>
      <c r="BF792" s="232">
        <f>IF(N792="snížená",J792,0)</f>
        <v>0</v>
      </c>
      <c r="BG792" s="232">
        <f>IF(N792="zákl. přenesená",J792,0)</f>
        <v>0</v>
      </c>
      <c r="BH792" s="232">
        <f>IF(N792="sníž. přenesená",J792,0)</f>
        <v>0</v>
      </c>
      <c r="BI792" s="232">
        <f>IF(N792="nulová",J792,0)</f>
        <v>0</v>
      </c>
      <c r="BJ792" s="17" t="s">
        <v>81</v>
      </c>
      <c r="BK792" s="232">
        <f>ROUND(I792*H792,2)</f>
        <v>0</v>
      </c>
      <c r="BL792" s="17" t="s">
        <v>136</v>
      </c>
      <c r="BM792" s="231" t="s">
        <v>1113</v>
      </c>
    </row>
    <row r="793" s="13" customFormat="1">
      <c r="A793" s="13"/>
      <c r="B793" s="233"/>
      <c r="C793" s="234"/>
      <c r="D793" s="235" t="s">
        <v>138</v>
      </c>
      <c r="E793" s="236" t="s">
        <v>1</v>
      </c>
      <c r="F793" s="237" t="s">
        <v>1114</v>
      </c>
      <c r="G793" s="234"/>
      <c r="H793" s="238">
        <v>1</v>
      </c>
      <c r="I793" s="239"/>
      <c r="J793" s="234"/>
      <c r="K793" s="234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138</v>
      </c>
      <c r="AU793" s="244" t="s">
        <v>145</v>
      </c>
      <c r="AV793" s="13" t="s">
        <v>83</v>
      </c>
      <c r="AW793" s="13" t="s">
        <v>29</v>
      </c>
      <c r="AX793" s="13" t="s">
        <v>73</v>
      </c>
      <c r="AY793" s="244" t="s">
        <v>130</v>
      </c>
    </row>
    <row r="794" s="13" customFormat="1">
      <c r="A794" s="13"/>
      <c r="B794" s="233"/>
      <c r="C794" s="234"/>
      <c r="D794" s="235" t="s">
        <v>138</v>
      </c>
      <c r="E794" s="236" t="s">
        <v>1</v>
      </c>
      <c r="F794" s="237" t="s">
        <v>1100</v>
      </c>
      <c r="G794" s="234"/>
      <c r="H794" s="238">
        <v>2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138</v>
      </c>
      <c r="AU794" s="244" t="s">
        <v>145</v>
      </c>
      <c r="AV794" s="13" t="s">
        <v>83</v>
      </c>
      <c r="AW794" s="13" t="s">
        <v>29</v>
      </c>
      <c r="AX794" s="13" t="s">
        <v>73</v>
      </c>
      <c r="AY794" s="244" t="s">
        <v>130</v>
      </c>
    </row>
    <row r="795" s="15" customFormat="1">
      <c r="A795" s="15"/>
      <c r="B795" s="255"/>
      <c r="C795" s="256"/>
      <c r="D795" s="235" t="s">
        <v>138</v>
      </c>
      <c r="E795" s="257" t="s">
        <v>1</v>
      </c>
      <c r="F795" s="258" t="s">
        <v>153</v>
      </c>
      <c r="G795" s="256"/>
      <c r="H795" s="259">
        <v>3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5" t="s">
        <v>138</v>
      </c>
      <c r="AU795" s="265" t="s">
        <v>145</v>
      </c>
      <c r="AV795" s="15" t="s">
        <v>136</v>
      </c>
      <c r="AW795" s="15" t="s">
        <v>29</v>
      </c>
      <c r="AX795" s="15" t="s">
        <v>81</v>
      </c>
      <c r="AY795" s="265" t="s">
        <v>130</v>
      </c>
    </row>
    <row r="796" s="2" customFormat="1" ht="33" customHeight="1">
      <c r="A796" s="38"/>
      <c r="B796" s="39"/>
      <c r="C796" s="266" t="s">
        <v>1115</v>
      </c>
      <c r="D796" s="266" t="s">
        <v>313</v>
      </c>
      <c r="E796" s="267" t="s">
        <v>1116</v>
      </c>
      <c r="F796" s="268" t="s">
        <v>1117</v>
      </c>
      <c r="G796" s="269" t="s">
        <v>360</v>
      </c>
      <c r="H796" s="270">
        <v>2.02</v>
      </c>
      <c r="I796" s="271"/>
      <c r="J796" s="272">
        <f>ROUND(I796*H796,2)</f>
        <v>0</v>
      </c>
      <c r="K796" s="273"/>
      <c r="L796" s="274"/>
      <c r="M796" s="275" t="s">
        <v>1</v>
      </c>
      <c r="N796" s="276" t="s">
        <v>38</v>
      </c>
      <c r="O796" s="91"/>
      <c r="P796" s="229">
        <f>O796*H796</f>
        <v>0</v>
      </c>
      <c r="Q796" s="229">
        <v>0.019400000000000001</v>
      </c>
      <c r="R796" s="229">
        <f>Q796*H796</f>
        <v>0.039188000000000001</v>
      </c>
      <c r="S796" s="229">
        <v>0</v>
      </c>
      <c r="T796" s="230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31" t="s">
        <v>176</v>
      </c>
      <c r="AT796" s="231" t="s">
        <v>313</v>
      </c>
      <c r="AU796" s="231" t="s">
        <v>145</v>
      </c>
      <c r="AY796" s="17" t="s">
        <v>130</v>
      </c>
      <c r="BE796" s="232">
        <f>IF(N796="základní",J796,0)</f>
        <v>0</v>
      </c>
      <c r="BF796" s="232">
        <f>IF(N796="snížená",J796,0)</f>
        <v>0</v>
      </c>
      <c r="BG796" s="232">
        <f>IF(N796="zákl. přenesená",J796,0)</f>
        <v>0</v>
      </c>
      <c r="BH796" s="232">
        <f>IF(N796="sníž. přenesená",J796,0)</f>
        <v>0</v>
      </c>
      <c r="BI796" s="232">
        <f>IF(N796="nulová",J796,0)</f>
        <v>0</v>
      </c>
      <c r="BJ796" s="17" t="s">
        <v>81</v>
      </c>
      <c r="BK796" s="232">
        <f>ROUND(I796*H796,2)</f>
        <v>0</v>
      </c>
      <c r="BL796" s="17" t="s">
        <v>136</v>
      </c>
      <c r="BM796" s="231" t="s">
        <v>1118</v>
      </c>
    </row>
    <row r="797" s="13" customFormat="1">
      <c r="A797" s="13"/>
      <c r="B797" s="233"/>
      <c r="C797" s="234"/>
      <c r="D797" s="235" t="s">
        <v>138</v>
      </c>
      <c r="E797" s="236" t="s">
        <v>1</v>
      </c>
      <c r="F797" s="237" t="s">
        <v>891</v>
      </c>
      <c r="G797" s="234"/>
      <c r="H797" s="238">
        <v>2.02</v>
      </c>
      <c r="I797" s="239"/>
      <c r="J797" s="234"/>
      <c r="K797" s="234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138</v>
      </c>
      <c r="AU797" s="244" t="s">
        <v>145</v>
      </c>
      <c r="AV797" s="13" t="s">
        <v>83</v>
      </c>
      <c r="AW797" s="13" t="s">
        <v>29</v>
      </c>
      <c r="AX797" s="13" t="s">
        <v>73</v>
      </c>
      <c r="AY797" s="244" t="s">
        <v>130</v>
      </c>
    </row>
    <row r="798" s="2" customFormat="1" ht="49.05" customHeight="1">
      <c r="A798" s="38"/>
      <c r="B798" s="39"/>
      <c r="C798" s="219" t="s">
        <v>1119</v>
      </c>
      <c r="D798" s="219" t="s">
        <v>132</v>
      </c>
      <c r="E798" s="220" t="s">
        <v>1120</v>
      </c>
      <c r="F798" s="221" t="s">
        <v>1121</v>
      </c>
      <c r="G798" s="222" t="s">
        <v>360</v>
      </c>
      <c r="H798" s="223">
        <v>2</v>
      </c>
      <c r="I798" s="224"/>
      <c r="J798" s="225">
        <f>ROUND(I798*H798,2)</f>
        <v>0</v>
      </c>
      <c r="K798" s="226"/>
      <c r="L798" s="44"/>
      <c r="M798" s="227" t="s">
        <v>1</v>
      </c>
      <c r="N798" s="228" t="s">
        <v>38</v>
      </c>
      <c r="O798" s="91"/>
      <c r="P798" s="229">
        <f>O798*H798</f>
        <v>0</v>
      </c>
      <c r="Q798" s="229">
        <v>0</v>
      </c>
      <c r="R798" s="229">
        <f>Q798*H798</f>
        <v>0</v>
      </c>
      <c r="S798" s="229">
        <v>0</v>
      </c>
      <c r="T798" s="230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1" t="s">
        <v>136</v>
      </c>
      <c r="AT798" s="231" t="s">
        <v>132</v>
      </c>
      <c r="AU798" s="231" t="s">
        <v>145</v>
      </c>
      <c r="AY798" s="17" t="s">
        <v>130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17" t="s">
        <v>81</v>
      </c>
      <c r="BK798" s="232">
        <f>ROUND(I798*H798,2)</f>
        <v>0</v>
      </c>
      <c r="BL798" s="17" t="s">
        <v>136</v>
      </c>
      <c r="BM798" s="231" t="s">
        <v>1122</v>
      </c>
    </row>
    <row r="799" s="13" customFormat="1">
      <c r="A799" s="13"/>
      <c r="B799" s="233"/>
      <c r="C799" s="234"/>
      <c r="D799" s="235" t="s">
        <v>138</v>
      </c>
      <c r="E799" s="236" t="s">
        <v>1</v>
      </c>
      <c r="F799" s="237" t="s">
        <v>1123</v>
      </c>
      <c r="G799" s="234"/>
      <c r="H799" s="238">
        <v>2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138</v>
      </c>
      <c r="AU799" s="244" t="s">
        <v>145</v>
      </c>
      <c r="AV799" s="13" t="s">
        <v>83</v>
      </c>
      <c r="AW799" s="13" t="s">
        <v>29</v>
      </c>
      <c r="AX799" s="13" t="s">
        <v>81</v>
      </c>
      <c r="AY799" s="244" t="s">
        <v>130</v>
      </c>
    </row>
    <row r="800" s="2" customFormat="1" ht="24.15" customHeight="1">
      <c r="A800" s="38"/>
      <c r="B800" s="39"/>
      <c r="C800" s="266" t="s">
        <v>1124</v>
      </c>
      <c r="D800" s="266" t="s">
        <v>313</v>
      </c>
      <c r="E800" s="267" t="s">
        <v>1125</v>
      </c>
      <c r="F800" s="268" t="s">
        <v>1126</v>
      </c>
      <c r="G800" s="269" t="s">
        <v>360</v>
      </c>
      <c r="H800" s="270">
        <v>2.02</v>
      </c>
      <c r="I800" s="271"/>
      <c r="J800" s="272">
        <f>ROUND(I800*H800,2)</f>
        <v>0</v>
      </c>
      <c r="K800" s="273"/>
      <c r="L800" s="274"/>
      <c r="M800" s="275" t="s">
        <v>1</v>
      </c>
      <c r="N800" s="276" t="s">
        <v>38</v>
      </c>
      <c r="O800" s="91"/>
      <c r="P800" s="229">
        <f>O800*H800</f>
        <v>0</v>
      </c>
      <c r="Q800" s="229">
        <v>0.0137</v>
      </c>
      <c r="R800" s="229">
        <f>Q800*H800</f>
        <v>0.027674000000000001</v>
      </c>
      <c r="S800" s="229">
        <v>0</v>
      </c>
      <c r="T800" s="230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31" t="s">
        <v>176</v>
      </c>
      <c r="AT800" s="231" t="s">
        <v>313</v>
      </c>
      <c r="AU800" s="231" t="s">
        <v>145</v>
      </c>
      <c r="AY800" s="17" t="s">
        <v>130</v>
      </c>
      <c r="BE800" s="232">
        <f>IF(N800="základní",J800,0)</f>
        <v>0</v>
      </c>
      <c r="BF800" s="232">
        <f>IF(N800="snížená",J800,0)</f>
        <v>0</v>
      </c>
      <c r="BG800" s="232">
        <f>IF(N800="zákl. přenesená",J800,0)</f>
        <v>0</v>
      </c>
      <c r="BH800" s="232">
        <f>IF(N800="sníž. přenesená",J800,0)</f>
        <v>0</v>
      </c>
      <c r="BI800" s="232">
        <f>IF(N800="nulová",J800,0)</f>
        <v>0</v>
      </c>
      <c r="BJ800" s="17" t="s">
        <v>81</v>
      </c>
      <c r="BK800" s="232">
        <f>ROUND(I800*H800,2)</f>
        <v>0</v>
      </c>
      <c r="BL800" s="17" t="s">
        <v>136</v>
      </c>
      <c r="BM800" s="231" t="s">
        <v>1127</v>
      </c>
    </row>
    <row r="801" s="13" customFormat="1">
      <c r="A801" s="13"/>
      <c r="B801" s="233"/>
      <c r="C801" s="234"/>
      <c r="D801" s="235" t="s">
        <v>138</v>
      </c>
      <c r="E801" s="234"/>
      <c r="F801" s="237" t="s">
        <v>670</v>
      </c>
      <c r="G801" s="234"/>
      <c r="H801" s="238">
        <v>2.02</v>
      </c>
      <c r="I801" s="239"/>
      <c r="J801" s="234"/>
      <c r="K801" s="234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138</v>
      </c>
      <c r="AU801" s="244" t="s">
        <v>145</v>
      </c>
      <c r="AV801" s="13" t="s">
        <v>83</v>
      </c>
      <c r="AW801" s="13" t="s">
        <v>4</v>
      </c>
      <c r="AX801" s="13" t="s">
        <v>81</v>
      </c>
      <c r="AY801" s="244" t="s">
        <v>130</v>
      </c>
    </row>
    <row r="802" s="2" customFormat="1" ht="44.25" customHeight="1">
      <c r="A802" s="38"/>
      <c r="B802" s="39"/>
      <c r="C802" s="219" t="s">
        <v>1128</v>
      </c>
      <c r="D802" s="219" t="s">
        <v>132</v>
      </c>
      <c r="E802" s="220" t="s">
        <v>1129</v>
      </c>
      <c r="F802" s="221" t="s">
        <v>1130</v>
      </c>
      <c r="G802" s="222" t="s">
        <v>360</v>
      </c>
      <c r="H802" s="223">
        <v>5</v>
      </c>
      <c r="I802" s="224"/>
      <c r="J802" s="225">
        <f>ROUND(I802*H802,2)</f>
        <v>0</v>
      </c>
      <c r="K802" s="226"/>
      <c r="L802" s="44"/>
      <c r="M802" s="227" t="s">
        <v>1</v>
      </c>
      <c r="N802" s="228" t="s">
        <v>38</v>
      </c>
      <c r="O802" s="91"/>
      <c r="P802" s="229">
        <f>O802*H802</f>
        <v>0</v>
      </c>
      <c r="Q802" s="229">
        <v>0.0042900000000000004</v>
      </c>
      <c r="R802" s="229">
        <f>Q802*H802</f>
        <v>0.021450000000000004</v>
      </c>
      <c r="S802" s="229">
        <v>0</v>
      </c>
      <c r="T802" s="230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31" t="s">
        <v>136</v>
      </c>
      <c r="AT802" s="231" t="s">
        <v>132</v>
      </c>
      <c r="AU802" s="231" t="s">
        <v>145</v>
      </c>
      <c r="AY802" s="17" t="s">
        <v>130</v>
      </c>
      <c r="BE802" s="232">
        <f>IF(N802="základní",J802,0)</f>
        <v>0</v>
      </c>
      <c r="BF802" s="232">
        <f>IF(N802="snížená",J802,0)</f>
        <v>0</v>
      </c>
      <c r="BG802" s="232">
        <f>IF(N802="zákl. přenesená",J802,0)</f>
        <v>0</v>
      </c>
      <c r="BH802" s="232">
        <f>IF(N802="sníž. přenesená",J802,0)</f>
        <v>0</v>
      </c>
      <c r="BI802" s="232">
        <f>IF(N802="nulová",J802,0)</f>
        <v>0</v>
      </c>
      <c r="BJ802" s="17" t="s">
        <v>81</v>
      </c>
      <c r="BK802" s="232">
        <f>ROUND(I802*H802,2)</f>
        <v>0</v>
      </c>
      <c r="BL802" s="17" t="s">
        <v>136</v>
      </c>
      <c r="BM802" s="231" t="s">
        <v>1131</v>
      </c>
    </row>
    <row r="803" s="13" customFormat="1">
      <c r="A803" s="13"/>
      <c r="B803" s="233"/>
      <c r="C803" s="234"/>
      <c r="D803" s="235" t="s">
        <v>138</v>
      </c>
      <c r="E803" s="236" t="s">
        <v>1</v>
      </c>
      <c r="F803" s="237" t="s">
        <v>1132</v>
      </c>
      <c r="G803" s="234"/>
      <c r="H803" s="238">
        <v>5</v>
      </c>
      <c r="I803" s="239"/>
      <c r="J803" s="234"/>
      <c r="K803" s="234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138</v>
      </c>
      <c r="AU803" s="244" t="s">
        <v>145</v>
      </c>
      <c r="AV803" s="13" t="s">
        <v>83</v>
      </c>
      <c r="AW803" s="13" t="s">
        <v>29</v>
      </c>
      <c r="AX803" s="13" t="s">
        <v>73</v>
      </c>
      <c r="AY803" s="244" t="s">
        <v>130</v>
      </c>
    </row>
    <row r="804" s="2" customFormat="1" ht="33" customHeight="1">
      <c r="A804" s="38"/>
      <c r="B804" s="39"/>
      <c r="C804" s="266" t="s">
        <v>1133</v>
      </c>
      <c r="D804" s="266" t="s">
        <v>313</v>
      </c>
      <c r="E804" s="267" t="s">
        <v>1134</v>
      </c>
      <c r="F804" s="268" t="s">
        <v>1135</v>
      </c>
      <c r="G804" s="269" t="s">
        <v>360</v>
      </c>
      <c r="H804" s="270">
        <v>1.01</v>
      </c>
      <c r="I804" s="271"/>
      <c r="J804" s="272">
        <f>ROUND(I804*H804,2)</f>
        <v>0</v>
      </c>
      <c r="K804" s="273"/>
      <c r="L804" s="274"/>
      <c r="M804" s="275" t="s">
        <v>1</v>
      </c>
      <c r="N804" s="276" t="s">
        <v>38</v>
      </c>
      <c r="O804" s="91"/>
      <c r="P804" s="229">
        <f>O804*H804</f>
        <v>0</v>
      </c>
      <c r="Q804" s="229">
        <v>0.042999999999999997</v>
      </c>
      <c r="R804" s="229">
        <f>Q804*H804</f>
        <v>0.043429999999999996</v>
      </c>
      <c r="S804" s="229">
        <v>0</v>
      </c>
      <c r="T804" s="230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31" t="s">
        <v>176</v>
      </c>
      <c r="AT804" s="231" t="s">
        <v>313</v>
      </c>
      <c r="AU804" s="231" t="s">
        <v>145</v>
      </c>
      <c r="AY804" s="17" t="s">
        <v>130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17" t="s">
        <v>81</v>
      </c>
      <c r="BK804" s="232">
        <f>ROUND(I804*H804,2)</f>
        <v>0</v>
      </c>
      <c r="BL804" s="17" t="s">
        <v>136</v>
      </c>
      <c r="BM804" s="231" t="s">
        <v>1136</v>
      </c>
    </row>
    <row r="805" s="13" customFormat="1">
      <c r="A805" s="13"/>
      <c r="B805" s="233"/>
      <c r="C805" s="234"/>
      <c r="D805" s="235" t="s">
        <v>138</v>
      </c>
      <c r="E805" s="234"/>
      <c r="F805" s="237" t="s">
        <v>665</v>
      </c>
      <c r="G805" s="234"/>
      <c r="H805" s="238">
        <v>1.01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138</v>
      </c>
      <c r="AU805" s="244" t="s">
        <v>145</v>
      </c>
      <c r="AV805" s="13" t="s">
        <v>83</v>
      </c>
      <c r="AW805" s="13" t="s">
        <v>4</v>
      </c>
      <c r="AX805" s="13" t="s">
        <v>81</v>
      </c>
      <c r="AY805" s="244" t="s">
        <v>130</v>
      </c>
    </row>
    <row r="806" s="2" customFormat="1" ht="33" customHeight="1">
      <c r="A806" s="38"/>
      <c r="B806" s="39"/>
      <c r="C806" s="266" t="s">
        <v>1137</v>
      </c>
      <c r="D806" s="266" t="s">
        <v>313</v>
      </c>
      <c r="E806" s="267" t="s">
        <v>1138</v>
      </c>
      <c r="F806" s="268" t="s">
        <v>1139</v>
      </c>
      <c r="G806" s="269" t="s">
        <v>360</v>
      </c>
      <c r="H806" s="270">
        <v>4.04</v>
      </c>
      <c r="I806" s="271"/>
      <c r="J806" s="272">
        <f>ROUND(I806*H806,2)</f>
        <v>0</v>
      </c>
      <c r="K806" s="273"/>
      <c r="L806" s="274"/>
      <c r="M806" s="275" t="s">
        <v>1</v>
      </c>
      <c r="N806" s="276" t="s">
        <v>38</v>
      </c>
      <c r="O806" s="91"/>
      <c r="P806" s="229">
        <f>O806*H806</f>
        <v>0</v>
      </c>
      <c r="Q806" s="229">
        <v>0.042000000000000003</v>
      </c>
      <c r="R806" s="229">
        <f>Q806*H806</f>
        <v>0.16968000000000003</v>
      </c>
      <c r="S806" s="229">
        <v>0</v>
      </c>
      <c r="T806" s="230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31" t="s">
        <v>176</v>
      </c>
      <c r="AT806" s="231" t="s">
        <v>313</v>
      </c>
      <c r="AU806" s="231" t="s">
        <v>145</v>
      </c>
      <c r="AY806" s="17" t="s">
        <v>130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17" t="s">
        <v>81</v>
      </c>
      <c r="BK806" s="232">
        <f>ROUND(I806*H806,2)</f>
        <v>0</v>
      </c>
      <c r="BL806" s="17" t="s">
        <v>136</v>
      </c>
      <c r="BM806" s="231" t="s">
        <v>1140</v>
      </c>
    </row>
    <row r="807" s="13" customFormat="1">
      <c r="A807" s="13"/>
      <c r="B807" s="233"/>
      <c r="C807" s="234"/>
      <c r="D807" s="235" t="s">
        <v>138</v>
      </c>
      <c r="E807" s="234"/>
      <c r="F807" s="237" t="s">
        <v>657</v>
      </c>
      <c r="G807" s="234"/>
      <c r="H807" s="238">
        <v>4.04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138</v>
      </c>
      <c r="AU807" s="244" t="s">
        <v>145</v>
      </c>
      <c r="AV807" s="13" t="s">
        <v>83</v>
      </c>
      <c r="AW807" s="13" t="s">
        <v>4</v>
      </c>
      <c r="AX807" s="13" t="s">
        <v>81</v>
      </c>
      <c r="AY807" s="244" t="s">
        <v>130</v>
      </c>
    </row>
    <row r="808" s="2" customFormat="1" ht="44.25" customHeight="1">
      <c r="A808" s="38"/>
      <c r="B808" s="39"/>
      <c r="C808" s="219" t="s">
        <v>1141</v>
      </c>
      <c r="D808" s="219" t="s">
        <v>132</v>
      </c>
      <c r="E808" s="220" t="s">
        <v>1142</v>
      </c>
      <c r="F808" s="221" t="s">
        <v>1143</v>
      </c>
      <c r="G808" s="222" t="s">
        <v>360</v>
      </c>
      <c r="H808" s="223">
        <v>11</v>
      </c>
      <c r="I808" s="224"/>
      <c r="J808" s="225">
        <f>ROUND(I808*H808,2)</f>
        <v>0</v>
      </c>
      <c r="K808" s="226"/>
      <c r="L808" s="44"/>
      <c r="M808" s="227" t="s">
        <v>1</v>
      </c>
      <c r="N808" s="228" t="s">
        <v>38</v>
      </c>
      <c r="O808" s="91"/>
      <c r="P808" s="229">
        <f>O808*H808</f>
        <v>0</v>
      </c>
      <c r="Q808" s="229">
        <v>0.0079600000000000001</v>
      </c>
      <c r="R808" s="229">
        <f>Q808*H808</f>
        <v>0.087559999999999999</v>
      </c>
      <c r="S808" s="229">
        <v>0</v>
      </c>
      <c r="T808" s="230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31" t="s">
        <v>136</v>
      </c>
      <c r="AT808" s="231" t="s">
        <v>132</v>
      </c>
      <c r="AU808" s="231" t="s">
        <v>145</v>
      </c>
      <c r="AY808" s="17" t="s">
        <v>130</v>
      </c>
      <c r="BE808" s="232">
        <f>IF(N808="základní",J808,0)</f>
        <v>0</v>
      </c>
      <c r="BF808" s="232">
        <f>IF(N808="snížená",J808,0)</f>
        <v>0</v>
      </c>
      <c r="BG808" s="232">
        <f>IF(N808="zákl. přenesená",J808,0)</f>
        <v>0</v>
      </c>
      <c r="BH808" s="232">
        <f>IF(N808="sníž. přenesená",J808,0)</f>
        <v>0</v>
      </c>
      <c r="BI808" s="232">
        <f>IF(N808="nulová",J808,0)</f>
        <v>0</v>
      </c>
      <c r="BJ808" s="17" t="s">
        <v>81</v>
      </c>
      <c r="BK808" s="232">
        <f>ROUND(I808*H808,2)</f>
        <v>0</v>
      </c>
      <c r="BL808" s="17" t="s">
        <v>136</v>
      </c>
      <c r="BM808" s="231" t="s">
        <v>1144</v>
      </c>
    </row>
    <row r="809" s="13" customFormat="1">
      <c r="A809" s="13"/>
      <c r="B809" s="233"/>
      <c r="C809" s="234"/>
      <c r="D809" s="235" t="s">
        <v>138</v>
      </c>
      <c r="E809" s="236" t="s">
        <v>1</v>
      </c>
      <c r="F809" s="237" t="s">
        <v>1145</v>
      </c>
      <c r="G809" s="234"/>
      <c r="H809" s="238">
        <v>7</v>
      </c>
      <c r="I809" s="239"/>
      <c r="J809" s="234"/>
      <c r="K809" s="234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138</v>
      </c>
      <c r="AU809" s="244" t="s">
        <v>145</v>
      </c>
      <c r="AV809" s="13" t="s">
        <v>83</v>
      </c>
      <c r="AW809" s="13" t="s">
        <v>29</v>
      </c>
      <c r="AX809" s="13" t="s">
        <v>73</v>
      </c>
      <c r="AY809" s="244" t="s">
        <v>130</v>
      </c>
    </row>
    <row r="810" s="13" customFormat="1">
      <c r="A810" s="13"/>
      <c r="B810" s="233"/>
      <c r="C810" s="234"/>
      <c r="D810" s="235" t="s">
        <v>138</v>
      </c>
      <c r="E810" s="236" t="s">
        <v>1</v>
      </c>
      <c r="F810" s="237" t="s">
        <v>936</v>
      </c>
      <c r="G810" s="234"/>
      <c r="H810" s="238">
        <v>4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138</v>
      </c>
      <c r="AU810" s="244" t="s">
        <v>145</v>
      </c>
      <c r="AV810" s="13" t="s">
        <v>83</v>
      </c>
      <c r="AW810" s="13" t="s">
        <v>29</v>
      </c>
      <c r="AX810" s="13" t="s">
        <v>73</v>
      </c>
      <c r="AY810" s="244" t="s">
        <v>130</v>
      </c>
    </row>
    <row r="811" s="15" customFormat="1">
      <c r="A811" s="15"/>
      <c r="B811" s="255"/>
      <c r="C811" s="256"/>
      <c r="D811" s="235" t="s">
        <v>138</v>
      </c>
      <c r="E811" s="257" t="s">
        <v>1</v>
      </c>
      <c r="F811" s="258" t="s">
        <v>153</v>
      </c>
      <c r="G811" s="256"/>
      <c r="H811" s="259">
        <v>11</v>
      </c>
      <c r="I811" s="260"/>
      <c r="J811" s="256"/>
      <c r="K811" s="256"/>
      <c r="L811" s="261"/>
      <c r="M811" s="262"/>
      <c r="N811" s="263"/>
      <c r="O811" s="263"/>
      <c r="P811" s="263"/>
      <c r="Q811" s="263"/>
      <c r="R811" s="263"/>
      <c r="S811" s="263"/>
      <c r="T811" s="264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5" t="s">
        <v>138</v>
      </c>
      <c r="AU811" s="265" t="s">
        <v>145</v>
      </c>
      <c r="AV811" s="15" t="s">
        <v>136</v>
      </c>
      <c r="AW811" s="15" t="s">
        <v>29</v>
      </c>
      <c r="AX811" s="15" t="s">
        <v>81</v>
      </c>
      <c r="AY811" s="265" t="s">
        <v>130</v>
      </c>
    </row>
    <row r="812" s="2" customFormat="1" ht="33" customHeight="1">
      <c r="A812" s="38"/>
      <c r="B812" s="39"/>
      <c r="C812" s="266" t="s">
        <v>1146</v>
      </c>
      <c r="D812" s="266" t="s">
        <v>313</v>
      </c>
      <c r="E812" s="267" t="s">
        <v>1147</v>
      </c>
      <c r="F812" s="268" t="s">
        <v>1148</v>
      </c>
      <c r="G812" s="269" t="s">
        <v>360</v>
      </c>
      <c r="H812" s="270">
        <v>1.01</v>
      </c>
      <c r="I812" s="271"/>
      <c r="J812" s="272">
        <f>ROUND(I812*H812,2)</f>
        <v>0</v>
      </c>
      <c r="K812" s="273"/>
      <c r="L812" s="274"/>
      <c r="M812" s="275" t="s">
        <v>1</v>
      </c>
      <c r="N812" s="276" t="s">
        <v>38</v>
      </c>
      <c r="O812" s="91"/>
      <c r="P812" s="229">
        <f>O812*H812</f>
        <v>0</v>
      </c>
      <c r="Q812" s="229">
        <v>0.12</v>
      </c>
      <c r="R812" s="229">
        <f>Q812*H812</f>
        <v>0.1212</v>
      </c>
      <c r="S812" s="229">
        <v>0</v>
      </c>
      <c r="T812" s="230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31" t="s">
        <v>176</v>
      </c>
      <c r="AT812" s="231" t="s">
        <v>313</v>
      </c>
      <c r="AU812" s="231" t="s">
        <v>145</v>
      </c>
      <c r="AY812" s="17" t="s">
        <v>130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17" t="s">
        <v>81</v>
      </c>
      <c r="BK812" s="232">
        <f>ROUND(I812*H812,2)</f>
        <v>0</v>
      </c>
      <c r="BL812" s="17" t="s">
        <v>136</v>
      </c>
      <c r="BM812" s="231" t="s">
        <v>1149</v>
      </c>
    </row>
    <row r="813" s="13" customFormat="1">
      <c r="A813" s="13"/>
      <c r="B813" s="233"/>
      <c r="C813" s="234"/>
      <c r="D813" s="235" t="s">
        <v>138</v>
      </c>
      <c r="E813" s="234"/>
      <c r="F813" s="237" t="s">
        <v>665</v>
      </c>
      <c r="G813" s="234"/>
      <c r="H813" s="238">
        <v>1.01</v>
      </c>
      <c r="I813" s="239"/>
      <c r="J813" s="234"/>
      <c r="K813" s="234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138</v>
      </c>
      <c r="AU813" s="244" t="s">
        <v>145</v>
      </c>
      <c r="AV813" s="13" t="s">
        <v>83</v>
      </c>
      <c r="AW813" s="13" t="s">
        <v>4</v>
      </c>
      <c r="AX813" s="13" t="s">
        <v>81</v>
      </c>
      <c r="AY813" s="244" t="s">
        <v>130</v>
      </c>
    </row>
    <row r="814" s="2" customFormat="1" ht="33" customHeight="1">
      <c r="A814" s="38"/>
      <c r="B814" s="39"/>
      <c r="C814" s="266" t="s">
        <v>1150</v>
      </c>
      <c r="D814" s="266" t="s">
        <v>313</v>
      </c>
      <c r="E814" s="267" t="s">
        <v>1151</v>
      </c>
      <c r="F814" s="268" t="s">
        <v>1152</v>
      </c>
      <c r="G814" s="269" t="s">
        <v>360</v>
      </c>
      <c r="H814" s="270">
        <v>1.01</v>
      </c>
      <c r="I814" s="271"/>
      <c r="J814" s="272">
        <f>ROUND(I814*H814,2)</f>
        <v>0</v>
      </c>
      <c r="K814" s="273"/>
      <c r="L814" s="274"/>
      <c r="M814" s="275" t="s">
        <v>1</v>
      </c>
      <c r="N814" s="276" t="s">
        <v>38</v>
      </c>
      <c r="O814" s="91"/>
      <c r="P814" s="229">
        <f>O814*H814</f>
        <v>0</v>
      </c>
      <c r="Q814" s="229">
        <v>0.098000000000000004</v>
      </c>
      <c r="R814" s="229">
        <f>Q814*H814</f>
        <v>0.098979999999999999</v>
      </c>
      <c r="S814" s="229">
        <v>0</v>
      </c>
      <c r="T814" s="230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31" t="s">
        <v>176</v>
      </c>
      <c r="AT814" s="231" t="s">
        <v>313</v>
      </c>
      <c r="AU814" s="231" t="s">
        <v>145</v>
      </c>
      <c r="AY814" s="17" t="s">
        <v>130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17" t="s">
        <v>81</v>
      </c>
      <c r="BK814" s="232">
        <f>ROUND(I814*H814,2)</f>
        <v>0</v>
      </c>
      <c r="BL814" s="17" t="s">
        <v>136</v>
      </c>
      <c r="BM814" s="231" t="s">
        <v>1153</v>
      </c>
    </row>
    <row r="815" s="13" customFormat="1">
      <c r="A815" s="13"/>
      <c r="B815" s="233"/>
      <c r="C815" s="234"/>
      <c r="D815" s="235" t="s">
        <v>138</v>
      </c>
      <c r="E815" s="234"/>
      <c r="F815" s="237" t="s">
        <v>665</v>
      </c>
      <c r="G815" s="234"/>
      <c r="H815" s="238">
        <v>1.01</v>
      </c>
      <c r="I815" s="239"/>
      <c r="J815" s="234"/>
      <c r="K815" s="234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138</v>
      </c>
      <c r="AU815" s="244" t="s">
        <v>145</v>
      </c>
      <c r="AV815" s="13" t="s">
        <v>83</v>
      </c>
      <c r="AW815" s="13" t="s">
        <v>4</v>
      </c>
      <c r="AX815" s="13" t="s">
        <v>81</v>
      </c>
      <c r="AY815" s="244" t="s">
        <v>130</v>
      </c>
    </row>
    <row r="816" s="2" customFormat="1" ht="33" customHeight="1">
      <c r="A816" s="38"/>
      <c r="B816" s="39"/>
      <c r="C816" s="266" t="s">
        <v>1154</v>
      </c>
      <c r="D816" s="266" t="s">
        <v>313</v>
      </c>
      <c r="E816" s="267" t="s">
        <v>1155</v>
      </c>
      <c r="F816" s="268" t="s">
        <v>1156</v>
      </c>
      <c r="G816" s="269" t="s">
        <v>360</v>
      </c>
      <c r="H816" s="270">
        <v>9.0899999999999999</v>
      </c>
      <c r="I816" s="271"/>
      <c r="J816" s="272">
        <f>ROUND(I816*H816,2)</f>
        <v>0</v>
      </c>
      <c r="K816" s="273"/>
      <c r="L816" s="274"/>
      <c r="M816" s="275" t="s">
        <v>1</v>
      </c>
      <c r="N816" s="276" t="s">
        <v>38</v>
      </c>
      <c r="O816" s="91"/>
      <c r="P816" s="229">
        <f>O816*H816</f>
        <v>0</v>
      </c>
      <c r="Q816" s="229">
        <v>0.095500000000000002</v>
      </c>
      <c r="R816" s="229">
        <f>Q816*H816</f>
        <v>0.86809499999999995</v>
      </c>
      <c r="S816" s="229">
        <v>0</v>
      </c>
      <c r="T816" s="230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31" t="s">
        <v>176</v>
      </c>
      <c r="AT816" s="231" t="s">
        <v>313</v>
      </c>
      <c r="AU816" s="231" t="s">
        <v>145</v>
      </c>
      <c r="AY816" s="17" t="s">
        <v>130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17" t="s">
        <v>81</v>
      </c>
      <c r="BK816" s="232">
        <f>ROUND(I816*H816,2)</f>
        <v>0</v>
      </c>
      <c r="BL816" s="17" t="s">
        <v>136</v>
      </c>
      <c r="BM816" s="231" t="s">
        <v>1157</v>
      </c>
    </row>
    <row r="817" s="13" customFormat="1">
      <c r="A817" s="13"/>
      <c r="B817" s="233"/>
      <c r="C817" s="234"/>
      <c r="D817" s="235" t="s">
        <v>138</v>
      </c>
      <c r="E817" s="234"/>
      <c r="F817" s="237" t="s">
        <v>1158</v>
      </c>
      <c r="G817" s="234"/>
      <c r="H817" s="238">
        <v>9.0899999999999999</v>
      </c>
      <c r="I817" s="239"/>
      <c r="J817" s="234"/>
      <c r="K817" s="234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138</v>
      </c>
      <c r="AU817" s="244" t="s">
        <v>145</v>
      </c>
      <c r="AV817" s="13" t="s">
        <v>83</v>
      </c>
      <c r="AW817" s="13" t="s">
        <v>4</v>
      </c>
      <c r="AX817" s="13" t="s">
        <v>81</v>
      </c>
      <c r="AY817" s="244" t="s">
        <v>130</v>
      </c>
    </row>
    <row r="818" s="2" customFormat="1" ht="66.75" customHeight="1">
      <c r="A818" s="38"/>
      <c r="B818" s="39"/>
      <c r="C818" s="219" t="s">
        <v>1159</v>
      </c>
      <c r="D818" s="219" t="s">
        <v>132</v>
      </c>
      <c r="E818" s="220" t="s">
        <v>1160</v>
      </c>
      <c r="F818" s="221" t="s">
        <v>1161</v>
      </c>
      <c r="G818" s="222" t="s">
        <v>360</v>
      </c>
      <c r="H818" s="223">
        <v>43</v>
      </c>
      <c r="I818" s="224"/>
      <c r="J818" s="225">
        <f>ROUND(I818*H818,2)</f>
        <v>0</v>
      </c>
      <c r="K818" s="226"/>
      <c r="L818" s="44"/>
      <c r="M818" s="227" t="s">
        <v>1</v>
      </c>
      <c r="N818" s="228" t="s">
        <v>38</v>
      </c>
      <c r="O818" s="91"/>
      <c r="P818" s="229">
        <f>O818*H818</f>
        <v>0</v>
      </c>
      <c r="Q818" s="229">
        <v>0</v>
      </c>
      <c r="R818" s="229">
        <f>Q818*H818</f>
        <v>0</v>
      </c>
      <c r="S818" s="229">
        <v>0</v>
      </c>
      <c r="T818" s="230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31" t="s">
        <v>136</v>
      </c>
      <c r="AT818" s="231" t="s">
        <v>132</v>
      </c>
      <c r="AU818" s="231" t="s">
        <v>145</v>
      </c>
      <c r="AY818" s="17" t="s">
        <v>130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17" t="s">
        <v>81</v>
      </c>
      <c r="BK818" s="232">
        <f>ROUND(I818*H818,2)</f>
        <v>0</v>
      </c>
      <c r="BL818" s="17" t="s">
        <v>136</v>
      </c>
      <c r="BM818" s="231" t="s">
        <v>1162</v>
      </c>
    </row>
    <row r="819" s="13" customFormat="1">
      <c r="A819" s="13"/>
      <c r="B819" s="233"/>
      <c r="C819" s="234"/>
      <c r="D819" s="235" t="s">
        <v>138</v>
      </c>
      <c r="E819" s="236" t="s">
        <v>1</v>
      </c>
      <c r="F819" s="237" t="s">
        <v>1163</v>
      </c>
      <c r="G819" s="234"/>
      <c r="H819" s="238">
        <v>43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138</v>
      </c>
      <c r="AU819" s="244" t="s">
        <v>145</v>
      </c>
      <c r="AV819" s="13" t="s">
        <v>83</v>
      </c>
      <c r="AW819" s="13" t="s">
        <v>29</v>
      </c>
      <c r="AX819" s="13" t="s">
        <v>73</v>
      </c>
      <c r="AY819" s="244" t="s">
        <v>130</v>
      </c>
    </row>
    <row r="820" s="2" customFormat="1" ht="55.5" customHeight="1">
      <c r="A820" s="38"/>
      <c r="B820" s="39"/>
      <c r="C820" s="219" t="s">
        <v>1164</v>
      </c>
      <c r="D820" s="219" t="s">
        <v>132</v>
      </c>
      <c r="E820" s="220" t="s">
        <v>1165</v>
      </c>
      <c r="F820" s="221" t="s">
        <v>1166</v>
      </c>
      <c r="G820" s="222" t="s">
        <v>360</v>
      </c>
      <c r="H820" s="223">
        <v>2</v>
      </c>
      <c r="I820" s="224"/>
      <c r="J820" s="225">
        <f>ROUND(I820*H820,2)</f>
        <v>0</v>
      </c>
      <c r="K820" s="226"/>
      <c r="L820" s="44"/>
      <c r="M820" s="227" t="s">
        <v>1</v>
      </c>
      <c r="N820" s="228" t="s">
        <v>38</v>
      </c>
      <c r="O820" s="91"/>
      <c r="P820" s="229">
        <f>O820*H820</f>
        <v>0</v>
      </c>
      <c r="Q820" s="229">
        <v>0</v>
      </c>
      <c r="R820" s="229">
        <f>Q820*H820</f>
        <v>0</v>
      </c>
      <c r="S820" s="229">
        <v>0</v>
      </c>
      <c r="T820" s="230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31" t="s">
        <v>136</v>
      </c>
      <c r="AT820" s="231" t="s">
        <v>132</v>
      </c>
      <c r="AU820" s="231" t="s">
        <v>145</v>
      </c>
      <c r="AY820" s="17" t="s">
        <v>130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17" t="s">
        <v>81</v>
      </c>
      <c r="BK820" s="232">
        <f>ROUND(I820*H820,2)</f>
        <v>0</v>
      </c>
      <c r="BL820" s="17" t="s">
        <v>136</v>
      </c>
      <c r="BM820" s="231" t="s">
        <v>1167</v>
      </c>
    </row>
    <row r="821" s="2" customFormat="1" ht="55.5" customHeight="1">
      <c r="A821" s="38"/>
      <c r="B821" s="39"/>
      <c r="C821" s="219" t="s">
        <v>1168</v>
      </c>
      <c r="D821" s="219" t="s">
        <v>132</v>
      </c>
      <c r="E821" s="220" t="s">
        <v>1169</v>
      </c>
      <c r="F821" s="221" t="s">
        <v>1170</v>
      </c>
      <c r="G821" s="222" t="s">
        <v>360</v>
      </c>
      <c r="H821" s="223">
        <v>18</v>
      </c>
      <c r="I821" s="224"/>
      <c r="J821" s="225">
        <f>ROUND(I821*H821,2)</f>
        <v>0</v>
      </c>
      <c r="K821" s="226"/>
      <c r="L821" s="44"/>
      <c r="M821" s="227" t="s">
        <v>1</v>
      </c>
      <c r="N821" s="228" t="s">
        <v>38</v>
      </c>
      <c r="O821" s="91"/>
      <c r="P821" s="229">
        <f>O821*H821</f>
        <v>0</v>
      </c>
      <c r="Q821" s="229">
        <v>0</v>
      </c>
      <c r="R821" s="229">
        <f>Q821*H821</f>
        <v>0</v>
      </c>
      <c r="S821" s="229">
        <v>0</v>
      </c>
      <c r="T821" s="230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31" t="s">
        <v>136</v>
      </c>
      <c r="AT821" s="231" t="s">
        <v>132</v>
      </c>
      <c r="AU821" s="231" t="s">
        <v>145</v>
      </c>
      <c r="AY821" s="17" t="s">
        <v>130</v>
      </c>
      <c r="BE821" s="232">
        <f>IF(N821="základní",J821,0)</f>
        <v>0</v>
      </c>
      <c r="BF821" s="232">
        <f>IF(N821="snížená",J821,0)</f>
        <v>0</v>
      </c>
      <c r="BG821" s="232">
        <f>IF(N821="zákl. přenesená",J821,0)</f>
        <v>0</v>
      </c>
      <c r="BH821" s="232">
        <f>IF(N821="sníž. přenesená",J821,0)</f>
        <v>0</v>
      </c>
      <c r="BI821" s="232">
        <f>IF(N821="nulová",J821,0)</f>
        <v>0</v>
      </c>
      <c r="BJ821" s="17" t="s">
        <v>81</v>
      </c>
      <c r="BK821" s="232">
        <f>ROUND(I821*H821,2)</f>
        <v>0</v>
      </c>
      <c r="BL821" s="17" t="s">
        <v>136</v>
      </c>
      <c r="BM821" s="231" t="s">
        <v>1171</v>
      </c>
    </row>
    <row r="822" s="13" customFormat="1">
      <c r="A822" s="13"/>
      <c r="B822" s="233"/>
      <c r="C822" s="234"/>
      <c r="D822" s="235" t="s">
        <v>138</v>
      </c>
      <c r="E822" s="236" t="s">
        <v>1</v>
      </c>
      <c r="F822" s="237" t="s">
        <v>1172</v>
      </c>
      <c r="G822" s="234"/>
      <c r="H822" s="238">
        <v>18</v>
      </c>
      <c r="I822" s="239"/>
      <c r="J822" s="234"/>
      <c r="K822" s="234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138</v>
      </c>
      <c r="AU822" s="244" t="s">
        <v>145</v>
      </c>
      <c r="AV822" s="13" t="s">
        <v>83</v>
      </c>
      <c r="AW822" s="13" t="s">
        <v>29</v>
      </c>
      <c r="AX822" s="13" t="s">
        <v>81</v>
      </c>
      <c r="AY822" s="244" t="s">
        <v>130</v>
      </c>
    </row>
    <row r="823" s="2" customFormat="1" ht="66.75" customHeight="1">
      <c r="A823" s="38"/>
      <c r="B823" s="39"/>
      <c r="C823" s="219" t="s">
        <v>1173</v>
      </c>
      <c r="D823" s="219" t="s">
        <v>132</v>
      </c>
      <c r="E823" s="220" t="s">
        <v>1174</v>
      </c>
      <c r="F823" s="221" t="s">
        <v>1175</v>
      </c>
      <c r="G823" s="222" t="s">
        <v>360</v>
      </c>
      <c r="H823" s="223">
        <v>5</v>
      </c>
      <c r="I823" s="224"/>
      <c r="J823" s="225">
        <f>ROUND(I823*H823,2)</f>
        <v>0</v>
      </c>
      <c r="K823" s="226"/>
      <c r="L823" s="44"/>
      <c r="M823" s="227" t="s">
        <v>1</v>
      </c>
      <c r="N823" s="228" t="s">
        <v>38</v>
      </c>
      <c r="O823" s="91"/>
      <c r="P823" s="229">
        <f>O823*H823</f>
        <v>0</v>
      </c>
      <c r="Q823" s="229">
        <v>0</v>
      </c>
      <c r="R823" s="229">
        <f>Q823*H823</f>
        <v>0</v>
      </c>
      <c r="S823" s="229">
        <v>0</v>
      </c>
      <c r="T823" s="230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31" t="s">
        <v>136</v>
      </c>
      <c r="AT823" s="231" t="s">
        <v>132</v>
      </c>
      <c r="AU823" s="231" t="s">
        <v>145</v>
      </c>
      <c r="AY823" s="17" t="s">
        <v>130</v>
      </c>
      <c r="BE823" s="232">
        <f>IF(N823="základní",J823,0)</f>
        <v>0</v>
      </c>
      <c r="BF823" s="232">
        <f>IF(N823="snížená",J823,0)</f>
        <v>0</v>
      </c>
      <c r="BG823" s="232">
        <f>IF(N823="zákl. přenesená",J823,0)</f>
        <v>0</v>
      </c>
      <c r="BH823" s="232">
        <f>IF(N823="sníž. přenesená",J823,0)</f>
        <v>0</v>
      </c>
      <c r="BI823" s="232">
        <f>IF(N823="nulová",J823,0)</f>
        <v>0</v>
      </c>
      <c r="BJ823" s="17" t="s">
        <v>81</v>
      </c>
      <c r="BK823" s="232">
        <f>ROUND(I823*H823,2)</f>
        <v>0</v>
      </c>
      <c r="BL823" s="17" t="s">
        <v>136</v>
      </c>
      <c r="BM823" s="231" t="s">
        <v>1176</v>
      </c>
    </row>
    <row r="824" s="2" customFormat="1" ht="55.5" customHeight="1">
      <c r="A824" s="38"/>
      <c r="B824" s="39"/>
      <c r="C824" s="219" t="s">
        <v>1177</v>
      </c>
      <c r="D824" s="219" t="s">
        <v>132</v>
      </c>
      <c r="E824" s="220" t="s">
        <v>1178</v>
      </c>
      <c r="F824" s="221" t="s">
        <v>1179</v>
      </c>
      <c r="G824" s="222" t="s">
        <v>360</v>
      </c>
      <c r="H824" s="223">
        <v>5</v>
      </c>
      <c r="I824" s="224"/>
      <c r="J824" s="225">
        <f>ROUND(I824*H824,2)</f>
        <v>0</v>
      </c>
      <c r="K824" s="226"/>
      <c r="L824" s="44"/>
      <c r="M824" s="227" t="s">
        <v>1</v>
      </c>
      <c r="N824" s="228" t="s">
        <v>38</v>
      </c>
      <c r="O824" s="91"/>
      <c r="P824" s="229">
        <f>O824*H824</f>
        <v>0</v>
      </c>
      <c r="Q824" s="229">
        <v>0</v>
      </c>
      <c r="R824" s="229">
        <f>Q824*H824</f>
        <v>0</v>
      </c>
      <c r="S824" s="229">
        <v>0</v>
      </c>
      <c r="T824" s="230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31" t="s">
        <v>136</v>
      </c>
      <c r="AT824" s="231" t="s">
        <v>132</v>
      </c>
      <c r="AU824" s="231" t="s">
        <v>145</v>
      </c>
      <c r="AY824" s="17" t="s">
        <v>130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17" t="s">
        <v>81</v>
      </c>
      <c r="BK824" s="232">
        <f>ROUND(I824*H824,2)</f>
        <v>0</v>
      </c>
      <c r="BL824" s="17" t="s">
        <v>136</v>
      </c>
      <c r="BM824" s="231" t="s">
        <v>1180</v>
      </c>
    </row>
    <row r="825" s="13" customFormat="1">
      <c r="A825" s="13"/>
      <c r="B825" s="233"/>
      <c r="C825" s="234"/>
      <c r="D825" s="235" t="s">
        <v>138</v>
      </c>
      <c r="E825" s="236" t="s">
        <v>1</v>
      </c>
      <c r="F825" s="237" t="s">
        <v>1181</v>
      </c>
      <c r="G825" s="234"/>
      <c r="H825" s="238">
        <v>5</v>
      </c>
      <c r="I825" s="239"/>
      <c r="J825" s="234"/>
      <c r="K825" s="234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138</v>
      </c>
      <c r="AU825" s="244" t="s">
        <v>145</v>
      </c>
      <c r="AV825" s="13" t="s">
        <v>83</v>
      </c>
      <c r="AW825" s="13" t="s">
        <v>29</v>
      </c>
      <c r="AX825" s="13" t="s">
        <v>73</v>
      </c>
      <c r="AY825" s="244" t="s">
        <v>130</v>
      </c>
    </row>
    <row r="826" s="2" customFormat="1" ht="55.5" customHeight="1">
      <c r="A826" s="38"/>
      <c r="B826" s="39"/>
      <c r="C826" s="219" t="s">
        <v>1182</v>
      </c>
      <c r="D826" s="219" t="s">
        <v>132</v>
      </c>
      <c r="E826" s="220" t="s">
        <v>1183</v>
      </c>
      <c r="F826" s="221" t="s">
        <v>1184</v>
      </c>
      <c r="G826" s="222" t="s">
        <v>360</v>
      </c>
      <c r="H826" s="223">
        <v>7</v>
      </c>
      <c r="I826" s="224"/>
      <c r="J826" s="225">
        <f>ROUND(I826*H826,2)</f>
        <v>0</v>
      </c>
      <c r="K826" s="226"/>
      <c r="L826" s="44"/>
      <c r="M826" s="227" t="s">
        <v>1</v>
      </c>
      <c r="N826" s="228" t="s">
        <v>38</v>
      </c>
      <c r="O826" s="91"/>
      <c r="P826" s="229">
        <f>O826*H826</f>
        <v>0</v>
      </c>
      <c r="Q826" s="229">
        <v>0</v>
      </c>
      <c r="R826" s="229">
        <f>Q826*H826</f>
        <v>0</v>
      </c>
      <c r="S826" s="229">
        <v>0</v>
      </c>
      <c r="T826" s="230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31" t="s">
        <v>136</v>
      </c>
      <c r="AT826" s="231" t="s">
        <v>132</v>
      </c>
      <c r="AU826" s="231" t="s">
        <v>145</v>
      </c>
      <c r="AY826" s="17" t="s">
        <v>130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17" t="s">
        <v>81</v>
      </c>
      <c r="BK826" s="232">
        <f>ROUND(I826*H826,2)</f>
        <v>0</v>
      </c>
      <c r="BL826" s="17" t="s">
        <v>136</v>
      </c>
      <c r="BM826" s="231" t="s">
        <v>1185</v>
      </c>
    </row>
    <row r="827" s="2" customFormat="1" ht="16.5" customHeight="1">
      <c r="A827" s="38"/>
      <c r="B827" s="39"/>
      <c r="C827" s="219" t="s">
        <v>1186</v>
      </c>
      <c r="D827" s="219" t="s">
        <v>132</v>
      </c>
      <c r="E827" s="220" t="s">
        <v>1187</v>
      </c>
      <c r="F827" s="221" t="s">
        <v>1188</v>
      </c>
      <c r="G827" s="222" t="s">
        <v>360</v>
      </c>
      <c r="H827" s="223">
        <v>9</v>
      </c>
      <c r="I827" s="224"/>
      <c r="J827" s="225">
        <f>ROUND(I827*H827,2)</f>
        <v>0</v>
      </c>
      <c r="K827" s="226"/>
      <c r="L827" s="44"/>
      <c r="M827" s="227" t="s">
        <v>1</v>
      </c>
      <c r="N827" s="228" t="s">
        <v>38</v>
      </c>
      <c r="O827" s="91"/>
      <c r="P827" s="229">
        <f>O827*H827</f>
        <v>0</v>
      </c>
      <c r="Q827" s="229">
        <v>0</v>
      </c>
      <c r="R827" s="229">
        <f>Q827*H827</f>
        <v>0</v>
      </c>
      <c r="S827" s="229">
        <v>0</v>
      </c>
      <c r="T827" s="230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31" t="s">
        <v>136</v>
      </c>
      <c r="AT827" s="231" t="s">
        <v>132</v>
      </c>
      <c r="AU827" s="231" t="s">
        <v>145</v>
      </c>
      <c r="AY827" s="17" t="s">
        <v>130</v>
      </c>
      <c r="BE827" s="232">
        <f>IF(N827="základní",J827,0)</f>
        <v>0</v>
      </c>
      <c r="BF827" s="232">
        <f>IF(N827="snížená",J827,0)</f>
        <v>0</v>
      </c>
      <c r="BG827" s="232">
        <f>IF(N827="zákl. přenesená",J827,0)</f>
        <v>0</v>
      </c>
      <c r="BH827" s="232">
        <f>IF(N827="sníž. přenesená",J827,0)</f>
        <v>0</v>
      </c>
      <c r="BI827" s="232">
        <f>IF(N827="nulová",J827,0)</f>
        <v>0</v>
      </c>
      <c r="BJ827" s="17" t="s">
        <v>81</v>
      </c>
      <c r="BK827" s="232">
        <f>ROUND(I827*H827,2)</f>
        <v>0</v>
      </c>
      <c r="BL827" s="17" t="s">
        <v>136</v>
      </c>
      <c r="BM827" s="231" t="s">
        <v>1189</v>
      </c>
    </row>
    <row r="828" s="2" customFormat="1" ht="16.5" customHeight="1">
      <c r="A828" s="38"/>
      <c r="B828" s="39"/>
      <c r="C828" s="219" t="s">
        <v>1190</v>
      </c>
      <c r="D828" s="219" t="s">
        <v>132</v>
      </c>
      <c r="E828" s="220" t="s">
        <v>1191</v>
      </c>
      <c r="F828" s="221" t="s">
        <v>1192</v>
      </c>
      <c r="G828" s="222" t="s">
        <v>360</v>
      </c>
      <c r="H828" s="223">
        <v>19</v>
      </c>
      <c r="I828" s="224"/>
      <c r="J828" s="225">
        <f>ROUND(I828*H828,2)</f>
        <v>0</v>
      </c>
      <c r="K828" s="226"/>
      <c r="L828" s="44"/>
      <c r="M828" s="227" t="s">
        <v>1</v>
      </c>
      <c r="N828" s="228" t="s">
        <v>38</v>
      </c>
      <c r="O828" s="91"/>
      <c r="P828" s="229">
        <f>O828*H828</f>
        <v>0</v>
      </c>
      <c r="Q828" s="229">
        <v>0</v>
      </c>
      <c r="R828" s="229">
        <f>Q828*H828</f>
        <v>0</v>
      </c>
      <c r="S828" s="229">
        <v>0</v>
      </c>
      <c r="T828" s="230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31" t="s">
        <v>136</v>
      </c>
      <c r="AT828" s="231" t="s">
        <v>132</v>
      </c>
      <c r="AU828" s="231" t="s">
        <v>145</v>
      </c>
      <c r="AY828" s="17" t="s">
        <v>130</v>
      </c>
      <c r="BE828" s="232">
        <f>IF(N828="základní",J828,0)</f>
        <v>0</v>
      </c>
      <c r="BF828" s="232">
        <f>IF(N828="snížená",J828,0)</f>
        <v>0</v>
      </c>
      <c r="BG828" s="232">
        <f>IF(N828="zákl. přenesená",J828,0)</f>
        <v>0</v>
      </c>
      <c r="BH828" s="232">
        <f>IF(N828="sníž. přenesená",J828,0)</f>
        <v>0</v>
      </c>
      <c r="BI828" s="232">
        <f>IF(N828="nulová",J828,0)</f>
        <v>0</v>
      </c>
      <c r="BJ828" s="17" t="s">
        <v>81</v>
      </c>
      <c r="BK828" s="232">
        <f>ROUND(I828*H828,2)</f>
        <v>0</v>
      </c>
      <c r="BL828" s="17" t="s">
        <v>136</v>
      </c>
      <c r="BM828" s="231" t="s">
        <v>1193</v>
      </c>
    </row>
    <row r="829" s="2" customFormat="1" ht="16.5" customHeight="1">
      <c r="A829" s="38"/>
      <c r="B829" s="39"/>
      <c r="C829" s="219" t="s">
        <v>1194</v>
      </c>
      <c r="D829" s="219" t="s">
        <v>132</v>
      </c>
      <c r="E829" s="220" t="s">
        <v>1195</v>
      </c>
      <c r="F829" s="221" t="s">
        <v>1196</v>
      </c>
      <c r="G829" s="222" t="s">
        <v>360</v>
      </c>
      <c r="H829" s="223">
        <v>4</v>
      </c>
      <c r="I829" s="224"/>
      <c r="J829" s="225">
        <f>ROUND(I829*H829,2)</f>
        <v>0</v>
      </c>
      <c r="K829" s="226"/>
      <c r="L829" s="44"/>
      <c r="M829" s="227" t="s">
        <v>1</v>
      </c>
      <c r="N829" s="228" t="s">
        <v>38</v>
      </c>
      <c r="O829" s="91"/>
      <c r="P829" s="229">
        <f>O829*H829</f>
        <v>0</v>
      </c>
      <c r="Q829" s="229">
        <v>0</v>
      </c>
      <c r="R829" s="229">
        <f>Q829*H829</f>
        <v>0</v>
      </c>
      <c r="S829" s="229">
        <v>0</v>
      </c>
      <c r="T829" s="230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31" t="s">
        <v>136</v>
      </c>
      <c r="AT829" s="231" t="s">
        <v>132</v>
      </c>
      <c r="AU829" s="231" t="s">
        <v>145</v>
      </c>
      <c r="AY829" s="17" t="s">
        <v>130</v>
      </c>
      <c r="BE829" s="232">
        <f>IF(N829="základní",J829,0)</f>
        <v>0</v>
      </c>
      <c r="BF829" s="232">
        <f>IF(N829="snížená",J829,0)</f>
        <v>0</v>
      </c>
      <c r="BG829" s="232">
        <f>IF(N829="zákl. přenesená",J829,0)</f>
        <v>0</v>
      </c>
      <c r="BH829" s="232">
        <f>IF(N829="sníž. přenesená",J829,0)</f>
        <v>0</v>
      </c>
      <c r="BI829" s="232">
        <f>IF(N829="nulová",J829,0)</f>
        <v>0</v>
      </c>
      <c r="BJ829" s="17" t="s">
        <v>81</v>
      </c>
      <c r="BK829" s="232">
        <f>ROUND(I829*H829,2)</f>
        <v>0</v>
      </c>
      <c r="BL829" s="17" t="s">
        <v>136</v>
      </c>
      <c r="BM829" s="231" t="s">
        <v>1197</v>
      </c>
    </row>
    <row r="830" s="2" customFormat="1" ht="16.5" customHeight="1">
      <c r="A830" s="38"/>
      <c r="B830" s="39"/>
      <c r="C830" s="219" t="s">
        <v>1198</v>
      </c>
      <c r="D830" s="219" t="s">
        <v>132</v>
      </c>
      <c r="E830" s="220" t="s">
        <v>1199</v>
      </c>
      <c r="F830" s="221" t="s">
        <v>1200</v>
      </c>
      <c r="G830" s="222" t="s">
        <v>360</v>
      </c>
      <c r="H830" s="223">
        <v>118</v>
      </c>
      <c r="I830" s="224"/>
      <c r="J830" s="225">
        <f>ROUND(I830*H830,2)</f>
        <v>0</v>
      </c>
      <c r="K830" s="226"/>
      <c r="L830" s="44"/>
      <c r="M830" s="227" t="s">
        <v>1</v>
      </c>
      <c r="N830" s="228" t="s">
        <v>38</v>
      </c>
      <c r="O830" s="91"/>
      <c r="P830" s="229">
        <f>O830*H830</f>
        <v>0</v>
      </c>
      <c r="Q830" s="229">
        <v>0</v>
      </c>
      <c r="R830" s="229">
        <f>Q830*H830</f>
        <v>0</v>
      </c>
      <c r="S830" s="229">
        <v>0</v>
      </c>
      <c r="T830" s="230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31" t="s">
        <v>136</v>
      </c>
      <c r="AT830" s="231" t="s">
        <v>132</v>
      </c>
      <c r="AU830" s="231" t="s">
        <v>145</v>
      </c>
      <c r="AY830" s="17" t="s">
        <v>130</v>
      </c>
      <c r="BE830" s="232">
        <f>IF(N830="základní",J830,0)</f>
        <v>0</v>
      </c>
      <c r="BF830" s="232">
        <f>IF(N830="snížená",J830,0)</f>
        <v>0</v>
      </c>
      <c r="BG830" s="232">
        <f>IF(N830="zákl. přenesená",J830,0)</f>
        <v>0</v>
      </c>
      <c r="BH830" s="232">
        <f>IF(N830="sníž. přenesená",J830,0)</f>
        <v>0</v>
      </c>
      <c r="BI830" s="232">
        <f>IF(N830="nulová",J830,0)</f>
        <v>0</v>
      </c>
      <c r="BJ830" s="17" t="s">
        <v>81</v>
      </c>
      <c r="BK830" s="232">
        <f>ROUND(I830*H830,2)</f>
        <v>0</v>
      </c>
      <c r="BL830" s="17" t="s">
        <v>136</v>
      </c>
      <c r="BM830" s="231" t="s">
        <v>1201</v>
      </c>
    </row>
    <row r="831" s="2" customFormat="1" ht="16.5" customHeight="1">
      <c r="A831" s="38"/>
      <c r="B831" s="39"/>
      <c r="C831" s="219" t="s">
        <v>1202</v>
      </c>
      <c r="D831" s="219" t="s">
        <v>132</v>
      </c>
      <c r="E831" s="220" t="s">
        <v>1203</v>
      </c>
      <c r="F831" s="221" t="s">
        <v>1204</v>
      </c>
      <c r="G831" s="222" t="s">
        <v>360</v>
      </c>
      <c r="H831" s="223">
        <v>34</v>
      </c>
      <c r="I831" s="224"/>
      <c r="J831" s="225">
        <f>ROUND(I831*H831,2)</f>
        <v>0</v>
      </c>
      <c r="K831" s="226"/>
      <c r="L831" s="44"/>
      <c r="M831" s="227" t="s">
        <v>1</v>
      </c>
      <c r="N831" s="228" t="s">
        <v>38</v>
      </c>
      <c r="O831" s="91"/>
      <c r="P831" s="229">
        <f>O831*H831</f>
        <v>0</v>
      </c>
      <c r="Q831" s="229">
        <v>0</v>
      </c>
      <c r="R831" s="229">
        <f>Q831*H831</f>
        <v>0</v>
      </c>
      <c r="S831" s="229">
        <v>0</v>
      </c>
      <c r="T831" s="230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31" t="s">
        <v>136</v>
      </c>
      <c r="AT831" s="231" t="s">
        <v>132</v>
      </c>
      <c r="AU831" s="231" t="s">
        <v>145</v>
      </c>
      <c r="AY831" s="17" t="s">
        <v>130</v>
      </c>
      <c r="BE831" s="232">
        <f>IF(N831="základní",J831,0)</f>
        <v>0</v>
      </c>
      <c r="BF831" s="232">
        <f>IF(N831="snížená",J831,0)</f>
        <v>0</v>
      </c>
      <c r="BG831" s="232">
        <f>IF(N831="zákl. přenesená",J831,0)</f>
        <v>0</v>
      </c>
      <c r="BH831" s="232">
        <f>IF(N831="sníž. přenesená",J831,0)</f>
        <v>0</v>
      </c>
      <c r="BI831" s="232">
        <f>IF(N831="nulová",J831,0)</f>
        <v>0</v>
      </c>
      <c r="BJ831" s="17" t="s">
        <v>81</v>
      </c>
      <c r="BK831" s="232">
        <f>ROUND(I831*H831,2)</f>
        <v>0</v>
      </c>
      <c r="BL831" s="17" t="s">
        <v>136</v>
      </c>
      <c r="BM831" s="231" t="s">
        <v>1205</v>
      </c>
    </row>
    <row r="832" s="2" customFormat="1" ht="16.5" customHeight="1">
      <c r="A832" s="38"/>
      <c r="B832" s="39"/>
      <c r="C832" s="219" t="s">
        <v>1206</v>
      </c>
      <c r="D832" s="219" t="s">
        <v>132</v>
      </c>
      <c r="E832" s="220" t="s">
        <v>1207</v>
      </c>
      <c r="F832" s="221" t="s">
        <v>1208</v>
      </c>
      <c r="G832" s="222" t="s">
        <v>360</v>
      </c>
      <c r="H832" s="223">
        <v>88</v>
      </c>
      <c r="I832" s="224"/>
      <c r="J832" s="225">
        <f>ROUND(I832*H832,2)</f>
        <v>0</v>
      </c>
      <c r="K832" s="226"/>
      <c r="L832" s="44"/>
      <c r="M832" s="227" t="s">
        <v>1</v>
      </c>
      <c r="N832" s="228" t="s">
        <v>38</v>
      </c>
      <c r="O832" s="91"/>
      <c r="P832" s="229">
        <f>O832*H832</f>
        <v>0</v>
      </c>
      <c r="Q832" s="229">
        <v>0</v>
      </c>
      <c r="R832" s="229">
        <f>Q832*H832</f>
        <v>0</v>
      </c>
      <c r="S832" s="229">
        <v>0</v>
      </c>
      <c r="T832" s="230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31" t="s">
        <v>136</v>
      </c>
      <c r="AT832" s="231" t="s">
        <v>132</v>
      </c>
      <c r="AU832" s="231" t="s">
        <v>145</v>
      </c>
      <c r="AY832" s="17" t="s">
        <v>130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17" t="s">
        <v>81</v>
      </c>
      <c r="BK832" s="232">
        <f>ROUND(I832*H832,2)</f>
        <v>0</v>
      </c>
      <c r="BL832" s="17" t="s">
        <v>136</v>
      </c>
      <c r="BM832" s="231" t="s">
        <v>1209</v>
      </c>
    </row>
    <row r="833" s="2" customFormat="1" ht="16.5" customHeight="1">
      <c r="A833" s="38"/>
      <c r="B833" s="39"/>
      <c r="C833" s="219" t="s">
        <v>1210</v>
      </c>
      <c r="D833" s="219" t="s">
        <v>132</v>
      </c>
      <c r="E833" s="220" t="s">
        <v>1211</v>
      </c>
      <c r="F833" s="221" t="s">
        <v>1212</v>
      </c>
      <c r="G833" s="222" t="s">
        <v>360</v>
      </c>
      <c r="H833" s="223">
        <v>28</v>
      </c>
      <c r="I833" s="224"/>
      <c r="J833" s="225">
        <f>ROUND(I833*H833,2)</f>
        <v>0</v>
      </c>
      <c r="K833" s="226"/>
      <c r="L833" s="44"/>
      <c r="M833" s="227" t="s">
        <v>1</v>
      </c>
      <c r="N833" s="228" t="s">
        <v>38</v>
      </c>
      <c r="O833" s="91"/>
      <c r="P833" s="229">
        <f>O833*H833</f>
        <v>0</v>
      </c>
      <c r="Q833" s="229">
        <v>0</v>
      </c>
      <c r="R833" s="229">
        <f>Q833*H833</f>
        <v>0</v>
      </c>
      <c r="S833" s="229">
        <v>0</v>
      </c>
      <c r="T833" s="230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31" t="s">
        <v>136</v>
      </c>
      <c r="AT833" s="231" t="s">
        <v>132</v>
      </c>
      <c r="AU833" s="231" t="s">
        <v>145</v>
      </c>
      <c r="AY833" s="17" t="s">
        <v>130</v>
      </c>
      <c r="BE833" s="232">
        <f>IF(N833="základní",J833,0)</f>
        <v>0</v>
      </c>
      <c r="BF833" s="232">
        <f>IF(N833="snížená",J833,0)</f>
        <v>0</v>
      </c>
      <c r="BG833" s="232">
        <f>IF(N833="zákl. přenesená",J833,0)</f>
        <v>0</v>
      </c>
      <c r="BH833" s="232">
        <f>IF(N833="sníž. přenesená",J833,0)</f>
        <v>0</v>
      </c>
      <c r="BI833" s="232">
        <f>IF(N833="nulová",J833,0)</f>
        <v>0</v>
      </c>
      <c r="BJ833" s="17" t="s">
        <v>81</v>
      </c>
      <c r="BK833" s="232">
        <f>ROUND(I833*H833,2)</f>
        <v>0</v>
      </c>
      <c r="BL833" s="17" t="s">
        <v>136</v>
      </c>
      <c r="BM833" s="231" t="s">
        <v>1213</v>
      </c>
    </row>
    <row r="834" s="2" customFormat="1" ht="16.5" customHeight="1">
      <c r="A834" s="38"/>
      <c r="B834" s="39"/>
      <c r="C834" s="219" t="s">
        <v>1214</v>
      </c>
      <c r="D834" s="219" t="s">
        <v>132</v>
      </c>
      <c r="E834" s="220" t="s">
        <v>1215</v>
      </c>
      <c r="F834" s="221" t="s">
        <v>1216</v>
      </c>
      <c r="G834" s="222" t="s">
        <v>360</v>
      </c>
      <c r="H834" s="223">
        <v>10</v>
      </c>
      <c r="I834" s="224"/>
      <c r="J834" s="225">
        <f>ROUND(I834*H834,2)</f>
        <v>0</v>
      </c>
      <c r="K834" s="226"/>
      <c r="L834" s="44"/>
      <c r="M834" s="227" t="s">
        <v>1</v>
      </c>
      <c r="N834" s="228" t="s">
        <v>38</v>
      </c>
      <c r="O834" s="91"/>
      <c r="P834" s="229">
        <f>O834*H834</f>
        <v>0</v>
      </c>
      <c r="Q834" s="229">
        <v>0</v>
      </c>
      <c r="R834" s="229">
        <f>Q834*H834</f>
        <v>0</v>
      </c>
      <c r="S834" s="229">
        <v>0</v>
      </c>
      <c r="T834" s="230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31" t="s">
        <v>136</v>
      </c>
      <c r="AT834" s="231" t="s">
        <v>132</v>
      </c>
      <c r="AU834" s="231" t="s">
        <v>145</v>
      </c>
      <c r="AY834" s="17" t="s">
        <v>130</v>
      </c>
      <c r="BE834" s="232">
        <f>IF(N834="základní",J834,0)</f>
        <v>0</v>
      </c>
      <c r="BF834" s="232">
        <f>IF(N834="snížená",J834,0)</f>
        <v>0</v>
      </c>
      <c r="BG834" s="232">
        <f>IF(N834="zákl. přenesená",J834,0)</f>
        <v>0</v>
      </c>
      <c r="BH834" s="232">
        <f>IF(N834="sníž. přenesená",J834,0)</f>
        <v>0</v>
      </c>
      <c r="BI834" s="232">
        <f>IF(N834="nulová",J834,0)</f>
        <v>0</v>
      </c>
      <c r="BJ834" s="17" t="s">
        <v>81</v>
      </c>
      <c r="BK834" s="232">
        <f>ROUND(I834*H834,2)</f>
        <v>0</v>
      </c>
      <c r="BL834" s="17" t="s">
        <v>136</v>
      </c>
      <c r="BM834" s="231" t="s">
        <v>1217</v>
      </c>
    </row>
    <row r="835" s="2" customFormat="1" ht="16.5" customHeight="1">
      <c r="A835" s="38"/>
      <c r="B835" s="39"/>
      <c r="C835" s="219" t="s">
        <v>1218</v>
      </c>
      <c r="D835" s="219" t="s">
        <v>132</v>
      </c>
      <c r="E835" s="220" t="s">
        <v>1219</v>
      </c>
      <c r="F835" s="221" t="s">
        <v>1220</v>
      </c>
      <c r="G835" s="222" t="s">
        <v>360</v>
      </c>
      <c r="H835" s="223">
        <v>25</v>
      </c>
      <c r="I835" s="224"/>
      <c r="J835" s="225">
        <f>ROUND(I835*H835,2)</f>
        <v>0</v>
      </c>
      <c r="K835" s="226"/>
      <c r="L835" s="44"/>
      <c r="M835" s="227" t="s">
        <v>1</v>
      </c>
      <c r="N835" s="228" t="s">
        <v>38</v>
      </c>
      <c r="O835" s="91"/>
      <c r="P835" s="229">
        <f>O835*H835</f>
        <v>0</v>
      </c>
      <c r="Q835" s="229">
        <v>0</v>
      </c>
      <c r="R835" s="229">
        <f>Q835*H835</f>
        <v>0</v>
      </c>
      <c r="S835" s="229">
        <v>0</v>
      </c>
      <c r="T835" s="230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31" t="s">
        <v>136</v>
      </c>
      <c r="AT835" s="231" t="s">
        <v>132</v>
      </c>
      <c r="AU835" s="231" t="s">
        <v>145</v>
      </c>
      <c r="AY835" s="17" t="s">
        <v>130</v>
      </c>
      <c r="BE835" s="232">
        <f>IF(N835="základní",J835,0)</f>
        <v>0</v>
      </c>
      <c r="BF835" s="232">
        <f>IF(N835="snížená",J835,0)</f>
        <v>0</v>
      </c>
      <c r="BG835" s="232">
        <f>IF(N835="zákl. přenesená",J835,0)</f>
        <v>0</v>
      </c>
      <c r="BH835" s="232">
        <f>IF(N835="sníž. přenesená",J835,0)</f>
        <v>0</v>
      </c>
      <c r="BI835" s="232">
        <f>IF(N835="nulová",J835,0)</f>
        <v>0</v>
      </c>
      <c r="BJ835" s="17" t="s">
        <v>81</v>
      </c>
      <c r="BK835" s="232">
        <f>ROUND(I835*H835,2)</f>
        <v>0</v>
      </c>
      <c r="BL835" s="17" t="s">
        <v>136</v>
      </c>
      <c r="BM835" s="231" t="s">
        <v>1221</v>
      </c>
    </row>
    <row r="836" s="2" customFormat="1" ht="16.5" customHeight="1">
      <c r="A836" s="38"/>
      <c r="B836" s="39"/>
      <c r="C836" s="219" t="s">
        <v>1222</v>
      </c>
      <c r="D836" s="219" t="s">
        <v>132</v>
      </c>
      <c r="E836" s="220" t="s">
        <v>1223</v>
      </c>
      <c r="F836" s="221" t="s">
        <v>1220</v>
      </c>
      <c r="G836" s="222" t="s">
        <v>360</v>
      </c>
      <c r="H836" s="223">
        <v>42</v>
      </c>
      <c r="I836" s="224"/>
      <c r="J836" s="225">
        <f>ROUND(I836*H836,2)</f>
        <v>0</v>
      </c>
      <c r="K836" s="226"/>
      <c r="L836" s="44"/>
      <c r="M836" s="227" t="s">
        <v>1</v>
      </c>
      <c r="N836" s="228" t="s">
        <v>38</v>
      </c>
      <c r="O836" s="91"/>
      <c r="P836" s="229">
        <f>O836*H836</f>
        <v>0</v>
      </c>
      <c r="Q836" s="229">
        <v>0</v>
      </c>
      <c r="R836" s="229">
        <f>Q836*H836</f>
        <v>0</v>
      </c>
      <c r="S836" s="229">
        <v>0</v>
      </c>
      <c r="T836" s="230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31" t="s">
        <v>136</v>
      </c>
      <c r="AT836" s="231" t="s">
        <v>132</v>
      </c>
      <c r="AU836" s="231" t="s">
        <v>145</v>
      </c>
      <c r="AY836" s="17" t="s">
        <v>130</v>
      </c>
      <c r="BE836" s="232">
        <f>IF(N836="základní",J836,0)</f>
        <v>0</v>
      </c>
      <c r="BF836" s="232">
        <f>IF(N836="snížená",J836,0)</f>
        <v>0</v>
      </c>
      <c r="BG836" s="232">
        <f>IF(N836="zákl. přenesená",J836,0)</f>
        <v>0</v>
      </c>
      <c r="BH836" s="232">
        <f>IF(N836="sníž. přenesená",J836,0)</f>
        <v>0</v>
      </c>
      <c r="BI836" s="232">
        <f>IF(N836="nulová",J836,0)</f>
        <v>0</v>
      </c>
      <c r="BJ836" s="17" t="s">
        <v>81</v>
      </c>
      <c r="BK836" s="232">
        <f>ROUND(I836*H836,2)</f>
        <v>0</v>
      </c>
      <c r="BL836" s="17" t="s">
        <v>136</v>
      </c>
      <c r="BM836" s="231" t="s">
        <v>1224</v>
      </c>
    </row>
    <row r="837" s="2" customFormat="1" ht="16.5" customHeight="1">
      <c r="A837" s="38"/>
      <c r="B837" s="39"/>
      <c r="C837" s="219" t="s">
        <v>1225</v>
      </c>
      <c r="D837" s="219" t="s">
        <v>132</v>
      </c>
      <c r="E837" s="220" t="s">
        <v>1226</v>
      </c>
      <c r="F837" s="221" t="s">
        <v>1227</v>
      </c>
      <c r="G837" s="222" t="s">
        <v>179</v>
      </c>
      <c r="H837" s="223">
        <v>5</v>
      </c>
      <c r="I837" s="224"/>
      <c r="J837" s="225">
        <f>ROUND(I837*H837,2)</f>
        <v>0</v>
      </c>
      <c r="K837" s="226"/>
      <c r="L837" s="44"/>
      <c r="M837" s="227" t="s">
        <v>1</v>
      </c>
      <c r="N837" s="228" t="s">
        <v>38</v>
      </c>
      <c r="O837" s="91"/>
      <c r="P837" s="229">
        <f>O837*H837</f>
        <v>0</v>
      </c>
      <c r="Q837" s="229">
        <v>0.0019200000000000001</v>
      </c>
      <c r="R837" s="229">
        <f>Q837*H837</f>
        <v>0.0096000000000000009</v>
      </c>
      <c r="S837" s="229">
        <v>0</v>
      </c>
      <c r="T837" s="230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31" t="s">
        <v>136</v>
      </c>
      <c r="AT837" s="231" t="s">
        <v>132</v>
      </c>
      <c r="AU837" s="231" t="s">
        <v>145</v>
      </c>
      <c r="AY837" s="17" t="s">
        <v>130</v>
      </c>
      <c r="BE837" s="232">
        <f>IF(N837="základní",J837,0)</f>
        <v>0</v>
      </c>
      <c r="BF837" s="232">
        <f>IF(N837="snížená",J837,0)</f>
        <v>0</v>
      </c>
      <c r="BG837" s="232">
        <f>IF(N837="zákl. přenesená",J837,0)</f>
        <v>0</v>
      </c>
      <c r="BH837" s="232">
        <f>IF(N837="sníž. přenesená",J837,0)</f>
        <v>0</v>
      </c>
      <c r="BI837" s="232">
        <f>IF(N837="nulová",J837,0)</f>
        <v>0</v>
      </c>
      <c r="BJ837" s="17" t="s">
        <v>81</v>
      </c>
      <c r="BK837" s="232">
        <f>ROUND(I837*H837,2)</f>
        <v>0</v>
      </c>
      <c r="BL837" s="17" t="s">
        <v>136</v>
      </c>
      <c r="BM837" s="231" t="s">
        <v>1228</v>
      </c>
    </row>
    <row r="838" s="2" customFormat="1" ht="16.5" customHeight="1">
      <c r="A838" s="38"/>
      <c r="B838" s="39"/>
      <c r="C838" s="219" t="s">
        <v>1229</v>
      </c>
      <c r="D838" s="219" t="s">
        <v>132</v>
      </c>
      <c r="E838" s="220" t="s">
        <v>1230</v>
      </c>
      <c r="F838" s="221" t="s">
        <v>1231</v>
      </c>
      <c r="G838" s="222" t="s">
        <v>179</v>
      </c>
      <c r="H838" s="223">
        <v>5</v>
      </c>
      <c r="I838" s="224"/>
      <c r="J838" s="225">
        <f>ROUND(I838*H838,2)</f>
        <v>0</v>
      </c>
      <c r="K838" s="226"/>
      <c r="L838" s="44"/>
      <c r="M838" s="227" t="s">
        <v>1</v>
      </c>
      <c r="N838" s="228" t="s">
        <v>38</v>
      </c>
      <c r="O838" s="91"/>
      <c r="P838" s="229">
        <f>O838*H838</f>
        <v>0</v>
      </c>
      <c r="Q838" s="229">
        <v>0.00315</v>
      </c>
      <c r="R838" s="229">
        <f>Q838*H838</f>
        <v>0.01575</v>
      </c>
      <c r="S838" s="229">
        <v>0</v>
      </c>
      <c r="T838" s="230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31" t="s">
        <v>136</v>
      </c>
      <c r="AT838" s="231" t="s">
        <v>132</v>
      </c>
      <c r="AU838" s="231" t="s">
        <v>145</v>
      </c>
      <c r="AY838" s="17" t="s">
        <v>130</v>
      </c>
      <c r="BE838" s="232">
        <f>IF(N838="základní",J838,0)</f>
        <v>0</v>
      </c>
      <c r="BF838" s="232">
        <f>IF(N838="snížená",J838,0)</f>
        <v>0</v>
      </c>
      <c r="BG838" s="232">
        <f>IF(N838="zákl. přenesená",J838,0)</f>
        <v>0</v>
      </c>
      <c r="BH838" s="232">
        <f>IF(N838="sníž. přenesená",J838,0)</f>
        <v>0</v>
      </c>
      <c r="BI838" s="232">
        <f>IF(N838="nulová",J838,0)</f>
        <v>0</v>
      </c>
      <c r="BJ838" s="17" t="s">
        <v>81</v>
      </c>
      <c r="BK838" s="232">
        <f>ROUND(I838*H838,2)</f>
        <v>0</v>
      </c>
      <c r="BL838" s="17" t="s">
        <v>136</v>
      </c>
      <c r="BM838" s="231" t="s">
        <v>1232</v>
      </c>
    </row>
    <row r="839" s="12" customFormat="1" ht="20.88" customHeight="1">
      <c r="A839" s="12"/>
      <c r="B839" s="203"/>
      <c r="C839" s="204"/>
      <c r="D839" s="205" t="s">
        <v>72</v>
      </c>
      <c r="E839" s="217" t="s">
        <v>694</v>
      </c>
      <c r="F839" s="217" t="s">
        <v>1233</v>
      </c>
      <c r="G839" s="204"/>
      <c r="H839" s="204"/>
      <c r="I839" s="207"/>
      <c r="J839" s="218">
        <f>BK839</f>
        <v>0</v>
      </c>
      <c r="K839" s="204"/>
      <c r="L839" s="209"/>
      <c r="M839" s="210"/>
      <c r="N839" s="211"/>
      <c r="O839" s="211"/>
      <c r="P839" s="212">
        <f>SUM(P840:P955)</f>
        <v>0</v>
      </c>
      <c r="Q839" s="211"/>
      <c r="R839" s="212">
        <f>SUM(R840:R955)</f>
        <v>4.508114599999999</v>
      </c>
      <c r="S839" s="211"/>
      <c r="T839" s="213">
        <f>SUM(T840:T955)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14" t="s">
        <v>81</v>
      </c>
      <c r="AT839" s="215" t="s">
        <v>72</v>
      </c>
      <c r="AU839" s="215" t="s">
        <v>83</v>
      </c>
      <c r="AY839" s="214" t="s">
        <v>130</v>
      </c>
      <c r="BK839" s="216">
        <f>SUM(BK840:BK955)</f>
        <v>0</v>
      </c>
    </row>
    <row r="840" s="2" customFormat="1" ht="37.8" customHeight="1">
      <c r="A840" s="38"/>
      <c r="B840" s="39"/>
      <c r="C840" s="219" t="s">
        <v>1234</v>
      </c>
      <c r="D840" s="219" t="s">
        <v>132</v>
      </c>
      <c r="E840" s="220" t="s">
        <v>1235</v>
      </c>
      <c r="F840" s="221" t="s">
        <v>1236</v>
      </c>
      <c r="G840" s="222" t="s">
        <v>179</v>
      </c>
      <c r="H840" s="223">
        <v>34.100000000000001</v>
      </c>
      <c r="I840" s="224"/>
      <c r="J840" s="225">
        <f>ROUND(I840*H840,2)</f>
        <v>0</v>
      </c>
      <c r="K840" s="226"/>
      <c r="L840" s="44"/>
      <c r="M840" s="227" t="s">
        <v>1</v>
      </c>
      <c r="N840" s="228" t="s">
        <v>38</v>
      </c>
      <c r="O840" s="91"/>
      <c r="P840" s="229">
        <f>O840*H840</f>
        <v>0</v>
      </c>
      <c r="Q840" s="229">
        <v>0</v>
      </c>
      <c r="R840" s="229">
        <f>Q840*H840</f>
        <v>0</v>
      </c>
      <c r="S840" s="229">
        <v>0</v>
      </c>
      <c r="T840" s="230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31" t="s">
        <v>136</v>
      </c>
      <c r="AT840" s="231" t="s">
        <v>132</v>
      </c>
      <c r="AU840" s="231" t="s">
        <v>145</v>
      </c>
      <c r="AY840" s="17" t="s">
        <v>130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17" t="s">
        <v>81</v>
      </c>
      <c r="BK840" s="232">
        <f>ROUND(I840*H840,2)</f>
        <v>0</v>
      </c>
      <c r="BL840" s="17" t="s">
        <v>136</v>
      </c>
      <c r="BM840" s="231" t="s">
        <v>1237</v>
      </c>
    </row>
    <row r="841" s="14" customFormat="1">
      <c r="A841" s="14"/>
      <c r="B841" s="245"/>
      <c r="C841" s="246"/>
      <c r="D841" s="235" t="s">
        <v>138</v>
      </c>
      <c r="E841" s="247" t="s">
        <v>1</v>
      </c>
      <c r="F841" s="248" t="s">
        <v>1074</v>
      </c>
      <c r="G841" s="246"/>
      <c r="H841" s="247" t="s">
        <v>1</v>
      </c>
      <c r="I841" s="249"/>
      <c r="J841" s="246"/>
      <c r="K841" s="246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138</v>
      </c>
      <c r="AU841" s="254" t="s">
        <v>145</v>
      </c>
      <c r="AV841" s="14" t="s">
        <v>81</v>
      </c>
      <c r="AW841" s="14" t="s">
        <v>29</v>
      </c>
      <c r="AX841" s="14" t="s">
        <v>73</v>
      </c>
      <c r="AY841" s="254" t="s">
        <v>130</v>
      </c>
    </row>
    <row r="842" s="14" customFormat="1">
      <c r="A842" s="14"/>
      <c r="B842" s="245"/>
      <c r="C842" s="246"/>
      <c r="D842" s="235" t="s">
        <v>138</v>
      </c>
      <c r="E842" s="247" t="s">
        <v>1</v>
      </c>
      <c r="F842" s="248" t="s">
        <v>1238</v>
      </c>
      <c r="G842" s="246"/>
      <c r="H842" s="247" t="s">
        <v>1</v>
      </c>
      <c r="I842" s="249"/>
      <c r="J842" s="246"/>
      <c r="K842" s="246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138</v>
      </c>
      <c r="AU842" s="254" t="s">
        <v>145</v>
      </c>
      <c r="AV842" s="14" t="s">
        <v>81</v>
      </c>
      <c r="AW842" s="14" t="s">
        <v>29</v>
      </c>
      <c r="AX842" s="14" t="s">
        <v>73</v>
      </c>
      <c r="AY842" s="254" t="s">
        <v>130</v>
      </c>
    </row>
    <row r="843" s="13" customFormat="1">
      <c r="A843" s="13"/>
      <c r="B843" s="233"/>
      <c r="C843" s="234"/>
      <c r="D843" s="235" t="s">
        <v>138</v>
      </c>
      <c r="E843" s="236" t="s">
        <v>1</v>
      </c>
      <c r="F843" s="237" t="s">
        <v>1239</v>
      </c>
      <c r="G843" s="234"/>
      <c r="H843" s="238">
        <v>34.100000000000001</v>
      </c>
      <c r="I843" s="239"/>
      <c r="J843" s="234"/>
      <c r="K843" s="234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138</v>
      </c>
      <c r="AU843" s="244" t="s">
        <v>145</v>
      </c>
      <c r="AV843" s="13" t="s">
        <v>83</v>
      </c>
      <c r="AW843" s="13" t="s">
        <v>29</v>
      </c>
      <c r="AX843" s="13" t="s">
        <v>81</v>
      </c>
      <c r="AY843" s="244" t="s">
        <v>130</v>
      </c>
    </row>
    <row r="844" s="2" customFormat="1" ht="24.15" customHeight="1">
      <c r="A844" s="38"/>
      <c r="B844" s="39"/>
      <c r="C844" s="266" t="s">
        <v>1240</v>
      </c>
      <c r="D844" s="266" t="s">
        <v>313</v>
      </c>
      <c r="E844" s="267" t="s">
        <v>1241</v>
      </c>
      <c r="F844" s="268" t="s">
        <v>1242</v>
      </c>
      <c r="G844" s="269" t="s">
        <v>179</v>
      </c>
      <c r="H844" s="270">
        <v>34.612000000000002</v>
      </c>
      <c r="I844" s="271"/>
      <c r="J844" s="272">
        <f>ROUND(I844*H844,2)</f>
        <v>0</v>
      </c>
      <c r="K844" s="273"/>
      <c r="L844" s="274"/>
      <c r="M844" s="275" t="s">
        <v>1</v>
      </c>
      <c r="N844" s="276" t="s">
        <v>38</v>
      </c>
      <c r="O844" s="91"/>
      <c r="P844" s="229">
        <f>O844*H844</f>
        <v>0</v>
      </c>
      <c r="Q844" s="229">
        <v>0.0021099999999999999</v>
      </c>
      <c r="R844" s="229">
        <f>Q844*H844</f>
        <v>0.073031319999999997</v>
      </c>
      <c r="S844" s="229">
        <v>0</v>
      </c>
      <c r="T844" s="230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31" t="s">
        <v>176</v>
      </c>
      <c r="AT844" s="231" t="s">
        <v>313</v>
      </c>
      <c r="AU844" s="231" t="s">
        <v>145</v>
      </c>
      <c r="AY844" s="17" t="s">
        <v>130</v>
      </c>
      <c r="BE844" s="232">
        <f>IF(N844="základní",J844,0)</f>
        <v>0</v>
      </c>
      <c r="BF844" s="232">
        <f>IF(N844="snížená",J844,0)</f>
        <v>0</v>
      </c>
      <c r="BG844" s="232">
        <f>IF(N844="zákl. přenesená",J844,0)</f>
        <v>0</v>
      </c>
      <c r="BH844" s="232">
        <f>IF(N844="sníž. přenesená",J844,0)</f>
        <v>0</v>
      </c>
      <c r="BI844" s="232">
        <f>IF(N844="nulová",J844,0)</f>
        <v>0</v>
      </c>
      <c r="BJ844" s="17" t="s">
        <v>81</v>
      </c>
      <c r="BK844" s="232">
        <f>ROUND(I844*H844,2)</f>
        <v>0</v>
      </c>
      <c r="BL844" s="17" t="s">
        <v>136</v>
      </c>
      <c r="BM844" s="231" t="s">
        <v>1243</v>
      </c>
    </row>
    <row r="845" s="14" customFormat="1">
      <c r="A845" s="14"/>
      <c r="B845" s="245"/>
      <c r="C845" s="246"/>
      <c r="D845" s="235" t="s">
        <v>138</v>
      </c>
      <c r="E845" s="247" t="s">
        <v>1</v>
      </c>
      <c r="F845" s="248" t="s">
        <v>1074</v>
      </c>
      <c r="G845" s="246"/>
      <c r="H845" s="247" t="s">
        <v>1</v>
      </c>
      <c r="I845" s="249"/>
      <c r="J845" s="246"/>
      <c r="K845" s="246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138</v>
      </c>
      <c r="AU845" s="254" t="s">
        <v>145</v>
      </c>
      <c r="AV845" s="14" t="s">
        <v>81</v>
      </c>
      <c r="AW845" s="14" t="s">
        <v>29</v>
      </c>
      <c r="AX845" s="14" t="s">
        <v>73</v>
      </c>
      <c r="AY845" s="254" t="s">
        <v>130</v>
      </c>
    </row>
    <row r="846" s="14" customFormat="1">
      <c r="A846" s="14"/>
      <c r="B846" s="245"/>
      <c r="C846" s="246"/>
      <c r="D846" s="235" t="s">
        <v>138</v>
      </c>
      <c r="E846" s="247" t="s">
        <v>1</v>
      </c>
      <c r="F846" s="248" t="s">
        <v>1244</v>
      </c>
      <c r="G846" s="246"/>
      <c r="H846" s="247" t="s">
        <v>1</v>
      </c>
      <c r="I846" s="249"/>
      <c r="J846" s="246"/>
      <c r="K846" s="246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138</v>
      </c>
      <c r="AU846" s="254" t="s">
        <v>145</v>
      </c>
      <c r="AV846" s="14" t="s">
        <v>81</v>
      </c>
      <c r="AW846" s="14" t="s">
        <v>29</v>
      </c>
      <c r="AX846" s="14" t="s">
        <v>73</v>
      </c>
      <c r="AY846" s="254" t="s">
        <v>130</v>
      </c>
    </row>
    <row r="847" s="13" customFormat="1">
      <c r="A847" s="13"/>
      <c r="B847" s="233"/>
      <c r="C847" s="234"/>
      <c r="D847" s="235" t="s">
        <v>138</v>
      </c>
      <c r="E847" s="236" t="s">
        <v>1</v>
      </c>
      <c r="F847" s="237" t="s">
        <v>1245</v>
      </c>
      <c r="G847" s="234"/>
      <c r="H847" s="238">
        <v>34.612000000000002</v>
      </c>
      <c r="I847" s="239"/>
      <c r="J847" s="234"/>
      <c r="K847" s="234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138</v>
      </c>
      <c r="AU847" s="244" t="s">
        <v>145</v>
      </c>
      <c r="AV847" s="13" t="s">
        <v>83</v>
      </c>
      <c r="AW847" s="13" t="s">
        <v>29</v>
      </c>
      <c r="AX847" s="13" t="s">
        <v>81</v>
      </c>
      <c r="AY847" s="244" t="s">
        <v>130</v>
      </c>
    </row>
    <row r="848" s="2" customFormat="1" ht="44.25" customHeight="1">
      <c r="A848" s="38"/>
      <c r="B848" s="39"/>
      <c r="C848" s="219" t="s">
        <v>1246</v>
      </c>
      <c r="D848" s="219" t="s">
        <v>132</v>
      </c>
      <c r="E848" s="220" t="s">
        <v>1247</v>
      </c>
      <c r="F848" s="221" t="s">
        <v>1248</v>
      </c>
      <c r="G848" s="222" t="s">
        <v>179</v>
      </c>
      <c r="H848" s="223">
        <v>49</v>
      </c>
      <c r="I848" s="224"/>
      <c r="J848" s="225">
        <f>ROUND(I848*H848,2)</f>
        <v>0</v>
      </c>
      <c r="K848" s="226"/>
      <c r="L848" s="44"/>
      <c r="M848" s="227" t="s">
        <v>1</v>
      </c>
      <c r="N848" s="228" t="s">
        <v>38</v>
      </c>
      <c r="O848" s="91"/>
      <c r="P848" s="229">
        <f>O848*H848</f>
        <v>0</v>
      </c>
      <c r="Q848" s="229">
        <v>0</v>
      </c>
      <c r="R848" s="229">
        <f>Q848*H848</f>
        <v>0</v>
      </c>
      <c r="S848" s="229">
        <v>0</v>
      </c>
      <c r="T848" s="230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31" t="s">
        <v>136</v>
      </c>
      <c r="AT848" s="231" t="s">
        <v>132</v>
      </c>
      <c r="AU848" s="231" t="s">
        <v>145</v>
      </c>
      <c r="AY848" s="17" t="s">
        <v>130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17" t="s">
        <v>81</v>
      </c>
      <c r="BK848" s="232">
        <f>ROUND(I848*H848,2)</f>
        <v>0</v>
      </c>
      <c r="BL848" s="17" t="s">
        <v>136</v>
      </c>
      <c r="BM848" s="231" t="s">
        <v>1249</v>
      </c>
    </row>
    <row r="849" s="14" customFormat="1">
      <c r="A849" s="14"/>
      <c r="B849" s="245"/>
      <c r="C849" s="246"/>
      <c r="D849" s="235" t="s">
        <v>138</v>
      </c>
      <c r="E849" s="247" t="s">
        <v>1</v>
      </c>
      <c r="F849" s="248" t="s">
        <v>1074</v>
      </c>
      <c r="G849" s="246"/>
      <c r="H849" s="247" t="s">
        <v>1</v>
      </c>
      <c r="I849" s="249"/>
      <c r="J849" s="246"/>
      <c r="K849" s="246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138</v>
      </c>
      <c r="AU849" s="254" t="s">
        <v>145</v>
      </c>
      <c r="AV849" s="14" t="s">
        <v>81</v>
      </c>
      <c r="AW849" s="14" t="s">
        <v>29</v>
      </c>
      <c r="AX849" s="14" t="s">
        <v>73</v>
      </c>
      <c r="AY849" s="254" t="s">
        <v>130</v>
      </c>
    </row>
    <row r="850" s="14" customFormat="1">
      <c r="A850" s="14"/>
      <c r="B850" s="245"/>
      <c r="C850" s="246"/>
      <c r="D850" s="235" t="s">
        <v>138</v>
      </c>
      <c r="E850" s="247" t="s">
        <v>1</v>
      </c>
      <c r="F850" s="248" t="s">
        <v>1238</v>
      </c>
      <c r="G850" s="246"/>
      <c r="H850" s="247" t="s">
        <v>1</v>
      </c>
      <c r="I850" s="249"/>
      <c r="J850" s="246"/>
      <c r="K850" s="246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138</v>
      </c>
      <c r="AU850" s="254" t="s">
        <v>145</v>
      </c>
      <c r="AV850" s="14" t="s">
        <v>81</v>
      </c>
      <c r="AW850" s="14" t="s">
        <v>29</v>
      </c>
      <c r="AX850" s="14" t="s">
        <v>73</v>
      </c>
      <c r="AY850" s="254" t="s">
        <v>130</v>
      </c>
    </row>
    <row r="851" s="13" customFormat="1">
      <c r="A851" s="13"/>
      <c r="B851" s="233"/>
      <c r="C851" s="234"/>
      <c r="D851" s="235" t="s">
        <v>138</v>
      </c>
      <c r="E851" s="236" t="s">
        <v>1</v>
      </c>
      <c r="F851" s="237" t="s">
        <v>1250</v>
      </c>
      <c r="G851" s="234"/>
      <c r="H851" s="238">
        <v>49</v>
      </c>
      <c r="I851" s="239"/>
      <c r="J851" s="234"/>
      <c r="K851" s="234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138</v>
      </c>
      <c r="AU851" s="244" t="s">
        <v>145</v>
      </c>
      <c r="AV851" s="13" t="s">
        <v>83</v>
      </c>
      <c r="AW851" s="13" t="s">
        <v>29</v>
      </c>
      <c r="AX851" s="13" t="s">
        <v>81</v>
      </c>
      <c r="AY851" s="244" t="s">
        <v>130</v>
      </c>
    </row>
    <row r="852" s="2" customFormat="1" ht="24.15" customHeight="1">
      <c r="A852" s="38"/>
      <c r="B852" s="39"/>
      <c r="C852" s="266" t="s">
        <v>1251</v>
      </c>
      <c r="D852" s="266" t="s">
        <v>313</v>
      </c>
      <c r="E852" s="267" t="s">
        <v>1252</v>
      </c>
      <c r="F852" s="268" t="s">
        <v>1253</v>
      </c>
      <c r="G852" s="269" t="s">
        <v>179</v>
      </c>
      <c r="H852" s="270">
        <v>49.734999999999999</v>
      </c>
      <c r="I852" s="271"/>
      <c r="J852" s="272">
        <f>ROUND(I852*H852,2)</f>
        <v>0</v>
      </c>
      <c r="K852" s="273"/>
      <c r="L852" s="274"/>
      <c r="M852" s="275" t="s">
        <v>1</v>
      </c>
      <c r="N852" s="276" t="s">
        <v>38</v>
      </c>
      <c r="O852" s="91"/>
      <c r="P852" s="229">
        <f>O852*H852</f>
        <v>0</v>
      </c>
      <c r="Q852" s="229">
        <v>0.0031800000000000001</v>
      </c>
      <c r="R852" s="229">
        <f>Q852*H852</f>
        <v>0.1581573</v>
      </c>
      <c r="S852" s="229">
        <v>0</v>
      </c>
      <c r="T852" s="230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31" t="s">
        <v>176</v>
      </c>
      <c r="AT852" s="231" t="s">
        <v>313</v>
      </c>
      <c r="AU852" s="231" t="s">
        <v>145</v>
      </c>
      <c r="AY852" s="17" t="s">
        <v>130</v>
      </c>
      <c r="BE852" s="232">
        <f>IF(N852="základní",J852,0)</f>
        <v>0</v>
      </c>
      <c r="BF852" s="232">
        <f>IF(N852="snížená",J852,0)</f>
        <v>0</v>
      </c>
      <c r="BG852" s="232">
        <f>IF(N852="zákl. přenesená",J852,0)</f>
        <v>0</v>
      </c>
      <c r="BH852" s="232">
        <f>IF(N852="sníž. přenesená",J852,0)</f>
        <v>0</v>
      </c>
      <c r="BI852" s="232">
        <f>IF(N852="nulová",J852,0)</f>
        <v>0</v>
      </c>
      <c r="BJ852" s="17" t="s">
        <v>81</v>
      </c>
      <c r="BK852" s="232">
        <f>ROUND(I852*H852,2)</f>
        <v>0</v>
      </c>
      <c r="BL852" s="17" t="s">
        <v>136</v>
      </c>
      <c r="BM852" s="231" t="s">
        <v>1254</v>
      </c>
    </row>
    <row r="853" s="14" customFormat="1">
      <c r="A853" s="14"/>
      <c r="B853" s="245"/>
      <c r="C853" s="246"/>
      <c r="D853" s="235" t="s">
        <v>138</v>
      </c>
      <c r="E853" s="247" t="s">
        <v>1</v>
      </c>
      <c r="F853" s="248" t="s">
        <v>1074</v>
      </c>
      <c r="G853" s="246"/>
      <c r="H853" s="247" t="s">
        <v>1</v>
      </c>
      <c r="I853" s="249"/>
      <c r="J853" s="246"/>
      <c r="K853" s="246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138</v>
      </c>
      <c r="AU853" s="254" t="s">
        <v>145</v>
      </c>
      <c r="AV853" s="14" t="s">
        <v>81</v>
      </c>
      <c r="AW853" s="14" t="s">
        <v>29</v>
      </c>
      <c r="AX853" s="14" t="s">
        <v>73</v>
      </c>
      <c r="AY853" s="254" t="s">
        <v>130</v>
      </c>
    </row>
    <row r="854" s="14" customFormat="1">
      <c r="A854" s="14"/>
      <c r="B854" s="245"/>
      <c r="C854" s="246"/>
      <c r="D854" s="235" t="s">
        <v>138</v>
      </c>
      <c r="E854" s="247" t="s">
        <v>1</v>
      </c>
      <c r="F854" s="248" t="s">
        <v>1244</v>
      </c>
      <c r="G854" s="246"/>
      <c r="H854" s="247" t="s">
        <v>1</v>
      </c>
      <c r="I854" s="249"/>
      <c r="J854" s="246"/>
      <c r="K854" s="246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138</v>
      </c>
      <c r="AU854" s="254" t="s">
        <v>145</v>
      </c>
      <c r="AV854" s="14" t="s">
        <v>81</v>
      </c>
      <c r="AW854" s="14" t="s">
        <v>29</v>
      </c>
      <c r="AX854" s="14" t="s">
        <v>73</v>
      </c>
      <c r="AY854" s="254" t="s">
        <v>130</v>
      </c>
    </row>
    <row r="855" s="13" customFormat="1">
      <c r="A855" s="13"/>
      <c r="B855" s="233"/>
      <c r="C855" s="234"/>
      <c r="D855" s="235" t="s">
        <v>138</v>
      </c>
      <c r="E855" s="236" t="s">
        <v>1</v>
      </c>
      <c r="F855" s="237" t="s">
        <v>1255</v>
      </c>
      <c r="G855" s="234"/>
      <c r="H855" s="238">
        <v>49.734999999999999</v>
      </c>
      <c r="I855" s="239"/>
      <c r="J855" s="234"/>
      <c r="K855" s="234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138</v>
      </c>
      <c r="AU855" s="244" t="s">
        <v>145</v>
      </c>
      <c r="AV855" s="13" t="s">
        <v>83</v>
      </c>
      <c r="AW855" s="13" t="s">
        <v>29</v>
      </c>
      <c r="AX855" s="13" t="s">
        <v>81</v>
      </c>
      <c r="AY855" s="244" t="s">
        <v>130</v>
      </c>
    </row>
    <row r="856" s="2" customFormat="1" ht="44.25" customHeight="1">
      <c r="A856" s="38"/>
      <c r="B856" s="39"/>
      <c r="C856" s="219" t="s">
        <v>1256</v>
      </c>
      <c r="D856" s="219" t="s">
        <v>132</v>
      </c>
      <c r="E856" s="220" t="s">
        <v>1257</v>
      </c>
      <c r="F856" s="221" t="s">
        <v>1258</v>
      </c>
      <c r="G856" s="222" t="s">
        <v>179</v>
      </c>
      <c r="H856" s="223">
        <v>572</v>
      </c>
      <c r="I856" s="224"/>
      <c r="J856" s="225">
        <f>ROUND(I856*H856,2)</f>
        <v>0</v>
      </c>
      <c r="K856" s="226"/>
      <c r="L856" s="44"/>
      <c r="M856" s="227" t="s">
        <v>1</v>
      </c>
      <c r="N856" s="228" t="s">
        <v>38</v>
      </c>
      <c r="O856" s="91"/>
      <c r="P856" s="229">
        <f>O856*H856</f>
        <v>0</v>
      </c>
      <c r="Q856" s="229">
        <v>0</v>
      </c>
      <c r="R856" s="229">
        <f>Q856*H856</f>
        <v>0</v>
      </c>
      <c r="S856" s="229">
        <v>0</v>
      </c>
      <c r="T856" s="230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31" t="s">
        <v>136</v>
      </c>
      <c r="AT856" s="231" t="s">
        <v>132</v>
      </c>
      <c r="AU856" s="231" t="s">
        <v>145</v>
      </c>
      <c r="AY856" s="17" t="s">
        <v>130</v>
      </c>
      <c r="BE856" s="232">
        <f>IF(N856="základní",J856,0)</f>
        <v>0</v>
      </c>
      <c r="BF856" s="232">
        <f>IF(N856="snížená",J856,0)</f>
        <v>0</v>
      </c>
      <c r="BG856" s="232">
        <f>IF(N856="zákl. přenesená",J856,0)</f>
        <v>0</v>
      </c>
      <c r="BH856" s="232">
        <f>IF(N856="sníž. přenesená",J856,0)</f>
        <v>0</v>
      </c>
      <c r="BI856" s="232">
        <f>IF(N856="nulová",J856,0)</f>
        <v>0</v>
      </c>
      <c r="BJ856" s="17" t="s">
        <v>81</v>
      </c>
      <c r="BK856" s="232">
        <f>ROUND(I856*H856,2)</f>
        <v>0</v>
      </c>
      <c r="BL856" s="17" t="s">
        <v>136</v>
      </c>
      <c r="BM856" s="231" t="s">
        <v>1259</v>
      </c>
    </row>
    <row r="857" s="14" customFormat="1">
      <c r="A857" s="14"/>
      <c r="B857" s="245"/>
      <c r="C857" s="246"/>
      <c r="D857" s="235" t="s">
        <v>138</v>
      </c>
      <c r="E857" s="247" t="s">
        <v>1</v>
      </c>
      <c r="F857" s="248" t="s">
        <v>1074</v>
      </c>
      <c r="G857" s="246"/>
      <c r="H857" s="247" t="s">
        <v>1</v>
      </c>
      <c r="I857" s="249"/>
      <c r="J857" s="246"/>
      <c r="K857" s="246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138</v>
      </c>
      <c r="AU857" s="254" t="s">
        <v>145</v>
      </c>
      <c r="AV857" s="14" t="s">
        <v>81</v>
      </c>
      <c r="AW857" s="14" t="s">
        <v>29</v>
      </c>
      <c r="AX857" s="14" t="s">
        <v>73</v>
      </c>
      <c r="AY857" s="254" t="s">
        <v>130</v>
      </c>
    </row>
    <row r="858" s="14" customFormat="1">
      <c r="A858" s="14"/>
      <c r="B858" s="245"/>
      <c r="C858" s="246"/>
      <c r="D858" s="235" t="s">
        <v>138</v>
      </c>
      <c r="E858" s="247" t="s">
        <v>1</v>
      </c>
      <c r="F858" s="248" t="s">
        <v>1260</v>
      </c>
      <c r="G858" s="246"/>
      <c r="H858" s="247" t="s">
        <v>1</v>
      </c>
      <c r="I858" s="249"/>
      <c r="J858" s="246"/>
      <c r="K858" s="246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138</v>
      </c>
      <c r="AU858" s="254" t="s">
        <v>145</v>
      </c>
      <c r="AV858" s="14" t="s">
        <v>81</v>
      </c>
      <c r="AW858" s="14" t="s">
        <v>29</v>
      </c>
      <c r="AX858" s="14" t="s">
        <v>73</v>
      </c>
      <c r="AY858" s="254" t="s">
        <v>130</v>
      </c>
    </row>
    <row r="859" s="13" customFormat="1">
      <c r="A859" s="13"/>
      <c r="B859" s="233"/>
      <c r="C859" s="234"/>
      <c r="D859" s="235" t="s">
        <v>138</v>
      </c>
      <c r="E859" s="236" t="s">
        <v>1</v>
      </c>
      <c r="F859" s="237" t="s">
        <v>1261</v>
      </c>
      <c r="G859" s="234"/>
      <c r="H859" s="238">
        <v>566.89999999999998</v>
      </c>
      <c r="I859" s="239"/>
      <c r="J859" s="234"/>
      <c r="K859" s="234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138</v>
      </c>
      <c r="AU859" s="244" t="s">
        <v>145</v>
      </c>
      <c r="AV859" s="13" t="s">
        <v>83</v>
      </c>
      <c r="AW859" s="13" t="s">
        <v>29</v>
      </c>
      <c r="AX859" s="13" t="s">
        <v>73</v>
      </c>
      <c r="AY859" s="244" t="s">
        <v>130</v>
      </c>
    </row>
    <row r="860" s="14" customFormat="1">
      <c r="A860" s="14"/>
      <c r="B860" s="245"/>
      <c r="C860" s="246"/>
      <c r="D860" s="235" t="s">
        <v>138</v>
      </c>
      <c r="E860" s="247" t="s">
        <v>1</v>
      </c>
      <c r="F860" s="248" t="s">
        <v>1238</v>
      </c>
      <c r="G860" s="246"/>
      <c r="H860" s="247" t="s">
        <v>1</v>
      </c>
      <c r="I860" s="249"/>
      <c r="J860" s="246"/>
      <c r="K860" s="246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138</v>
      </c>
      <c r="AU860" s="254" t="s">
        <v>145</v>
      </c>
      <c r="AV860" s="14" t="s">
        <v>81</v>
      </c>
      <c r="AW860" s="14" t="s">
        <v>29</v>
      </c>
      <c r="AX860" s="14" t="s">
        <v>73</v>
      </c>
      <c r="AY860" s="254" t="s">
        <v>130</v>
      </c>
    </row>
    <row r="861" s="13" customFormat="1">
      <c r="A861" s="13"/>
      <c r="B861" s="233"/>
      <c r="C861" s="234"/>
      <c r="D861" s="235" t="s">
        <v>138</v>
      </c>
      <c r="E861" s="236" t="s">
        <v>1</v>
      </c>
      <c r="F861" s="237" t="s">
        <v>1262</v>
      </c>
      <c r="G861" s="234"/>
      <c r="H861" s="238">
        <v>5.0999999999999996</v>
      </c>
      <c r="I861" s="239"/>
      <c r="J861" s="234"/>
      <c r="K861" s="234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138</v>
      </c>
      <c r="AU861" s="244" t="s">
        <v>145</v>
      </c>
      <c r="AV861" s="13" t="s">
        <v>83</v>
      </c>
      <c r="AW861" s="13" t="s">
        <v>29</v>
      </c>
      <c r="AX861" s="13" t="s">
        <v>73</v>
      </c>
      <c r="AY861" s="244" t="s">
        <v>130</v>
      </c>
    </row>
    <row r="862" s="15" customFormat="1">
      <c r="A862" s="15"/>
      <c r="B862" s="255"/>
      <c r="C862" s="256"/>
      <c r="D862" s="235" t="s">
        <v>138</v>
      </c>
      <c r="E862" s="257" t="s">
        <v>1</v>
      </c>
      <c r="F862" s="258" t="s">
        <v>153</v>
      </c>
      <c r="G862" s="256"/>
      <c r="H862" s="259">
        <v>572</v>
      </c>
      <c r="I862" s="260"/>
      <c r="J862" s="256"/>
      <c r="K862" s="256"/>
      <c r="L862" s="261"/>
      <c r="M862" s="262"/>
      <c r="N862" s="263"/>
      <c r="O862" s="263"/>
      <c r="P862" s="263"/>
      <c r="Q862" s="263"/>
      <c r="R862" s="263"/>
      <c r="S862" s="263"/>
      <c r="T862" s="264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5" t="s">
        <v>138</v>
      </c>
      <c r="AU862" s="265" t="s">
        <v>145</v>
      </c>
      <c r="AV862" s="15" t="s">
        <v>136</v>
      </c>
      <c r="AW862" s="15" t="s">
        <v>29</v>
      </c>
      <c r="AX862" s="15" t="s">
        <v>81</v>
      </c>
      <c r="AY862" s="265" t="s">
        <v>130</v>
      </c>
    </row>
    <row r="863" s="2" customFormat="1" ht="24.15" customHeight="1">
      <c r="A863" s="38"/>
      <c r="B863" s="39"/>
      <c r="C863" s="266" t="s">
        <v>1263</v>
      </c>
      <c r="D863" s="266" t="s">
        <v>313</v>
      </c>
      <c r="E863" s="267" t="s">
        <v>1264</v>
      </c>
      <c r="F863" s="268" t="s">
        <v>1265</v>
      </c>
      <c r="G863" s="269" t="s">
        <v>179</v>
      </c>
      <c r="H863" s="270">
        <v>580.58100000000002</v>
      </c>
      <c r="I863" s="271"/>
      <c r="J863" s="272">
        <f>ROUND(I863*H863,2)</f>
        <v>0</v>
      </c>
      <c r="K863" s="273"/>
      <c r="L863" s="274"/>
      <c r="M863" s="275" t="s">
        <v>1</v>
      </c>
      <c r="N863" s="276" t="s">
        <v>38</v>
      </c>
      <c r="O863" s="91"/>
      <c r="P863" s="229">
        <f>O863*H863</f>
        <v>0</v>
      </c>
      <c r="Q863" s="229">
        <v>0.0066299999999999996</v>
      </c>
      <c r="R863" s="229">
        <f>Q863*H863</f>
        <v>3.8492520299999997</v>
      </c>
      <c r="S863" s="229">
        <v>0</v>
      </c>
      <c r="T863" s="230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31" t="s">
        <v>176</v>
      </c>
      <c r="AT863" s="231" t="s">
        <v>313</v>
      </c>
      <c r="AU863" s="231" t="s">
        <v>145</v>
      </c>
      <c r="AY863" s="17" t="s">
        <v>130</v>
      </c>
      <c r="BE863" s="232">
        <f>IF(N863="základní",J863,0)</f>
        <v>0</v>
      </c>
      <c r="BF863" s="232">
        <f>IF(N863="snížená",J863,0)</f>
        <v>0</v>
      </c>
      <c r="BG863" s="232">
        <f>IF(N863="zákl. přenesená",J863,0)</f>
        <v>0</v>
      </c>
      <c r="BH863" s="232">
        <f>IF(N863="sníž. přenesená",J863,0)</f>
        <v>0</v>
      </c>
      <c r="BI863" s="232">
        <f>IF(N863="nulová",J863,0)</f>
        <v>0</v>
      </c>
      <c r="BJ863" s="17" t="s">
        <v>81</v>
      </c>
      <c r="BK863" s="232">
        <f>ROUND(I863*H863,2)</f>
        <v>0</v>
      </c>
      <c r="BL863" s="17" t="s">
        <v>136</v>
      </c>
      <c r="BM863" s="231" t="s">
        <v>1266</v>
      </c>
    </row>
    <row r="864" s="14" customFormat="1">
      <c r="A864" s="14"/>
      <c r="B864" s="245"/>
      <c r="C864" s="246"/>
      <c r="D864" s="235" t="s">
        <v>138</v>
      </c>
      <c r="E864" s="247" t="s">
        <v>1</v>
      </c>
      <c r="F864" s="248" t="s">
        <v>1074</v>
      </c>
      <c r="G864" s="246"/>
      <c r="H864" s="247" t="s">
        <v>1</v>
      </c>
      <c r="I864" s="249"/>
      <c r="J864" s="246"/>
      <c r="K864" s="246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138</v>
      </c>
      <c r="AU864" s="254" t="s">
        <v>145</v>
      </c>
      <c r="AV864" s="14" t="s">
        <v>81</v>
      </c>
      <c r="AW864" s="14" t="s">
        <v>29</v>
      </c>
      <c r="AX864" s="14" t="s">
        <v>73</v>
      </c>
      <c r="AY864" s="254" t="s">
        <v>130</v>
      </c>
    </row>
    <row r="865" s="14" customFormat="1">
      <c r="A865" s="14"/>
      <c r="B865" s="245"/>
      <c r="C865" s="246"/>
      <c r="D865" s="235" t="s">
        <v>138</v>
      </c>
      <c r="E865" s="247" t="s">
        <v>1</v>
      </c>
      <c r="F865" s="248" t="s">
        <v>1267</v>
      </c>
      <c r="G865" s="246"/>
      <c r="H865" s="247" t="s">
        <v>1</v>
      </c>
      <c r="I865" s="249"/>
      <c r="J865" s="246"/>
      <c r="K865" s="246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138</v>
      </c>
      <c r="AU865" s="254" t="s">
        <v>145</v>
      </c>
      <c r="AV865" s="14" t="s">
        <v>81</v>
      </c>
      <c r="AW865" s="14" t="s">
        <v>29</v>
      </c>
      <c r="AX865" s="14" t="s">
        <v>73</v>
      </c>
      <c r="AY865" s="254" t="s">
        <v>130</v>
      </c>
    </row>
    <row r="866" s="13" customFormat="1">
      <c r="A866" s="13"/>
      <c r="B866" s="233"/>
      <c r="C866" s="234"/>
      <c r="D866" s="235" t="s">
        <v>138</v>
      </c>
      <c r="E866" s="236" t="s">
        <v>1</v>
      </c>
      <c r="F866" s="237" t="s">
        <v>1268</v>
      </c>
      <c r="G866" s="234"/>
      <c r="H866" s="238">
        <v>575.404</v>
      </c>
      <c r="I866" s="239"/>
      <c r="J866" s="234"/>
      <c r="K866" s="234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138</v>
      </c>
      <c r="AU866" s="244" t="s">
        <v>145</v>
      </c>
      <c r="AV866" s="13" t="s">
        <v>83</v>
      </c>
      <c r="AW866" s="13" t="s">
        <v>29</v>
      </c>
      <c r="AX866" s="13" t="s">
        <v>73</v>
      </c>
      <c r="AY866" s="244" t="s">
        <v>130</v>
      </c>
    </row>
    <row r="867" s="14" customFormat="1">
      <c r="A867" s="14"/>
      <c r="B867" s="245"/>
      <c r="C867" s="246"/>
      <c r="D867" s="235" t="s">
        <v>138</v>
      </c>
      <c r="E867" s="247" t="s">
        <v>1</v>
      </c>
      <c r="F867" s="248" t="s">
        <v>1238</v>
      </c>
      <c r="G867" s="246"/>
      <c r="H867" s="247" t="s">
        <v>1</v>
      </c>
      <c r="I867" s="249"/>
      <c r="J867" s="246"/>
      <c r="K867" s="246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138</v>
      </c>
      <c r="AU867" s="254" t="s">
        <v>145</v>
      </c>
      <c r="AV867" s="14" t="s">
        <v>81</v>
      </c>
      <c r="AW867" s="14" t="s">
        <v>29</v>
      </c>
      <c r="AX867" s="14" t="s">
        <v>73</v>
      </c>
      <c r="AY867" s="254" t="s">
        <v>130</v>
      </c>
    </row>
    <row r="868" s="13" customFormat="1">
      <c r="A868" s="13"/>
      <c r="B868" s="233"/>
      <c r="C868" s="234"/>
      <c r="D868" s="235" t="s">
        <v>138</v>
      </c>
      <c r="E868" s="236" t="s">
        <v>1</v>
      </c>
      <c r="F868" s="237" t="s">
        <v>1269</v>
      </c>
      <c r="G868" s="234"/>
      <c r="H868" s="238">
        <v>5.1769999999999996</v>
      </c>
      <c r="I868" s="239"/>
      <c r="J868" s="234"/>
      <c r="K868" s="234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138</v>
      </c>
      <c r="AU868" s="244" t="s">
        <v>145</v>
      </c>
      <c r="AV868" s="13" t="s">
        <v>83</v>
      </c>
      <c r="AW868" s="13" t="s">
        <v>29</v>
      </c>
      <c r="AX868" s="13" t="s">
        <v>73</v>
      </c>
      <c r="AY868" s="244" t="s">
        <v>130</v>
      </c>
    </row>
    <row r="869" s="15" customFormat="1">
      <c r="A869" s="15"/>
      <c r="B869" s="255"/>
      <c r="C869" s="256"/>
      <c r="D869" s="235" t="s">
        <v>138</v>
      </c>
      <c r="E869" s="257" t="s">
        <v>1</v>
      </c>
      <c r="F869" s="258" t="s">
        <v>153</v>
      </c>
      <c r="G869" s="256"/>
      <c r="H869" s="259">
        <v>580.58100000000002</v>
      </c>
      <c r="I869" s="260"/>
      <c r="J869" s="256"/>
      <c r="K869" s="256"/>
      <c r="L869" s="261"/>
      <c r="M869" s="262"/>
      <c r="N869" s="263"/>
      <c r="O869" s="263"/>
      <c r="P869" s="263"/>
      <c r="Q869" s="263"/>
      <c r="R869" s="263"/>
      <c r="S869" s="263"/>
      <c r="T869" s="264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5" t="s">
        <v>138</v>
      </c>
      <c r="AU869" s="265" t="s">
        <v>145</v>
      </c>
      <c r="AV869" s="15" t="s">
        <v>136</v>
      </c>
      <c r="AW869" s="15" t="s">
        <v>29</v>
      </c>
      <c r="AX869" s="15" t="s">
        <v>81</v>
      </c>
      <c r="AY869" s="265" t="s">
        <v>130</v>
      </c>
    </row>
    <row r="870" s="2" customFormat="1" ht="44.25" customHeight="1">
      <c r="A870" s="38"/>
      <c r="B870" s="39"/>
      <c r="C870" s="219" t="s">
        <v>1270</v>
      </c>
      <c r="D870" s="219" t="s">
        <v>132</v>
      </c>
      <c r="E870" s="220" t="s">
        <v>1271</v>
      </c>
      <c r="F870" s="221" t="s">
        <v>1272</v>
      </c>
      <c r="G870" s="222" t="s">
        <v>360</v>
      </c>
      <c r="H870" s="223">
        <v>29</v>
      </c>
      <c r="I870" s="224"/>
      <c r="J870" s="225">
        <f>ROUND(I870*H870,2)</f>
        <v>0</v>
      </c>
      <c r="K870" s="226"/>
      <c r="L870" s="44"/>
      <c r="M870" s="227" t="s">
        <v>1</v>
      </c>
      <c r="N870" s="228" t="s">
        <v>38</v>
      </c>
      <c r="O870" s="91"/>
      <c r="P870" s="229">
        <f>O870*H870</f>
        <v>0</v>
      </c>
      <c r="Q870" s="229">
        <v>0</v>
      </c>
      <c r="R870" s="229">
        <f>Q870*H870</f>
        <v>0</v>
      </c>
      <c r="S870" s="229">
        <v>0</v>
      </c>
      <c r="T870" s="230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31" t="s">
        <v>136</v>
      </c>
      <c r="AT870" s="231" t="s">
        <v>132</v>
      </c>
      <c r="AU870" s="231" t="s">
        <v>145</v>
      </c>
      <c r="AY870" s="17" t="s">
        <v>130</v>
      </c>
      <c r="BE870" s="232">
        <f>IF(N870="základní",J870,0)</f>
        <v>0</v>
      </c>
      <c r="BF870" s="232">
        <f>IF(N870="snížená",J870,0)</f>
        <v>0</v>
      </c>
      <c r="BG870" s="232">
        <f>IF(N870="zákl. přenesená",J870,0)</f>
        <v>0</v>
      </c>
      <c r="BH870" s="232">
        <f>IF(N870="sníž. přenesená",J870,0)</f>
        <v>0</v>
      </c>
      <c r="BI870" s="232">
        <f>IF(N870="nulová",J870,0)</f>
        <v>0</v>
      </c>
      <c r="BJ870" s="17" t="s">
        <v>81</v>
      </c>
      <c r="BK870" s="232">
        <f>ROUND(I870*H870,2)</f>
        <v>0</v>
      </c>
      <c r="BL870" s="17" t="s">
        <v>136</v>
      </c>
      <c r="BM870" s="231" t="s">
        <v>1273</v>
      </c>
    </row>
    <row r="871" s="14" customFormat="1">
      <c r="A871" s="14"/>
      <c r="B871" s="245"/>
      <c r="C871" s="246"/>
      <c r="D871" s="235" t="s">
        <v>138</v>
      </c>
      <c r="E871" s="247" t="s">
        <v>1</v>
      </c>
      <c r="F871" s="248" t="s">
        <v>1274</v>
      </c>
      <c r="G871" s="246"/>
      <c r="H871" s="247" t="s">
        <v>1</v>
      </c>
      <c r="I871" s="249"/>
      <c r="J871" s="246"/>
      <c r="K871" s="246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138</v>
      </c>
      <c r="AU871" s="254" t="s">
        <v>145</v>
      </c>
      <c r="AV871" s="14" t="s">
        <v>81</v>
      </c>
      <c r="AW871" s="14" t="s">
        <v>29</v>
      </c>
      <c r="AX871" s="14" t="s">
        <v>73</v>
      </c>
      <c r="AY871" s="254" t="s">
        <v>130</v>
      </c>
    </row>
    <row r="872" s="13" customFormat="1">
      <c r="A872" s="13"/>
      <c r="B872" s="233"/>
      <c r="C872" s="234"/>
      <c r="D872" s="235" t="s">
        <v>138</v>
      </c>
      <c r="E872" s="236" t="s">
        <v>1</v>
      </c>
      <c r="F872" s="237" t="s">
        <v>326</v>
      </c>
      <c r="G872" s="234"/>
      <c r="H872" s="238">
        <v>29</v>
      </c>
      <c r="I872" s="239"/>
      <c r="J872" s="234"/>
      <c r="K872" s="234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138</v>
      </c>
      <c r="AU872" s="244" t="s">
        <v>145</v>
      </c>
      <c r="AV872" s="13" t="s">
        <v>83</v>
      </c>
      <c r="AW872" s="13" t="s">
        <v>29</v>
      </c>
      <c r="AX872" s="13" t="s">
        <v>81</v>
      </c>
      <c r="AY872" s="244" t="s">
        <v>130</v>
      </c>
    </row>
    <row r="873" s="2" customFormat="1" ht="16.5" customHeight="1">
      <c r="A873" s="38"/>
      <c r="B873" s="39"/>
      <c r="C873" s="266" t="s">
        <v>1275</v>
      </c>
      <c r="D873" s="266" t="s">
        <v>313</v>
      </c>
      <c r="E873" s="267" t="s">
        <v>1276</v>
      </c>
      <c r="F873" s="268" t="s">
        <v>1277</v>
      </c>
      <c r="G873" s="269" t="s">
        <v>360</v>
      </c>
      <c r="H873" s="270">
        <v>29.434999999999999</v>
      </c>
      <c r="I873" s="271"/>
      <c r="J873" s="272">
        <f>ROUND(I873*H873,2)</f>
        <v>0</v>
      </c>
      <c r="K873" s="273"/>
      <c r="L873" s="274"/>
      <c r="M873" s="275" t="s">
        <v>1</v>
      </c>
      <c r="N873" s="276" t="s">
        <v>38</v>
      </c>
      <c r="O873" s="91"/>
      <c r="P873" s="229">
        <f>O873*H873</f>
        <v>0</v>
      </c>
      <c r="Q873" s="229">
        <v>0.00038999999999999999</v>
      </c>
      <c r="R873" s="229">
        <f>Q873*H873</f>
        <v>0.011479649999999999</v>
      </c>
      <c r="S873" s="229">
        <v>0</v>
      </c>
      <c r="T873" s="230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31" t="s">
        <v>176</v>
      </c>
      <c r="AT873" s="231" t="s">
        <v>313</v>
      </c>
      <c r="AU873" s="231" t="s">
        <v>145</v>
      </c>
      <c r="AY873" s="17" t="s">
        <v>130</v>
      </c>
      <c r="BE873" s="232">
        <f>IF(N873="základní",J873,0)</f>
        <v>0</v>
      </c>
      <c r="BF873" s="232">
        <f>IF(N873="snížená",J873,0)</f>
        <v>0</v>
      </c>
      <c r="BG873" s="232">
        <f>IF(N873="zákl. přenesená",J873,0)</f>
        <v>0</v>
      </c>
      <c r="BH873" s="232">
        <f>IF(N873="sníž. přenesená",J873,0)</f>
        <v>0</v>
      </c>
      <c r="BI873" s="232">
        <f>IF(N873="nulová",J873,0)</f>
        <v>0</v>
      </c>
      <c r="BJ873" s="17" t="s">
        <v>81</v>
      </c>
      <c r="BK873" s="232">
        <f>ROUND(I873*H873,2)</f>
        <v>0</v>
      </c>
      <c r="BL873" s="17" t="s">
        <v>136</v>
      </c>
      <c r="BM873" s="231" t="s">
        <v>1278</v>
      </c>
    </row>
    <row r="874" s="14" customFormat="1">
      <c r="A874" s="14"/>
      <c r="B874" s="245"/>
      <c r="C874" s="246"/>
      <c r="D874" s="235" t="s">
        <v>138</v>
      </c>
      <c r="E874" s="247" t="s">
        <v>1</v>
      </c>
      <c r="F874" s="248" t="s">
        <v>1074</v>
      </c>
      <c r="G874" s="246"/>
      <c r="H874" s="247" t="s">
        <v>1</v>
      </c>
      <c r="I874" s="249"/>
      <c r="J874" s="246"/>
      <c r="K874" s="246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138</v>
      </c>
      <c r="AU874" s="254" t="s">
        <v>145</v>
      </c>
      <c r="AV874" s="14" t="s">
        <v>81</v>
      </c>
      <c r="AW874" s="14" t="s">
        <v>29</v>
      </c>
      <c r="AX874" s="14" t="s">
        <v>73</v>
      </c>
      <c r="AY874" s="254" t="s">
        <v>130</v>
      </c>
    </row>
    <row r="875" s="13" customFormat="1">
      <c r="A875" s="13"/>
      <c r="B875" s="233"/>
      <c r="C875" s="234"/>
      <c r="D875" s="235" t="s">
        <v>138</v>
      </c>
      <c r="E875" s="236" t="s">
        <v>1</v>
      </c>
      <c r="F875" s="237" t="s">
        <v>1279</v>
      </c>
      <c r="G875" s="234"/>
      <c r="H875" s="238">
        <v>29.434999999999999</v>
      </c>
      <c r="I875" s="239"/>
      <c r="J875" s="234"/>
      <c r="K875" s="234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138</v>
      </c>
      <c r="AU875" s="244" t="s">
        <v>145</v>
      </c>
      <c r="AV875" s="13" t="s">
        <v>83</v>
      </c>
      <c r="AW875" s="13" t="s">
        <v>29</v>
      </c>
      <c r="AX875" s="13" t="s">
        <v>81</v>
      </c>
      <c r="AY875" s="244" t="s">
        <v>130</v>
      </c>
    </row>
    <row r="876" s="2" customFormat="1" ht="16.5" customHeight="1">
      <c r="A876" s="38"/>
      <c r="B876" s="39"/>
      <c r="C876" s="266" t="s">
        <v>1280</v>
      </c>
      <c r="D876" s="266" t="s">
        <v>313</v>
      </c>
      <c r="E876" s="267" t="s">
        <v>1281</v>
      </c>
      <c r="F876" s="268" t="s">
        <v>1282</v>
      </c>
      <c r="G876" s="269" t="s">
        <v>360</v>
      </c>
      <c r="H876" s="270">
        <v>3.0449999999999999</v>
      </c>
      <c r="I876" s="271"/>
      <c r="J876" s="272">
        <f>ROUND(I876*H876,2)</f>
        <v>0</v>
      </c>
      <c r="K876" s="273"/>
      <c r="L876" s="274"/>
      <c r="M876" s="275" t="s">
        <v>1</v>
      </c>
      <c r="N876" s="276" t="s">
        <v>38</v>
      </c>
      <c r="O876" s="91"/>
      <c r="P876" s="229">
        <f>O876*H876</f>
        <v>0</v>
      </c>
      <c r="Q876" s="229">
        <v>0.00048000000000000001</v>
      </c>
      <c r="R876" s="229">
        <f>Q876*H876</f>
        <v>0.0014616</v>
      </c>
      <c r="S876" s="229">
        <v>0</v>
      </c>
      <c r="T876" s="230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31" t="s">
        <v>176</v>
      </c>
      <c r="AT876" s="231" t="s">
        <v>313</v>
      </c>
      <c r="AU876" s="231" t="s">
        <v>145</v>
      </c>
      <c r="AY876" s="17" t="s">
        <v>130</v>
      </c>
      <c r="BE876" s="232">
        <f>IF(N876="základní",J876,0)</f>
        <v>0</v>
      </c>
      <c r="BF876" s="232">
        <f>IF(N876="snížená",J876,0)</f>
        <v>0</v>
      </c>
      <c r="BG876" s="232">
        <f>IF(N876="zákl. přenesená",J876,0)</f>
        <v>0</v>
      </c>
      <c r="BH876" s="232">
        <f>IF(N876="sníž. přenesená",J876,0)</f>
        <v>0</v>
      </c>
      <c r="BI876" s="232">
        <f>IF(N876="nulová",J876,0)</f>
        <v>0</v>
      </c>
      <c r="BJ876" s="17" t="s">
        <v>81</v>
      </c>
      <c r="BK876" s="232">
        <f>ROUND(I876*H876,2)</f>
        <v>0</v>
      </c>
      <c r="BL876" s="17" t="s">
        <v>136</v>
      </c>
      <c r="BM876" s="231" t="s">
        <v>1283</v>
      </c>
    </row>
    <row r="877" s="14" customFormat="1">
      <c r="A877" s="14"/>
      <c r="B877" s="245"/>
      <c r="C877" s="246"/>
      <c r="D877" s="235" t="s">
        <v>138</v>
      </c>
      <c r="E877" s="247" t="s">
        <v>1</v>
      </c>
      <c r="F877" s="248" t="s">
        <v>1284</v>
      </c>
      <c r="G877" s="246"/>
      <c r="H877" s="247" t="s">
        <v>1</v>
      </c>
      <c r="I877" s="249"/>
      <c r="J877" s="246"/>
      <c r="K877" s="246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138</v>
      </c>
      <c r="AU877" s="254" t="s">
        <v>145</v>
      </c>
      <c r="AV877" s="14" t="s">
        <v>81</v>
      </c>
      <c r="AW877" s="14" t="s">
        <v>29</v>
      </c>
      <c r="AX877" s="14" t="s">
        <v>73</v>
      </c>
      <c r="AY877" s="254" t="s">
        <v>130</v>
      </c>
    </row>
    <row r="878" s="13" customFormat="1">
      <c r="A878" s="13"/>
      <c r="B878" s="233"/>
      <c r="C878" s="234"/>
      <c r="D878" s="235" t="s">
        <v>138</v>
      </c>
      <c r="E878" s="236" t="s">
        <v>1</v>
      </c>
      <c r="F878" s="237" t="s">
        <v>1285</v>
      </c>
      <c r="G878" s="234"/>
      <c r="H878" s="238">
        <v>3.0449999999999999</v>
      </c>
      <c r="I878" s="239"/>
      <c r="J878" s="234"/>
      <c r="K878" s="234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138</v>
      </c>
      <c r="AU878" s="244" t="s">
        <v>145</v>
      </c>
      <c r="AV878" s="13" t="s">
        <v>83</v>
      </c>
      <c r="AW878" s="13" t="s">
        <v>29</v>
      </c>
      <c r="AX878" s="13" t="s">
        <v>81</v>
      </c>
      <c r="AY878" s="244" t="s">
        <v>130</v>
      </c>
    </row>
    <row r="879" s="2" customFormat="1" ht="37.8" customHeight="1">
      <c r="A879" s="38"/>
      <c r="B879" s="39"/>
      <c r="C879" s="219" t="s">
        <v>1286</v>
      </c>
      <c r="D879" s="219" t="s">
        <v>132</v>
      </c>
      <c r="E879" s="220" t="s">
        <v>1287</v>
      </c>
      <c r="F879" s="221" t="s">
        <v>1288</v>
      </c>
      <c r="G879" s="222" t="s">
        <v>360</v>
      </c>
      <c r="H879" s="223">
        <v>12</v>
      </c>
      <c r="I879" s="224"/>
      <c r="J879" s="225">
        <f>ROUND(I879*H879,2)</f>
        <v>0</v>
      </c>
      <c r="K879" s="226"/>
      <c r="L879" s="44"/>
      <c r="M879" s="227" t="s">
        <v>1</v>
      </c>
      <c r="N879" s="228" t="s">
        <v>38</v>
      </c>
      <c r="O879" s="91"/>
      <c r="P879" s="229">
        <f>O879*H879</f>
        <v>0</v>
      </c>
      <c r="Q879" s="229">
        <v>0</v>
      </c>
      <c r="R879" s="229">
        <f>Q879*H879</f>
        <v>0</v>
      </c>
      <c r="S879" s="229">
        <v>0</v>
      </c>
      <c r="T879" s="230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31" t="s">
        <v>136</v>
      </c>
      <c r="AT879" s="231" t="s">
        <v>132</v>
      </c>
      <c r="AU879" s="231" t="s">
        <v>145</v>
      </c>
      <c r="AY879" s="17" t="s">
        <v>130</v>
      </c>
      <c r="BE879" s="232">
        <f>IF(N879="základní",J879,0)</f>
        <v>0</v>
      </c>
      <c r="BF879" s="232">
        <f>IF(N879="snížená",J879,0)</f>
        <v>0</v>
      </c>
      <c r="BG879" s="232">
        <f>IF(N879="zákl. přenesená",J879,0)</f>
        <v>0</v>
      </c>
      <c r="BH879" s="232">
        <f>IF(N879="sníž. přenesená",J879,0)</f>
        <v>0</v>
      </c>
      <c r="BI879" s="232">
        <f>IF(N879="nulová",J879,0)</f>
        <v>0</v>
      </c>
      <c r="BJ879" s="17" t="s">
        <v>81</v>
      </c>
      <c r="BK879" s="232">
        <f>ROUND(I879*H879,2)</f>
        <v>0</v>
      </c>
      <c r="BL879" s="17" t="s">
        <v>136</v>
      </c>
      <c r="BM879" s="231" t="s">
        <v>1289</v>
      </c>
    </row>
    <row r="880" s="13" customFormat="1">
      <c r="A880" s="13"/>
      <c r="B880" s="233"/>
      <c r="C880" s="234"/>
      <c r="D880" s="235" t="s">
        <v>138</v>
      </c>
      <c r="E880" s="236" t="s">
        <v>1</v>
      </c>
      <c r="F880" s="237" t="s">
        <v>8</v>
      </c>
      <c r="G880" s="234"/>
      <c r="H880" s="238">
        <v>12</v>
      </c>
      <c r="I880" s="239"/>
      <c r="J880" s="234"/>
      <c r="K880" s="234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138</v>
      </c>
      <c r="AU880" s="244" t="s">
        <v>145</v>
      </c>
      <c r="AV880" s="13" t="s">
        <v>83</v>
      </c>
      <c r="AW880" s="13" t="s">
        <v>29</v>
      </c>
      <c r="AX880" s="13" t="s">
        <v>73</v>
      </c>
      <c r="AY880" s="244" t="s">
        <v>130</v>
      </c>
    </row>
    <row r="881" s="2" customFormat="1" ht="16.5" customHeight="1">
      <c r="A881" s="38"/>
      <c r="B881" s="39"/>
      <c r="C881" s="266" t="s">
        <v>1290</v>
      </c>
      <c r="D881" s="266" t="s">
        <v>313</v>
      </c>
      <c r="E881" s="267" t="s">
        <v>1291</v>
      </c>
      <c r="F881" s="268" t="s">
        <v>1292</v>
      </c>
      <c r="G881" s="269" t="s">
        <v>360</v>
      </c>
      <c r="H881" s="270">
        <v>12.18</v>
      </c>
      <c r="I881" s="271"/>
      <c r="J881" s="272">
        <f>ROUND(I881*H881,2)</f>
        <v>0</v>
      </c>
      <c r="K881" s="273"/>
      <c r="L881" s="274"/>
      <c r="M881" s="275" t="s">
        <v>1</v>
      </c>
      <c r="N881" s="276" t="s">
        <v>38</v>
      </c>
      <c r="O881" s="91"/>
      <c r="P881" s="229">
        <f>O881*H881</f>
        <v>0</v>
      </c>
      <c r="Q881" s="229">
        <v>0.00084000000000000003</v>
      </c>
      <c r="R881" s="229">
        <f>Q881*H881</f>
        <v>0.010231199999999999</v>
      </c>
      <c r="S881" s="229">
        <v>0</v>
      </c>
      <c r="T881" s="230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31" t="s">
        <v>176</v>
      </c>
      <c r="AT881" s="231" t="s">
        <v>313</v>
      </c>
      <c r="AU881" s="231" t="s">
        <v>145</v>
      </c>
      <c r="AY881" s="17" t="s">
        <v>130</v>
      </c>
      <c r="BE881" s="232">
        <f>IF(N881="základní",J881,0)</f>
        <v>0</v>
      </c>
      <c r="BF881" s="232">
        <f>IF(N881="snížená",J881,0)</f>
        <v>0</v>
      </c>
      <c r="BG881" s="232">
        <f>IF(N881="zákl. přenesená",J881,0)</f>
        <v>0</v>
      </c>
      <c r="BH881" s="232">
        <f>IF(N881="sníž. přenesená",J881,0)</f>
        <v>0</v>
      </c>
      <c r="BI881" s="232">
        <f>IF(N881="nulová",J881,0)</f>
        <v>0</v>
      </c>
      <c r="BJ881" s="17" t="s">
        <v>81</v>
      </c>
      <c r="BK881" s="232">
        <f>ROUND(I881*H881,2)</f>
        <v>0</v>
      </c>
      <c r="BL881" s="17" t="s">
        <v>136</v>
      </c>
      <c r="BM881" s="231" t="s">
        <v>1293</v>
      </c>
    </row>
    <row r="882" s="14" customFormat="1">
      <c r="A882" s="14"/>
      <c r="B882" s="245"/>
      <c r="C882" s="246"/>
      <c r="D882" s="235" t="s">
        <v>138</v>
      </c>
      <c r="E882" s="247" t="s">
        <v>1</v>
      </c>
      <c r="F882" s="248" t="s">
        <v>1294</v>
      </c>
      <c r="G882" s="246"/>
      <c r="H882" s="247" t="s">
        <v>1</v>
      </c>
      <c r="I882" s="249"/>
      <c r="J882" s="246"/>
      <c r="K882" s="246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138</v>
      </c>
      <c r="AU882" s="254" t="s">
        <v>145</v>
      </c>
      <c r="AV882" s="14" t="s">
        <v>81</v>
      </c>
      <c r="AW882" s="14" t="s">
        <v>29</v>
      </c>
      <c r="AX882" s="14" t="s">
        <v>73</v>
      </c>
      <c r="AY882" s="254" t="s">
        <v>130</v>
      </c>
    </row>
    <row r="883" s="13" customFormat="1">
      <c r="A883" s="13"/>
      <c r="B883" s="233"/>
      <c r="C883" s="234"/>
      <c r="D883" s="235" t="s">
        <v>138</v>
      </c>
      <c r="E883" s="236" t="s">
        <v>1</v>
      </c>
      <c r="F883" s="237" t="s">
        <v>1295</v>
      </c>
      <c r="G883" s="234"/>
      <c r="H883" s="238">
        <v>12.18</v>
      </c>
      <c r="I883" s="239"/>
      <c r="J883" s="234"/>
      <c r="K883" s="234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138</v>
      </c>
      <c r="AU883" s="244" t="s">
        <v>145</v>
      </c>
      <c r="AV883" s="13" t="s">
        <v>83</v>
      </c>
      <c r="AW883" s="13" t="s">
        <v>29</v>
      </c>
      <c r="AX883" s="13" t="s">
        <v>81</v>
      </c>
      <c r="AY883" s="244" t="s">
        <v>130</v>
      </c>
    </row>
    <row r="884" s="2" customFormat="1" ht="44.25" customHeight="1">
      <c r="A884" s="38"/>
      <c r="B884" s="39"/>
      <c r="C884" s="219" t="s">
        <v>1296</v>
      </c>
      <c r="D884" s="219" t="s">
        <v>132</v>
      </c>
      <c r="E884" s="220" t="s">
        <v>1297</v>
      </c>
      <c r="F884" s="221" t="s">
        <v>1298</v>
      </c>
      <c r="G884" s="222" t="s">
        <v>360</v>
      </c>
      <c r="H884" s="223">
        <v>52</v>
      </c>
      <c r="I884" s="224"/>
      <c r="J884" s="225">
        <f>ROUND(I884*H884,2)</f>
        <v>0</v>
      </c>
      <c r="K884" s="226"/>
      <c r="L884" s="44"/>
      <c r="M884" s="227" t="s">
        <v>1</v>
      </c>
      <c r="N884" s="228" t="s">
        <v>38</v>
      </c>
      <c r="O884" s="91"/>
      <c r="P884" s="229">
        <f>O884*H884</f>
        <v>0</v>
      </c>
      <c r="Q884" s="229">
        <v>0</v>
      </c>
      <c r="R884" s="229">
        <f>Q884*H884</f>
        <v>0</v>
      </c>
      <c r="S884" s="229">
        <v>0</v>
      </c>
      <c r="T884" s="230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31" t="s">
        <v>136</v>
      </c>
      <c r="AT884" s="231" t="s">
        <v>132</v>
      </c>
      <c r="AU884" s="231" t="s">
        <v>145</v>
      </c>
      <c r="AY884" s="17" t="s">
        <v>130</v>
      </c>
      <c r="BE884" s="232">
        <f>IF(N884="základní",J884,0)</f>
        <v>0</v>
      </c>
      <c r="BF884" s="232">
        <f>IF(N884="snížená",J884,0)</f>
        <v>0</v>
      </c>
      <c r="BG884" s="232">
        <f>IF(N884="zákl. přenesená",J884,0)</f>
        <v>0</v>
      </c>
      <c r="BH884" s="232">
        <f>IF(N884="sníž. přenesená",J884,0)</f>
        <v>0</v>
      </c>
      <c r="BI884" s="232">
        <f>IF(N884="nulová",J884,0)</f>
        <v>0</v>
      </c>
      <c r="BJ884" s="17" t="s">
        <v>81</v>
      </c>
      <c r="BK884" s="232">
        <f>ROUND(I884*H884,2)</f>
        <v>0</v>
      </c>
      <c r="BL884" s="17" t="s">
        <v>136</v>
      </c>
      <c r="BM884" s="231" t="s">
        <v>1299</v>
      </c>
    </row>
    <row r="885" s="14" customFormat="1">
      <c r="A885" s="14"/>
      <c r="B885" s="245"/>
      <c r="C885" s="246"/>
      <c r="D885" s="235" t="s">
        <v>138</v>
      </c>
      <c r="E885" s="247" t="s">
        <v>1</v>
      </c>
      <c r="F885" s="248" t="s">
        <v>1074</v>
      </c>
      <c r="G885" s="246"/>
      <c r="H885" s="247" t="s">
        <v>1</v>
      </c>
      <c r="I885" s="249"/>
      <c r="J885" s="246"/>
      <c r="K885" s="246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138</v>
      </c>
      <c r="AU885" s="254" t="s">
        <v>145</v>
      </c>
      <c r="AV885" s="14" t="s">
        <v>81</v>
      </c>
      <c r="AW885" s="14" t="s">
        <v>29</v>
      </c>
      <c r="AX885" s="14" t="s">
        <v>73</v>
      </c>
      <c r="AY885" s="254" t="s">
        <v>130</v>
      </c>
    </row>
    <row r="886" s="13" customFormat="1">
      <c r="A886" s="13"/>
      <c r="B886" s="233"/>
      <c r="C886" s="234"/>
      <c r="D886" s="235" t="s">
        <v>138</v>
      </c>
      <c r="E886" s="236" t="s">
        <v>1</v>
      </c>
      <c r="F886" s="237" t="s">
        <v>468</v>
      </c>
      <c r="G886" s="234"/>
      <c r="H886" s="238">
        <v>52</v>
      </c>
      <c r="I886" s="239"/>
      <c r="J886" s="234"/>
      <c r="K886" s="234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138</v>
      </c>
      <c r="AU886" s="244" t="s">
        <v>145</v>
      </c>
      <c r="AV886" s="13" t="s">
        <v>83</v>
      </c>
      <c r="AW886" s="13" t="s">
        <v>29</v>
      </c>
      <c r="AX886" s="13" t="s">
        <v>81</v>
      </c>
      <c r="AY886" s="244" t="s">
        <v>130</v>
      </c>
    </row>
    <row r="887" s="2" customFormat="1" ht="16.5" customHeight="1">
      <c r="A887" s="38"/>
      <c r="B887" s="39"/>
      <c r="C887" s="266" t="s">
        <v>1300</v>
      </c>
      <c r="D887" s="266" t="s">
        <v>313</v>
      </c>
      <c r="E887" s="267" t="s">
        <v>1301</v>
      </c>
      <c r="F887" s="268" t="s">
        <v>1302</v>
      </c>
      <c r="G887" s="269" t="s">
        <v>360</v>
      </c>
      <c r="H887" s="270">
        <v>52.780000000000001</v>
      </c>
      <c r="I887" s="271"/>
      <c r="J887" s="272">
        <f>ROUND(I887*H887,2)</f>
        <v>0</v>
      </c>
      <c r="K887" s="273"/>
      <c r="L887" s="274"/>
      <c r="M887" s="275" t="s">
        <v>1</v>
      </c>
      <c r="N887" s="276" t="s">
        <v>38</v>
      </c>
      <c r="O887" s="91"/>
      <c r="P887" s="229">
        <f>O887*H887</f>
        <v>0</v>
      </c>
      <c r="Q887" s="229">
        <v>0.00072000000000000005</v>
      </c>
      <c r="R887" s="229">
        <f>Q887*H887</f>
        <v>0.038001600000000003</v>
      </c>
      <c r="S887" s="229">
        <v>0</v>
      </c>
      <c r="T887" s="230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31" t="s">
        <v>176</v>
      </c>
      <c r="AT887" s="231" t="s">
        <v>313</v>
      </c>
      <c r="AU887" s="231" t="s">
        <v>145</v>
      </c>
      <c r="AY887" s="17" t="s">
        <v>130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17" t="s">
        <v>81</v>
      </c>
      <c r="BK887" s="232">
        <f>ROUND(I887*H887,2)</f>
        <v>0</v>
      </c>
      <c r="BL887" s="17" t="s">
        <v>136</v>
      </c>
      <c r="BM887" s="231" t="s">
        <v>1303</v>
      </c>
    </row>
    <row r="888" s="14" customFormat="1">
      <c r="A888" s="14"/>
      <c r="B888" s="245"/>
      <c r="C888" s="246"/>
      <c r="D888" s="235" t="s">
        <v>138</v>
      </c>
      <c r="E888" s="247" t="s">
        <v>1</v>
      </c>
      <c r="F888" s="248" t="s">
        <v>1074</v>
      </c>
      <c r="G888" s="246"/>
      <c r="H888" s="247" t="s">
        <v>1</v>
      </c>
      <c r="I888" s="249"/>
      <c r="J888" s="246"/>
      <c r="K888" s="246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138</v>
      </c>
      <c r="AU888" s="254" t="s">
        <v>145</v>
      </c>
      <c r="AV888" s="14" t="s">
        <v>81</v>
      </c>
      <c r="AW888" s="14" t="s">
        <v>29</v>
      </c>
      <c r="AX888" s="14" t="s">
        <v>73</v>
      </c>
      <c r="AY888" s="254" t="s">
        <v>130</v>
      </c>
    </row>
    <row r="889" s="13" customFormat="1">
      <c r="A889" s="13"/>
      <c r="B889" s="233"/>
      <c r="C889" s="234"/>
      <c r="D889" s="235" t="s">
        <v>138</v>
      </c>
      <c r="E889" s="236" t="s">
        <v>1</v>
      </c>
      <c r="F889" s="237" t="s">
        <v>1304</v>
      </c>
      <c r="G889" s="234"/>
      <c r="H889" s="238">
        <v>52.780000000000001</v>
      </c>
      <c r="I889" s="239"/>
      <c r="J889" s="234"/>
      <c r="K889" s="234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138</v>
      </c>
      <c r="AU889" s="244" t="s">
        <v>145</v>
      </c>
      <c r="AV889" s="13" t="s">
        <v>83</v>
      </c>
      <c r="AW889" s="13" t="s">
        <v>29</v>
      </c>
      <c r="AX889" s="13" t="s">
        <v>81</v>
      </c>
      <c r="AY889" s="244" t="s">
        <v>130</v>
      </c>
    </row>
    <row r="890" s="2" customFormat="1" ht="16.5" customHeight="1">
      <c r="A890" s="38"/>
      <c r="B890" s="39"/>
      <c r="C890" s="266" t="s">
        <v>1305</v>
      </c>
      <c r="D890" s="266" t="s">
        <v>313</v>
      </c>
      <c r="E890" s="267" t="s">
        <v>1306</v>
      </c>
      <c r="F890" s="268" t="s">
        <v>1307</v>
      </c>
      <c r="G890" s="269" t="s">
        <v>360</v>
      </c>
      <c r="H890" s="270">
        <v>2.0299999999999998</v>
      </c>
      <c r="I890" s="271"/>
      <c r="J890" s="272">
        <f>ROUND(I890*H890,2)</f>
        <v>0</v>
      </c>
      <c r="K890" s="273"/>
      <c r="L890" s="274"/>
      <c r="M890" s="275" t="s">
        <v>1</v>
      </c>
      <c r="N890" s="276" t="s">
        <v>38</v>
      </c>
      <c r="O890" s="91"/>
      <c r="P890" s="229">
        <f>O890*H890</f>
        <v>0</v>
      </c>
      <c r="Q890" s="229">
        <v>0.00072000000000000005</v>
      </c>
      <c r="R890" s="229">
        <f>Q890*H890</f>
        <v>0.0014616</v>
      </c>
      <c r="S890" s="229">
        <v>0</v>
      </c>
      <c r="T890" s="230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31" t="s">
        <v>176</v>
      </c>
      <c r="AT890" s="231" t="s">
        <v>313</v>
      </c>
      <c r="AU890" s="231" t="s">
        <v>145</v>
      </c>
      <c r="AY890" s="17" t="s">
        <v>130</v>
      </c>
      <c r="BE890" s="232">
        <f>IF(N890="základní",J890,0)</f>
        <v>0</v>
      </c>
      <c r="BF890" s="232">
        <f>IF(N890="snížená",J890,0)</f>
        <v>0</v>
      </c>
      <c r="BG890" s="232">
        <f>IF(N890="zákl. přenesená",J890,0)</f>
        <v>0</v>
      </c>
      <c r="BH890" s="232">
        <f>IF(N890="sníž. přenesená",J890,0)</f>
        <v>0</v>
      </c>
      <c r="BI890" s="232">
        <f>IF(N890="nulová",J890,0)</f>
        <v>0</v>
      </c>
      <c r="BJ890" s="17" t="s">
        <v>81</v>
      </c>
      <c r="BK890" s="232">
        <f>ROUND(I890*H890,2)</f>
        <v>0</v>
      </c>
      <c r="BL890" s="17" t="s">
        <v>136</v>
      </c>
      <c r="BM890" s="231" t="s">
        <v>1308</v>
      </c>
    </row>
    <row r="891" s="14" customFormat="1">
      <c r="A891" s="14"/>
      <c r="B891" s="245"/>
      <c r="C891" s="246"/>
      <c r="D891" s="235" t="s">
        <v>138</v>
      </c>
      <c r="E891" s="247" t="s">
        <v>1</v>
      </c>
      <c r="F891" s="248" t="s">
        <v>1284</v>
      </c>
      <c r="G891" s="246"/>
      <c r="H891" s="247" t="s">
        <v>1</v>
      </c>
      <c r="I891" s="249"/>
      <c r="J891" s="246"/>
      <c r="K891" s="246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138</v>
      </c>
      <c r="AU891" s="254" t="s">
        <v>145</v>
      </c>
      <c r="AV891" s="14" t="s">
        <v>81</v>
      </c>
      <c r="AW891" s="14" t="s">
        <v>29</v>
      </c>
      <c r="AX891" s="14" t="s">
        <v>73</v>
      </c>
      <c r="AY891" s="254" t="s">
        <v>130</v>
      </c>
    </row>
    <row r="892" s="13" customFormat="1">
      <c r="A892" s="13"/>
      <c r="B892" s="233"/>
      <c r="C892" s="234"/>
      <c r="D892" s="235" t="s">
        <v>138</v>
      </c>
      <c r="E892" s="236" t="s">
        <v>1</v>
      </c>
      <c r="F892" s="237" t="s">
        <v>1309</v>
      </c>
      <c r="G892" s="234"/>
      <c r="H892" s="238">
        <v>2.0299999999999998</v>
      </c>
      <c r="I892" s="239"/>
      <c r="J892" s="234"/>
      <c r="K892" s="234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138</v>
      </c>
      <c r="AU892" s="244" t="s">
        <v>145</v>
      </c>
      <c r="AV892" s="13" t="s">
        <v>83</v>
      </c>
      <c r="AW892" s="13" t="s">
        <v>29</v>
      </c>
      <c r="AX892" s="13" t="s">
        <v>81</v>
      </c>
      <c r="AY892" s="244" t="s">
        <v>130</v>
      </c>
    </row>
    <row r="893" s="2" customFormat="1" ht="37.8" customHeight="1">
      <c r="A893" s="38"/>
      <c r="B893" s="39"/>
      <c r="C893" s="219" t="s">
        <v>1310</v>
      </c>
      <c r="D893" s="219" t="s">
        <v>132</v>
      </c>
      <c r="E893" s="220" t="s">
        <v>1311</v>
      </c>
      <c r="F893" s="221" t="s">
        <v>1312</v>
      </c>
      <c r="G893" s="222" t="s">
        <v>360</v>
      </c>
      <c r="H893" s="223">
        <v>15</v>
      </c>
      <c r="I893" s="224"/>
      <c r="J893" s="225">
        <f>ROUND(I893*H893,2)</f>
        <v>0</v>
      </c>
      <c r="K893" s="226"/>
      <c r="L893" s="44"/>
      <c r="M893" s="227" t="s">
        <v>1</v>
      </c>
      <c r="N893" s="228" t="s">
        <v>38</v>
      </c>
      <c r="O893" s="91"/>
      <c r="P893" s="229">
        <f>O893*H893</f>
        <v>0</v>
      </c>
      <c r="Q893" s="229">
        <v>0</v>
      </c>
      <c r="R893" s="229">
        <f>Q893*H893</f>
        <v>0</v>
      </c>
      <c r="S893" s="229">
        <v>0</v>
      </c>
      <c r="T893" s="230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31" t="s">
        <v>136</v>
      </c>
      <c r="AT893" s="231" t="s">
        <v>132</v>
      </c>
      <c r="AU893" s="231" t="s">
        <v>145</v>
      </c>
      <c r="AY893" s="17" t="s">
        <v>130</v>
      </c>
      <c r="BE893" s="232">
        <f>IF(N893="základní",J893,0)</f>
        <v>0</v>
      </c>
      <c r="BF893" s="232">
        <f>IF(N893="snížená",J893,0)</f>
        <v>0</v>
      </c>
      <c r="BG893" s="232">
        <f>IF(N893="zákl. přenesená",J893,0)</f>
        <v>0</v>
      </c>
      <c r="BH893" s="232">
        <f>IF(N893="sníž. přenesená",J893,0)</f>
        <v>0</v>
      </c>
      <c r="BI893" s="232">
        <f>IF(N893="nulová",J893,0)</f>
        <v>0</v>
      </c>
      <c r="BJ893" s="17" t="s">
        <v>81</v>
      </c>
      <c r="BK893" s="232">
        <f>ROUND(I893*H893,2)</f>
        <v>0</v>
      </c>
      <c r="BL893" s="17" t="s">
        <v>136</v>
      </c>
      <c r="BM893" s="231" t="s">
        <v>1313</v>
      </c>
    </row>
    <row r="894" s="13" customFormat="1">
      <c r="A894" s="13"/>
      <c r="B894" s="233"/>
      <c r="C894" s="234"/>
      <c r="D894" s="235" t="s">
        <v>138</v>
      </c>
      <c r="E894" s="236" t="s">
        <v>1</v>
      </c>
      <c r="F894" s="237" t="s">
        <v>240</v>
      </c>
      <c r="G894" s="234"/>
      <c r="H894" s="238">
        <v>15</v>
      </c>
      <c r="I894" s="239"/>
      <c r="J894" s="234"/>
      <c r="K894" s="234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138</v>
      </c>
      <c r="AU894" s="244" t="s">
        <v>145</v>
      </c>
      <c r="AV894" s="13" t="s">
        <v>83</v>
      </c>
      <c r="AW894" s="13" t="s">
        <v>29</v>
      </c>
      <c r="AX894" s="13" t="s">
        <v>73</v>
      </c>
      <c r="AY894" s="244" t="s">
        <v>130</v>
      </c>
    </row>
    <row r="895" s="2" customFormat="1" ht="16.5" customHeight="1">
      <c r="A895" s="38"/>
      <c r="B895" s="39"/>
      <c r="C895" s="266" t="s">
        <v>1314</v>
      </c>
      <c r="D895" s="266" t="s">
        <v>313</v>
      </c>
      <c r="E895" s="267" t="s">
        <v>1315</v>
      </c>
      <c r="F895" s="268" t="s">
        <v>1316</v>
      </c>
      <c r="G895" s="269" t="s">
        <v>360</v>
      </c>
      <c r="H895" s="270">
        <v>15.225</v>
      </c>
      <c r="I895" s="271"/>
      <c r="J895" s="272">
        <f>ROUND(I895*H895,2)</f>
        <v>0</v>
      </c>
      <c r="K895" s="273"/>
      <c r="L895" s="274"/>
      <c r="M895" s="275" t="s">
        <v>1</v>
      </c>
      <c r="N895" s="276" t="s">
        <v>38</v>
      </c>
      <c r="O895" s="91"/>
      <c r="P895" s="229">
        <f>O895*H895</f>
        <v>0</v>
      </c>
      <c r="Q895" s="229">
        <v>0.00141</v>
      </c>
      <c r="R895" s="229">
        <f>Q895*H895</f>
        <v>0.02146725</v>
      </c>
      <c r="S895" s="229">
        <v>0</v>
      </c>
      <c r="T895" s="230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31" t="s">
        <v>176</v>
      </c>
      <c r="AT895" s="231" t="s">
        <v>313</v>
      </c>
      <c r="AU895" s="231" t="s">
        <v>145</v>
      </c>
      <c r="AY895" s="17" t="s">
        <v>130</v>
      </c>
      <c r="BE895" s="232">
        <f>IF(N895="základní",J895,0)</f>
        <v>0</v>
      </c>
      <c r="BF895" s="232">
        <f>IF(N895="snížená",J895,0)</f>
        <v>0</v>
      </c>
      <c r="BG895" s="232">
        <f>IF(N895="zákl. přenesená",J895,0)</f>
        <v>0</v>
      </c>
      <c r="BH895" s="232">
        <f>IF(N895="sníž. přenesená",J895,0)</f>
        <v>0</v>
      </c>
      <c r="BI895" s="232">
        <f>IF(N895="nulová",J895,0)</f>
        <v>0</v>
      </c>
      <c r="BJ895" s="17" t="s">
        <v>81</v>
      </c>
      <c r="BK895" s="232">
        <f>ROUND(I895*H895,2)</f>
        <v>0</v>
      </c>
      <c r="BL895" s="17" t="s">
        <v>136</v>
      </c>
      <c r="BM895" s="231" t="s">
        <v>1317</v>
      </c>
    </row>
    <row r="896" s="14" customFormat="1">
      <c r="A896" s="14"/>
      <c r="B896" s="245"/>
      <c r="C896" s="246"/>
      <c r="D896" s="235" t="s">
        <v>138</v>
      </c>
      <c r="E896" s="247" t="s">
        <v>1</v>
      </c>
      <c r="F896" s="248" t="s">
        <v>1074</v>
      </c>
      <c r="G896" s="246"/>
      <c r="H896" s="247" t="s">
        <v>1</v>
      </c>
      <c r="I896" s="249"/>
      <c r="J896" s="246"/>
      <c r="K896" s="246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138</v>
      </c>
      <c r="AU896" s="254" t="s">
        <v>145</v>
      </c>
      <c r="AV896" s="14" t="s">
        <v>81</v>
      </c>
      <c r="AW896" s="14" t="s">
        <v>29</v>
      </c>
      <c r="AX896" s="14" t="s">
        <v>73</v>
      </c>
      <c r="AY896" s="254" t="s">
        <v>130</v>
      </c>
    </row>
    <row r="897" s="13" customFormat="1">
      <c r="A897" s="13"/>
      <c r="B897" s="233"/>
      <c r="C897" s="234"/>
      <c r="D897" s="235" t="s">
        <v>138</v>
      </c>
      <c r="E897" s="236" t="s">
        <v>1</v>
      </c>
      <c r="F897" s="237" t="s">
        <v>1318</v>
      </c>
      <c r="G897" s="234"/>
      <c r="H897" s="238">
        <v>15.225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138</v>
      </c>
      <c r="AU897" s="244" t="s">
        <v>145</v>
      </c>
      <c r="AV897" s="13" t="s">
        <v>83</v>
      </c>
      <c r="AW897" s="13" t="s">
        <v>29</v>
      </c>
      <c r="AX897" s="13" t="s">
        <v>81</v>
      </c>
      <c r="AY897" s="244" t="s">
        <v>130</v>
      </c>
    </row>
    <row r="898" s="2" customFormat="1" ht="44.25" customHeight="1">
      <c r="A898" s="38"/>
      <c r="B898" s="39"/>
      <c r="C898" s="219" t="s">
        <v>1319</v>
      </c>
      <c r="D898" s="219" t="s">
        <v>132</v>
      </c>
      <c r="E898" s="220" t="s">
        <v>1320</v>
      </c>
      <c r="F898" s="221" t="s">
        <v>1321</v>
      </c>
      <c r="G898" s="222" t="s">
        <v>360</v>
      </c>
      <c r="H898" s="223">
        <v>99</v>
      </c>
      <c r="I898" s="224"/>
      <c r="J898" s="225">
        <f>ROUND(I898*H898,2)</f>
        <v>0</v>
      </c>
      <c r="K898" s="226"/>
      <c r="L898" s="44"/>
      <c r="M898" s="227" t="s">
        <v>1</v>
      </c>
      <c r="N898" s="228" t="s">
        <v>38</v>
      </c>
      <c r="O898" s="91"/>
      <c r="P898" s="229">
        <f>O898*H898</f>
        <v>0</v>
      </c>
      <c r="Q898" s="229">
        <v>0</v>
      </c>
      <c r="R898" s="229">
        <f>Q898*H898</f>
        <v>0</v>
      </c>
      <c r="S898" s="229">
        <v>0</v>
      </c>
      <c r="T898" s="230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31" t="s">
        <v>136</v>
      </c>
      <c r="AT898" s="231" t="s">
        <v>132</v>
      </c>
      <c r="AU898" s="231" t="s">
        <v>145</v>
      </c>
      <c r="AY898" s="17" t="s">
        <v>130</v>
      </c>
      <c r="BE898" s="232">
        <f>IF(N898="základní",J898,0)</f>
        <v>0</v>
      </c>
      <c r="BF898" s="232">
        <f>IF(N898="snížená",J898,0)</f>
        <v>0</v>
      </c>
      <c r="BG898" s="232">
        <f>IF(N898="zákl. přenesená",J898,0)</f>
        <v>0</v>
      </c>
      <c r="BH898" s="232">
        <f>IF(N898="sníž. přenesená",J898,0)</f>
        <v>0</v>
      </c>
      <c r="BI898" s="232">
        <f>IF(N898="nulová",J898,0)</f>
        <v>0</v>
      </c>
      <c r="BJ898" s="17" t="s">
        <v>81</v>
      </c>
      <c r="BK898" s="232">
        <f>ROUND(I898*H898,2)</f>
        <v>0</v>
      </c>
      <c r="BL898" s="17" t="s">
        <v>136</v>
      </c>
      <c r="BM898" s="231" t="s">
        <v>1322</v>
      </c>
    </row>
    <row r="899" s="14" customFormat="1">
      <c r="A899" s="14"/>
      <c r="B899" s="245"/>
      <c r="C899" s="246"/>
      <c r="D899" s="235" t="s">
        <v>138</v>
      </c>
      <c r="E899" s="247" t="s">
        <v>1</v>
      </c>
      <c r="F899" s="248" t="s">
        <v>1074</v>
      </c>
      <c r="G899" s="246"/>
      <c r="H899" s="247" t="s">
        <v>1</v>
      </c>
      <c r="I899" s="249"/>
      <c r="J899" s="246"/>
      <c r="K899" s="246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138</v>
      </c>
      <c r="AU899" s="254" t="s">
        <v>145</v>
      </c>
      <c r="AV899" s="14" t="s">
        <v>81</v>
      </c>
      <c r="AW899" s="14" t="s">
        <v>29</v>
      </c>
      <c r="AX899" s="14" t="s">
        <v>73</v>
      </c>
      <c r="AY899" s="254" t="s">
        <v>130</v>
      </c>
    </row>
    <row r="900" s="13" customFormat="1">
      <c r="A900" s="13"/>
      <c r="B900" s="233"/>
      <c r="C900" s="234"/>
      <c r="D900" s="235" t="s">
        <v>138</v>
      </c>
      <c r="E900" s="236" t="s">
        <v>1</v>
      </c>
      <c r="F900" s="237" t="s">
        <v>743</v>
      </c>
      <c r="G900" s="234"/>
      <c r="H900" s="238">
        <v>99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138</v>
      </c>
      <c r="AU900" s="244" t="s">
        <v>145</v>
      </c>
      <c r="AV900" s="13" t="s">
        <v>83</v>
      </c>
      <c r="AW900" s="13" t="s">
        <v>29</v>
      </c>
      <c r="AX900" s="13" t="s">
        <v>81</v>
      </c>
      <c r="AY900" s="244" t="s">
        <v>130</v>
      </c>
    </row>
    <row r="901" s="2" customFormat="1" ht="16.5" customHeight="1">
      <c r="A901" s="38"/>
      <c r="B901" s="39"/>
      <c r="C901" s="266" t="s">
        <v>1323</v>
      </c>
      <c r="D901" s="266" t="s">
        <v>313</v>
      </c>
      <c r="E901" s="267" t="s">
        <v>1324</v>
      </c>
      <c r="F901" s="268" t="s">
        <v>1325</v>
      </c>
      <c r="G901" s="269" t="s">
        <v>360</v>
      </c>
      <c r="H901" s="270">
        <v>100.485</v>
      </c>
      <c r="I901" s="271"/>
      <c r="J901" s="272">
        <f>ROUND(I901*H901,2)</f>
        <v>0</v>
      </c>
      <c r="K901" s="273"/>
      <c r="L901" s="274"/>
      <c r="M901" s="275" t="s">
        <v>1</v>
      </c>
      <c r="N901" s="276" t="s">
        <v>38</v>
      </c>
      <c r="O901" s="91"/>
      <c r="P901" s="229">
        <f>O901*H901</f>
        <v>0</v>
      </c>
      <c r="Q901" s="229">
        <v>0.00081999999999999998</v>
      </c>
      <c r="R901" s="229">
        <f>Q901*H901</f>
        <v>0.082397700000000004</v>
      </c>
      <c r="S901" s="229">
        <v>0</v>
      </c>
      <c r="T901" s="230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31" t="s">
        <v>176</v>
      </c>
      <c r="AT901" s="231" t="s">
        <v>313</v>
      </c>
      <c r="AU901" s="231" t="s">
        <v>145</v>
      </c>
      <c r="AY901" s="17" t="s">
        <v>130</v>
      </c>
      <c r="BE901" s="232">
        <f>IF(N901="základní",J901,0)</f>
        <v>0</v>
      </c>
      <c r="BF901" s="232">
        <f>IF(N901="snížená",J901,0)</f>
        <v>0</v>
      </c>
      <c r="BG901" s="232">
        <f>IF(N901="zákl. přenesená",J901,0)</f>
        <v>0</v>
      </c>
      <c r="BH901" s="232">
        <f>IF(N901="sníž. přenesená",J901,0)</f>
        <v>0</v>
      </c>
      <c r="BI901" s="232">
        <f>IF(N901="nulová",J901,0)</f>
        <v>0</v>
      </c>
      <c r="BJ901" s="17" t="s">
        <v>81</v>
      </c>
      <c r="BK901" s="232">
        <f>ROUND(I901*H901,2)</f>
        <v>0</v>
      </c>
      <c r="BL901" s="17" t="s">
        <v>136</v>
      </c>
      <c r="BM901" s="231" t="s">
        <v>1326</v>
      </c>
    </row>
    <row r="902" s="14" customFormat="1">
      <c r="A902" s="14"/>
      <c r="B902" s="245"/>
      <c r="C902" s="246"/>
      <c r="D902" s="235" t="s">
        <v>138</v>
      </c>
      <c r="E902" s="247" t="s">
        <v>1</v>
      </c>
      <c r="F902" s="248" t="s">
        <v>1074</v>
      </c>
      <c r="G902" s="246"/>
      <c r="H902" s="247" t="s">
        <v>1</v>
      </c>
      <c r="I902" s="249"/>
      <c r="J902" s="246"/>
      <c r="K902" s="246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138</v>
      </c>
      <c r="AU902" s="254" t="s">
        <v>145</v>
      </c>
      <c r="AV902" s="14" t="s">
        <v>81</v>
      </c>
      <c r="AW902" s="14" t="s">
        <v>29</v>
      </c>
      <c r="AX902" s="14" t="s">
        <v>73</v>
      </c>
      <c r="AY902" s="254" t="s">
        <v>130</v>
      </c>
    </row>
    <row r="903" s="13" customFormat="1">
      <c r="A903" s="13"/>
      <c r="B903" s="233"/>
      <c r="C903" s="234"/>
      <c r="D903" s="235" t="s">
        <v>138</v>
      </c>
      <c r="E903" s="236" t="s">
        <v>1</v>
      </c>
      <c r="F903" s="237" t="s">
        <v>1327</v>
      </c>
      <c r="G903" s="234"/>
      <c r="H903" s="238">
        <v>100.485</v>
      </c>
      <c r="I903" s="239"/>
      <c r="J903" s="234"/>
      <c r="K903" s="234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138</v>
      </c>
      <c r="AU903" s="244" t="s">
        <v>145</v>
      </c>
      <c r="AV903" s="13" t="s">
        <v>83</v>
      </c>
      <c r="AW903" s="13" t="s">
        <v>29</v>
      </c>
      <c r="AX903" s="13" t="s">
        <v>81</v>
      </c>
      <c r="AY903" s="244" t="s">
        <v>130</v>
      </c>
    </row>
    <row r="904" s="2" customFormat="1" ht="16.5" customHeight="1">
      <c r="A904" s="38"/>
      <c r="B904" s="39"/>
      <c r="C904" s="266" t="s">
        <v>1328</v>
      </c>
      <c r="D904" s="266" t="s">
        <v>313</v>
      </c>
      <c r="E904" s="267" t="s">
        <v>1329</v>
      </c>
      <c r="F904" s="268" t="s">
        <v>1330</v>
      </c>
      <c r="G904" s="269" t="s">
        <v>360</v>
      </c>
      <c r="H904" s="270">
        <v>3.0449999999999999</v>
      </c>
      <c r="I904" s="271"/>
      <c r="J904" s="272">
        <f>ROUND(I904*H904,2)</f>
        <v>0</v>
      </c>
      <c r="K904" s="273"/>
      <c r="L904" s="274"/>
      <c r="M904" s="275" t="s">
        <v>1</v>
      </c>
      <c r="N904" s="276" t="s">
        <v>38</v>
      </c>
      <c r="O904" s="91"/>
      <c r="P904" s="229">
        <f>O904*H904</f>
        <v>0</v>
      </c>
      <c r="Q904" s="229">
        <v>0.00172</v>
      </c>
      <c r="R904" s="229">
        <f>Q904*H904</f>
        <v>0.0052373999999999997</v>
      </c>
      <c r="S904" s="229">
        <v>0</v>
      </c>
      <c r="T904" s="230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31" t="s">
        <v>176</v>
      </c>
      <c r="AT904" s="231" t="s">
        <v>313</v>
      </c>
      <c r="AU904" s="231" t="s">
        <v>145</v>
      </c>
      <c r="AY904" s="17" t="s">
        <v>130</v>
      </c>
      <c r="BE904" s="232">
        <f>IF(N904="základní",J904,0)</f>
        <v>0</v>
      </c>
      <c r="BF904" s="232">
        <f>IF(N904="snížená",J904,0)</f>
        <v>0</v>
      </c>
      <c r="BG904" s="232">
        <f>IF(N904="zákl. přenesená",J904,0)</f>
        <v>0</v>
      </c>
      <c r="BH904" s="232">
        <f>IF(N904="sníž. přenesená",J904,0)</f>
        <v>0</v>
      </c>
      <c r="BI904" s="232">
        <f>IF(N904="nulová",J904,0)</f>
        <v>0</v>
      </c>
      <c r="BJ904" s="17" t="s">
        <v>81</v>
      </c>
      <c r="BK904" s="232">
        <f>ROUND(I904*H904,2)</f>
        <v>0</v>
      </c>
      <c r="BL904" s="17" t="s">
        <v>136</v>
      </c>
      <c r="BM904" s="231" t="s">
        <v>1331</v>
      </c>
    </row>
    <row r="905" s="14" customFormat="1">
      <c r="A905" s="14"/>
      <c r="B905" s="245"/>
      <c r="C905" s="246"/>
      <c r="D905" s="235" t="s">
        <v>138</v>
      </c>
      <c r="E905" s="247" t="s">
        <v>1</v>
      </c>
      <c r="F905" s="248" t="s">
        <v>1284</v>
      </c>
      <c r="G905" s="246"/>
      <c r="H905" s="247" t="s">
        <v>1</v>
      </c>
      <c r="I905" s="249"/>
      <c r="J905" s="246"/>
      <c r="K905" s="246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138</v>
      </c>
      <c r="AU905" s="254" t="s">
        <v>145</v>
      </c>
      <c r="AV905" s="14" t="s">
        <v>81</v>
      </c>
      <c r="AW905" s="14" t="s">
        <v>29</v>
      </c>
      <c r="AX905" s="14" t="s">
        <v>73</v>
      </c>
      <c r="AY905" s="254" t="s">
        <v>130</v>
      </c>
    </row>
    <row r="906" s="13" customFormat="1">
      <c r="A906" s="13"/>
      <c r="B906" s="233"/>
      <c r="C906" s="234"/>
      <c r="D906" s="235" t="s">
        <v>138</v>
      </c>
      <c r="E906" s="236" t="s">
        <v>1</v>
      </c>
      <c r="F906" s="237" t="s">
        <v>1285</v>
      </c>
      <c r="G906" s="234"/>
      <c r="H906" s="238">
        <v>3.0449999999999999</v>
      </c>
      <c r="I906" s="239"/>
      <c r="J906" s="234"/>
      <c r="K906" s="234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138</v>
      </c>
      <c r="AU906" s="244" t="s">
        <v>145</v>
      </c>
      <c r="AV906" s="13" t="s">
        <v>83</v>
      </c>
      <c r="AW906" s="13" t="s">
        <v>29</v>
      </c>
      <c r="AX906" s="13" t="s">
        <v>81</v>
      </c>
      <c r="AY906" s="244" t="s">
        <v>130</v>
      </c>
    </row>
    <row r="907" s="2" customFormat="1" ht="37.8" customHeight="1">
      <c r="A907" s="38"/>
      <c r="B907" s="39"/>
      <c r="C907" s="219" t="s">
        <v>1332</v>
      </c>
      <c r="D907" s="219" t="s">
        <v>132</v>
      </c>
      <c r="E907" s="220" t="s">
        <v>1333</v>
      </c>
      <c r="F907" s="221" t="s">
        <v>1334</v>
      </c>
      <c r="G907" s="222" t="s">
        <v>360</v>
      </c>
      <c r="H907" s="223">
        <v>4</v>
      </c>
      <c r="I907" s="224"/>
      <c r="J907" s="225">
        <f>ROUND(I907*H907,2)</f>
        <v>0</v>
      </c>
      <c r="K907" s="226"/>
      <c r="L907" s="44"/>
      <c r="M907" s="227" t="s">
        <v>1</v>
      </c>
      <c r="N907" s="228" t="s">
        <v>38</v>
      </c>
      <c r="O907" s="91"/>
      <c r="P907" s="229">
        <f>O907*H907</f>
        <v>0</v>
      </c>
      <c r="Q907" s="229">
        <v>0</v>
      </c>
      <c r="R907" s="229">
        <f>Q907*H907</f>
        <v>0</v>
      </c>
      <c r="S907" s="229">
        <v>0</v>
      </c>
      <c r="T907" s="230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31" t="s">
        <v>136</v>
      </c>
      <c r="AT907" s="231" t="s">
        <v>132</v>
      </c>
      <c r="AU907" s="231" t="s">
        <v>145</v>
      </c>
      <c r="AY907" s="17" t="s">
        <v>130</v>
      </c>
      <c r="BE907" s="232">
        <f>IF(N907="základní",J907,0)</f>
        <v>0</v>
      </c>
      <c r="BF907" s="232">
        <f>IF(N907="snížená",J907,0)</f>
        <v>0</v>
      </c>
      <c r="BG907" s="232">
        <f>IF(N907="zákl. přenesená",J907,0)</f>
        <v>0</v>
      </c>
      <c r="BH907" s="232">
        <f>IF(N907="sníž. přenesená",J907,0)</f>
        <v>0</v>
      </c>
      <c r="BI907" s="232">
        <f>IF(N907="nulová",J907,0)</f>
        <v>0</v>
      </c>
      <c r="BJ907" s="17" t="s">
        <v>81</v>
      </c>
      <c r="BK907" s="232">
        <f>ROUND(I907*H907,2)</f>
        <v>0</v>
      </c>
      <c r="BL907" s="17" t="s">
        <v>136</v>
      </c>
      <c r="BM907" s="231" t="s">
        <v>1335</v>
      </c>
    </row>
    <row r="908" s="14" customFormat="1">
      <c r="A908" s="14"/>
      <c r="B908" s="245"/>
      <c r="C908" s="246"/>
      <c r="D908" s="235" t="s">
        <v>138</v>
      </c>
      <c r="E908" s="247" t="s">
        <v>1</v>
      </c>
      <c r="F908" s="248" t="s">
        <v>1294</v>
      </c>
      <c r="G908" s="246"/>
      <c r="H908" s="247" t="s">
        <v>1</v>
      </c>
      <c r="I908" s="249"/>
      <c r="J908" s="246"/>
      <c r="K908" s="246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138</v>
      </c>
      <c r="AU908" s="254" t="s">
        <v>145</v>
      </c>
      <c r="AV908" s="14" t="s">
        <v>81</v>
      </c>
      <c r="AW908" s="14" t="s">
        <v>29</v>
      </c>
      <c r="AX908" s="14" t="s">
        <v>73</v>
      </c>
      <c r="AY908" s="254" t="s">
        <v>130</v>
      </c>
    </row>
    <row r="909" s="13" customFormat="1">
      <c r="A909" s="13"/>
      <c r="B909" s="233"/>
      <c r="C909" s="234"/>
      <c r="D909" s="235" t="s">
        <v>138</v>
      </c>
      <c r="E909" s="236" t="s">
        <v>1</v>
      </c>
      <c r="F909" s="237" t="s">
        <v>136</v>
      </c>
      <c r="G909" s="234"/>
      <c r="H909" s="238">
        <v>4</v>
      </c>
      <c r="I909" s="239"/>
      <c r="J909" s="234"/>
      <c r="K909" s="234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138</v>
      </c>
      <c r="AU909" s="244" t="s">
        <v>145</v>
      </c>
      <c r="AV909" s="13" t="s">
        <v>83</v>
      </c>
      <c r="AW909" s="13" t="s">
        <v>29</v>
      </c>
      <c r="AX909" s="13" t="s">
        <v>81</v>
      </c>
      <c r="AY909" s="244" t="s">
        <v>130</v>
      </c>
    </row>
    <row r="910" s="2" customFormat="1" ht="16.5" customHeight="1">
      <c r="A910" s="38"/>
      <c r="B910" s="39"/>
      <c r="C910" s="266" t="s">
        <v>1336</v>
      </c>
      <c r="D910" s="266" t="s">
        <v>313</v>
      </c>
      <c r="E910" s="267" t="s">
        <v>1337</v>
      </c>
      <c r="F910" s="268" t="s">
        <v>1338</v>
      </c>
      <c r="G910" s="269" t="s">
        <v>360</v>
      </c>
      <c r="H910" s="270">
        <v>4.0599999999999996</v>
      </c>
      <c r="I910" s="271"/>
      <c r="J910" s="272">
        <f>ROUND(I910*H910,2)</f>
        <v>0</v>
      </c>
      <c r="K910" s="273"/>
      <c r="L910" s="274"/>
      <c r="M910" s="275" t="s">
        <v>1</v>
      </c>
      <c r="N910" s="276" t="s">
        <v>38</v>
      </c>
      <c r="O910" s="91"/>
      <c r="P910" s="229">
        <f>O910*H910</f>
        <v>0</v>
      </c>
      <c r="Q910" s="229">
        <v>0.0038</v>
      </c>
      <c r="R910" s="229">
        <f>Q910*H910</f>
        <v>0.015427999999999999</v>
      </c>
      <c r="S910" s="229">
        <v>0</v>
      </c>
      <c r="T910" s="230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31" t="s">
        <v>176</v>
      </c>
      <c r="AT910" s="231" t="s">
        <v>313</v>
      </c>
      <c r="AU910" s="231" t="s">
        <v>145</v>
      </c>
      <c r="AY910" s="17" t="s">
        <v>130</v>
      </c>
      <c r="BE910" s="232">
        <f>IF(N910="základní",J910,0)</f>
        <v>0</v>
      </c>
      <c r="BF910" s="232">
        <f>IF(N910="snížená",J910,0)</f>
        <v>0</v>
      </c>
      <c r="BG910" s="232">
        <f>IF(N910="zákl. přenesená",J910,0)</f>
        <v>0</v>
      </c>
      <c r="BH910" s="232">
        <f>IF(N910="sníž. přenesená",J910,0)</f>
        <v>0</v>
      </c>
      <c r="BI910" s="232">
        <f>IF(N910="nulová",J910,0)</f>
        <v>0</v>
      </c>
      <c r="BJ910" s="17" t="s">
        <v>81</v>
      </c>
      <c r="BK910" s="232">
        <f>ROUND(I910*H910,2)</f>
        <v>0</v>
      </c>
      <c r="BL910" s="17" t="s">
        <v>136</v>
      </c>
      <c r="BM910" s="231" t="s">
        <v>1339</v>
      </c>
    </row>
    <row r="911" s="14" customFormat="1">
      <c r="A911" s="14"/>
      <c r="B911" s="245"/>
      <c r="C911" s="246"/>
      <c r="D911" s="235" t="s">
        <v>138</v>
      </c>
      <c r="E911" s="247" t="s">
        <v>1</v>
      </c>
      <c r="F911" s="248" t="s">
        <v>1294</v>
      </c>
      <c r="G911" s="246"/>
      <c r="H911" s="247" t="s">
        <v>1</v>
      </c>
      <c r="I911" s="249"/>
      <c r="J911" s="246"/>
      <c r="K911" s="246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138</v>
      </c>
      <c r="AU911" s="254" t="s">
        <v>145</v>
      </c>
      <c r="AV911" s="14" t="s">
        <v>81</v>
      </c>
      <c r="AW911" s="14" t="s">
        <v>29</v>
      </c>
      <c r="AX911" s="14" t="s">
        <v>73</v>
      </c>
      <c r="AY911" s="254" t="s">
        <v>130</v>
      </c>
    </row>
    <row r="912" s="13" customFormat="1">
      <c r="A912" s="13"/>
      <c r="B912" s="233"/>
      <c r="C912" s="234"/>
      <c r="D912" s="235" t="s">
        <v>138</v>
      </c>
      <c r="E912" s="236" t="s">
        <v>1</v>
      </c>
      <c r="F912" s="237" t="s">
        <v>1340</v>
      </c>
      <c r="G912" s="234"/>
      <c r="H912" s="238">
        <v>4.0599999999999996</v>
      </c>
      <c r="I912" s="239"/>
      <c r="J912" s="234"/>
      <c r="K912" s="234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138</v>
      </c>
      <c r="AU912" s="244" t="s">
        <v>145</v>
      </c>
      <c r="AV912" s="13" t="s">
        <v>83</v>
      </c>
      <c r="AW912" s="13" t="s">
        <v>29</v>
      </c>
      <c r="AX912" s="13" t="s">
        <v>81</v>
      </c>
      <c r="AY912" s="244" t="s">
        <v>130</v>
      </c>
    </row>
    <row r="913" s="2" customFormat="1" ht="24.15" customHeight="1">
      <c r="A913" s="38"/>
      <c r="B913" s="39"/>
      <c r="C913" s="219" t="s">
        <v>1341</v>
      </c>
      <c r="D913" s="219" t="s">
        <v>132</v>
      </c>
      <c r="E913" s="220" t="s">
        <v>1342</v>
      </c>
      <c r="F913" s="221" t="s">
        <v>1343</v>
      </c>
      <c r="G913" s="222" t="s">
        <v>360</v>
      </c>
      <c r="H913" s="223">
        <v>2</v>
      </c>
      <c r="I913" s="224"/>
      <c r="J913" s="225">
        <f>ROUND(I913*H913,2)</f>
        <v>0</v>
      </c>
      <c r="K913" s="226"/>
      <c r="L913" s="44"/>
      <c r="M913" s="227" t="s">
        <v>1</v>
      </c>
      <c r="N913" s="228" t="s">
        <v>38</v>
      </c>
      <c r="O913" s="91"/>
      <c r="P913" s="229">
        <f>O913*H913</f>
        <v>0</v>
      </c>
      <c r="Q913" s="229">
        <v>0</v>
      </c>
      <c r="R913" s="229">
        <f>Q913*H913</f>
        <v>0</v>
      </c>
      <c r="S913" s="229">
        <v>0</v>
      </c>
      <c r="T913" s="230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31" t="s">
        <v>136</v>
      </c>
      <c r="AT913" s="231" t="s">
        <v>132</v>
      </c>
      <c r="AU913" s="231" t="s">
        <v>145</v>
      </c>
      <c r="AY913" s="17" t="s">
        <v>130</v>
      </c>
      <c r="BE913" s="232">
        <f>IF(N913="základní",J913,0)</f>
        <v>0</v>
      </c>
      <c r="BF913" s="232">
        <f>IF(N913="snížená",J913,0)</f>
        <v>0</v>
      </c>
      <c r="BG913" s="232">
        <f>IF(N913="zákl. přenesená",J913,0)</f>
        <v>0</v>
      </c>
      <c r="BH913" s="232">
        <f>IF(N913="sníž. přenesená",J913,0)</f>
        <v>0</v>
      </c>
      <c r="BI913" s="232">
        <f>IF(N913="nulová",J913,0)</f>
        <v>0</v>
      </c>
      <c r="BJ913" s="17" t="s">
        <v>81</v>
      </c>
      <c r="BK913" s="232">
        <f>ROUND(I913*H913,2)</f>
        <v>0</v>
      </c>
      <c r="BL913" s="17" t="s">
        <v>136</v>
      </c>
      <c r="BM913" s="231" t="s">
        <v>1344</v>
      </c>
    </row>
    <row r="914" s="14" customFormat="1">
      <c r="A914" s="14"/>
      <c r="B914" s="245"/>
      <c r="C914" s="246"/>
      <c r="D914" s="235" t="s">
        <v>138</v>
      </c>
      <c r="E914" s="247" t="s">
        <v>1</v>
      </c>
      <c r="F914" s="248" t="s">
        <v>1294</v>
      </c>
      <c r="G914" s="246"/>
      <c r="H914" s="247" t="s">
        <v>1</v>
      </c>
      <c r="I914" s="249"/>
      <c r="J914" s="246"/>
      <c r="K914" s="246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138</v>
      </c>
      <c r="AU914" s="254" t="s">
        <v>145</v>
      </c>
      <c r="AV914" s="14" t="s">
        <v>81</v>
      </c>
      <c r="AW914" s="14" t="s">
        <v>29</v>
      </c>
      <c r="AX914" s="14" t="s">
        <v>73</v>
      </c>
      <c r="AY914" s="254" t="s">
        <v>130</v>
      </c>
    </row>
    <row r="915" s="13" customFormat="1">
      <c r="A915" s="13"/>
      <c r="B915" s="233"/>
      <c r="C915" s="234"/>
      <c r="D915" s="235" t="s">
        <v>138</v>
      </c>
      <c r="E915" s="236" t="s">
        <v>1</v>
      </c>
      <c r="F915" s="237" t="s">
        <v>83</v>
      </c>
      <c r="G915" s="234"/>
      <c r="H915" s="238">
        <v>2</v>
      </c>
      <c r="I915" s="239"/>
      <c r="J915" s="234"/>
      <c r="K915" s="234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138</v>
      </c>
      <c r="AU915" s="244" t="s">
        <v>145</v>
      </c>
      <c r="AV915" s="13" t="s">
        <v>83</v>
      </c>
      <c r="AW915" s="13" t="s">
        <v>29</v>
      </c>
      <c r="AX915" s="13" t="s">
        <v>73</v>
      </c>
      <c r="AY915" s="244" t="s">
        <v>130</v>
      </c>
    </row>
    <row r="916" s="2" customFormat="1" ht="16.5" customHeight="1">
      <c r="A916" s="38"/>
      <c r="B916" s="39"/>
      <c r="C916" s="266" t="s">
        <v>1345</v>
      </c>
      <c r="D916" s="266" t="s">
        <v>313</v>
      </c>
      <c r="E916" s="267" t="s">
        <v>1346</v>
      </c>
      <c r="F916" s="268" t="s">
        <v>1347</v>
      </c>
      <c r="G916" s="269" t="s">
        <v>360</v>
      </c>
      <c r="H916" s="270">
        <v>2.0299999999999998</v>
      </c>
      <c r="I916" s="271"/>
      <c r="J916" s="272">
        <f>ROUND(I916*H916,2)</f>
        <v>0</v>
      </c>
      <c r="K916" s="273"/>
      <c r="L916" s="274"/>
      <c r="M916" s="275" t="s">
        <v>1</v>
      </c>
      <c r="N916" s="276" t="s">
        <v>38</v>
      </c>
      <c r="O916" s="91"/>
      <c r="P916" s="229">
        <f>O916*H916</f>
        <v>0</v>
      </c>
      <c r="Q916" s="229">
        <v>0.0038</v>
      </c>
      <c r="R916" s="229">
        <f>Q916*H916</f>
        <v>0.0077139999999999995</v>
      </c>
      <c r="S916" s="229">
        <v>0</v>
      </c>
      <c r="T916" s="230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31" t="s">
        <v>176</v>
      </c>
      <c r="AT916" s="231" t="s">
        <v>313</v>
      </c>
      <c r="AU916" s="231" t="s">
        <v>145</v>
      </c>
      <c r="AY916" s="17" t="s">
        <v>130</v>
      </c>
      <c r="BE916" s="232">
        <f>IF(N916="základní",J916,0)</f>
        <v>0</v>
      </c>
      <c r="BF916" s="232">
        <f>IF(N916="snížená",J916,0)</f>
        <v>0</v>
      </c>
      <c r="BG916" s="232">
        <f>IF(N916="zákl. přenesená",J916,0)</f>
        <v>0</v>
      </c>
      <c r="BH916" s="232">
        <f>IF(N916="sníž. přenesená",J916,0)</f>
        <v>0</v>
      </c>
      <c r="BI916" s="232">
        <f>IF(N916="nulová",J916,0)</f>
        <v>0</v>
      </c>
      <c r="BJ916" s="17" t="s">
        <v>81</v>
      </c>
      <c r="BK916" s="232">
        <f>ROUND(I916*H916,2)</f>
        <v>0</v>
      </c>
      <c r="BL916" s="17" t="s">
        <v>136</v>
      </c>
      <c r="BM916" s="231" t="s">
        <v>1348</v>
      </c>
    </row>
    <row r="917" s="14" customFormat="1">
      <c r="A917" s="14"/>
      <c r="B917" s="245"/>
      <c r="C917" s="246"/>
      <c r="D917" s="235" t="s">
        <v>138</v>
      </c>
      <c r="E917" s="247" t="s">
        <v>1</v>
      </c>
      <c r="F917" s="248" t="s">
        <v>1294</v>
      </c>
      <c r="G917" s="246"/>
      <c r="H917" s="247" t="s">
        <v>1</v>
      </c>
      <c r="I917" s="249"/>
      <c r="J917" s="246"/>
      <c r="K917" s="246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138</v>
      </c>
      <c r="AU917" s="254" t="s">
        <v>145</v>
      </c>
      <c r="AV917" s="14" t="s">
        <v>81</v>
      </c>
      <c r="AW917" s="14" t="s">
        <v>29</v>
      </c>
      <c r="AX917" s="14" t="s">
        <v>73</v>
      </c>
      <c r="AY917" s="254" t="s">
        <v>130</v>
      </c>
    </row>
    <row r="918" s="13" customFormat="1">
      <c r="A918" s="13"/>
      <c r="B918" s="233"/>
      <c r="C918" s="234"/>
      <c r="D918" s="235" t="s">
        <v>138</v>
      </c>
      <c r="E918" s="236" t="s">
        <v>1</v>
      </c>
      <c r="F918" s="237" t="s">
        <v>1349</v>
      </c>
      <c r="G918" s="234"/>
      <c r="H918" s="238">
        <v>2.0299999999999998</v>
      </c>
      <c r="I918" s="239"/>
      <c r="J918" s="234"/>
      <c r="K918" s="234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138</v>
      </c>
      <c r="AU918" s="244" t="s">
        <v>145</v>
      </c>
      <c r="AV918" s="13" t="s">
        <v>83</v>
      </c>
      <c r="AW918" s="13" t="s">
        <v>29</v>
      </c>
      <c r="AX918" s="13" t="s">
        <v>81</v>
      </c>
      <c r="AY918" s="244" t="s">
        <v>130</v>
      </c>
    </row>
    <row r="919" s="2" customFormat="1" ht="37.8" customHeight="1">
      <c r="A919" s="38"/>
      <c r="B919" s="39"/>
      <c r="C919" s="219" t="s">
        <v>1350</v>
      </c>
      <c r="D919" s="219" t="s">
        <v>132</v>
      </c>
      <c r="E919" s="220" t="s">
        <v>1351</v>
      </c>
      <c r="F919" s="221" t="s">
        <v>1352</v>
      </c>
      <c r="G919" s="222" t="s">
        <v>360</v>
      </c>
      <c r="H919" s="223">
        <v>44</v>
      </c>
      <c r="I919" s="224"/>
      <c r="J919" s="225">
        <f>ROUND(I919*H919,2)</f>
        <v>0</v>
      </c>
      <c r="K919" s="226"/>
      <c r="L919" s="44"/>
      <c r="M919" s="227" t="s">
        <v>1</v>
      </c>
      <c r="N919" s="228" t="s">
        <v>38</v>
      </c>
      <c r="O919" s="91"/>
      <c r="P919" s="229">
        <f>O919*H919</f>
        <v>0</v>
      </c>
      <c r="Q919" s="229">
        <v>0</v>
      </c>
      <c r="R919" s="229">
        <f>Q919*H919</f>
        <v>0</v>
      </c>
      <c r="S919" s="229">
        <v>0</v>
      </c>
      <c r="T919" s="230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31" t="s">
        <v>136</v>
      </c>
      <c r="AT919" s="231" t="s">
        <v>132</v>
      </c>
      <c r="AU919" s="231" t="s">
        <v>145</v>
      </c>
      <c r="AY919" s="17" t="s">
        <v>130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17" t="s">
        <v>81</v>
      </c>
      <c r="BK919" s="232">
        <f>ROUND(I919*H919,2)</f>
        <v>0</v>
      </c>
      <c r="BL919" s="17" t="s">
        <v>136</v>
      </c>
      <c r="BM919" s="231" t="s">
        <v>1353</v>
      </c>
    </row>
    <row r="920" s="14" customFormat="1">
      <c r="A920" s="14"/>
      <c r="B920" s="245"/>
      <c r="C920" s="246"/>
      <c r="D920" s="235" t="s">
        <v>138</v>
      </c>
      <c r="E920" s="247" t="s">
        <v>1</v>
      </c>
      <c r="F920" s="248" t="s">
        <v>1294</v>
      </c>
      <c r="G920" s="246"/>
      <c r="H920" s="247" t="s">
        <v>1</v>
      </c>
      <c r="I920" s="249"/>
      <c r="J920" s="246"/>
      <c r="K920" s="246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138</v>
      </c>
      <c r="AU920" s="254" t="s">
        <v>145</v>
      </c>
      <c r="AV920" s="14" t="s">
        <v>81</v>
      </c>
      <c r="AW920" s="14" t="s">
        <v>29</v>
      </c>
      <c r="AX920" s="14" t="s">
        <v>73</v>
      </c>
      <c r="AY920" s="254" t="s">
        <v>130</v>
      </c>
    </row>
    <row r="921" s="13" customFormat="1">
      <c r="A921" s="13"/>
      <c r="B921" s="233"/>
      <c r="C921" s="234"/>
      <c r="D921" s="235" t="s">
        <v>138</v>
      </c>
      <c r="E921" s="236" t="s">
        <v>1</v>
      </c>
      <c r="F921" s="237" t="s">
        <v>431</v>
      </c>
      <c r="G921" s="234"/>
      <c r="H921" s="238">
        <v>44</v>
      </c>
      <c r="I921" s="239"/>
      <c r="J921" s="234"/>
      <c r="K921" s="234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138</v>
      </c>
      <c r="AU921" s="244" t="s">
        <v>145</v>
      </c>
      <c r="AV921" s="13" t="s">
        <v>83</v>
      </c>
      <c r="AW921" s="13" t="s">
        <v>29</v>
      </c>
      <c r="AX921" s="13" t="s">
        <v>81</v>
      </c>
      <c r="AY921" s="244" t="s">
        <v>130</v>
      </c>
    </row>
    <row r="922" s="2" customFormat="1" ht="16.5" customHeight="1">
      <c r="A922" s="38"/>
      <c r="B922" s="39"/>
      <c r="C922" s="266" t="s">
        <v>1354</v>
      </c>
      <c r="D922" s="266" t="s">
        <v>313</v>
      </c>
      <c r="E922" s="267" t="s">
        <v>1355</v>
      </c>
      <c r="F922" s="268" t="s">
        <v>1356</v>
      </c>
      <c r="G922" s="269" t="s">
        <v>360</v>
      </c>
      <c r="H922" s="270">
        <v>44.659999999999997</v>
      </c>
      <c r="I922" s="271"/>
      <c r="J922" s="272">
        <f>ROUND(I922*H922,2)</f>
        <v>0</v>
      </c>
      <c r="K922" s="273"/>
      <c r="L922" s="274"/>
      <c r="M922" s="275" t="s">
        <v>1</v>
      </c>
      <c r="N922" s="276" t="s">
        <v>38</v>
      </c>
      <c r="O922" s="91"/>
      <c r="P922" s="229">
        <f>O922*H922</f>
        <v>0</v>
      </c>
      <c r="Q922" s="229">
        <v>0.0041200000000000004</v>
      </c>
      <c r="R922" s="229">
        <f>Q922*H922</f>
        <v>0.1839992</v>
      </c>
      <c r="S922" s="229">
        <v>0</v>
      </c>
      <c r="T922" s="230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31" t="s">
        <v>176</v>
      </c>
      <c r="AT922" s="231" t="s">
        <v>313</v>
      </c>
      <c r="AU922" s="231" t="s">
        <v>145</v>
      </c>
      <c r="AY922" s="17" t="s">
        <v>130</v>
      </c>
      <c r="BE922" s="232">
        <f>IF(N922="základní",J922,0)</f>
        <v>0</v>
      </c>
      <c r="BF922" s="232">
        <f>IF(N922="snížená",J922,0)</f>
        <v>0</v>
      </c>
      <c r="BG922" s="232">
        <f>IF(N922="zákl. přenesená",J922,0)</f>
        <v>0</v>
      </c>
      <c r="BH922" s="232">
        <f>IF(N922="sníž. přenesená",J922,0)</f>
        <v>0</v>
      </c>
      <c r="BI922" s="232">
        <f>IF(N922="nulová",J922,0)</f>
        <v>0</v>
      </c>
      <c r="BJ922" s="17" t="s">
        <v>81</v>
      </c>
      <c r="BK922" s="232">
        <f>ROUND(I922*H922,2)</f>
        <v>0</v>
      </c>
      <c r="BL922" s="17" t="s">
        <v>136</v>
      </c>
      <c r="BM922" s="231" t="s">
        <v>1357</v>
      </c>
    </row>
    <row r="923" s="14" customFormat="1">
      <c r="A923" s="14"/>
      <c r="B923" s="245"/>
      <c r="C923" s="246"/>
      <c r="D923" s="235" t="s">
        <v>138</v>
      </c>
      <c r="E923" s="247" t="s">
        <v>1</v>
      </c>
      <c r="F923" s="248" t="s">
        <v>1294</v>
      </c>
      <c r="G923" s="246"/>
      <c r="H923" s="247" t="s">
        <v>1</v>
      </c>
      <c r="I923" s="249"/>
      <c r="J923" s="246"/>
      <c r="K923" s="246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138</v>
      </c>
      <c r="AU923" s="254" t="s">
        <v>145</v>
      </c>
      <c r="AV923" s="14" t="s">
        <v>81</v>
      </c>
      <c r="AW923" s="14" t="s">
        <v>29</v>
      </c>
      <c r="AX923" s="14" t="s">
        <v>73</v>
      </c>
      <c r="AY923" s="254" t="s">
        <v>130</v>
      </c>
    </row>
    <row r="924" s="13" customFormat="1">
      <c r="A924" s="13"/>
      <c r="B924" s="233"/>
      <c r="C924" s="234"/>
      <c r="D924" s="235" t="s">
        <v>138</v>
      </c>
      <c r="E924" s="236" t="s">
        <v>1</v>
      </c>
      <c r="F924" s="237" t="s">
        <v>1358</v>
      </c>
      <c r="G924" s="234"/>
      <c r="H924" s="238">
        <v>44.659999999999997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138</v>
      </c>
      <c r="AU924" s="244" t="s">
        <v>145</v>
      </c>
      <c r="AV924" s="13" t="s">
        <v>83</v>
      </c>
      <c r="AW924" s="13" t="s">
        <v>29</v>
      </c>
      <c r="AX924" s="13" t="s">
        <v>81</v>
      </c>
      <c r="AY924" s="244" t="s">
        <v>130</v>
      </c>
    </row>
    <row r="925" s="2" customFormat="1" ht="37.8" customHeight="1">
      <c r="A925" s="38"/>
      <c r="B925" s="39"/>
      <c r="C925" s="219" t="s">
        <v>1359</v>
      </c>
      <c r="D925" s="219" t="s">
        <v>132</v>
      </c>
      <c r="E925" s="220" t="s">
        <v>1360</v>
      </c>
      <c r="F925" s="221" t="s">
        <v>1361</v>
      </c>
      <c r="G925" s="222" t="s">
        <v>360</v>
      </c>
      <c r="H925" s="223">
        <v>2</v>
      </c>
      <c r="I925" s="224"/>
      <c r="J925" s="225">
        <f>ROUND(I925*H925,2)</f>
        <v>0</v>
      </c>
      <c r="K925" s="226"/>
      <c r="L925" s="44"/>
      <c r="M925" s="227" t="s">
        <v>1</v>
      </c>
      <c r="N925" s="228" t="s">
        <v>38</v>
      </c>
      <c r="O925" s="91"/>
      <c r="P925" s="229">
        <f>O925*H925</f>
        <v>0</v>
      </c>
      <c r="Q925" s="229">
        <v>0</v>
      </c>
      <c r="R925" s="229">
        <f>Q925*H925</f>
        <v>0</v>
      </c>
      <c r="S925" s="229">
        <v>0</v>
      </c>
      <c r="T925" s="230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31" t="s">
        <v>136</v>
      </c>
      <c r="AT925" s="231" t="s">
        <v>132</v>
      </c>
      <c r="AU925" s="231" t="s">
        <v>145</v>
      </c>
      <c r="AY925" s="17" t="s">
        <v>130</v>
      </c>
      <c r="BE925" s="232">
        <f>IF(N925="základní",J925,0)</f>
        <v>0</v>
      </c>
      <c r="BF925" s="232">
        <f>IF(N925="snížená",J925,0)</f>
        <v>0</v>
      </c>
      <c r="BG925" s="232">
        <f>IF(N925="zákl. přenesená",J925,0)</f>
        <v>0</v>
      </c>
      <c r="BH925" s="232">
        <f>IF(N925="sníž. přenesená",J925,0)</f>
        <v>0</v>
      </c>
      <c r="BI925" s="232">
        <f>IF(N925="nulová",J925,0)</f>
        <v>0</v>
      </c>
      <c r="BJ925" s="17" t="s">
        <v>81</v>
      </c>
      <c r="BK925" s="232">
        <f>ROUND(I925*H925,2)</f>
        <v>0</v>
      </c>
      <c r="BL925" s="17" t="s">
        <v>136</v>
      </c>
      <c r="BM925" s="231" t="s">
        <v>1362</v>
      </c>
    </row>
    <row r="926" s="14" customFormat="1">
      <c r="A926" s="14"/>
      <c r="B926" s="245"/>
      <c r="C926" s="246"/>
      <c r="D926" s="235" t="s">
        <v>138</v>
      </c>
      <c r="E926" s="247" t="s">
        <v>1</v>
      </c>
      <c r="F926" s="248" t="s">
        <v>1294</v>
      </c>
      <c r="G926" s="246"/>
      <c r="H926" s="247" t="s">
        <v>1</v>
      </c>
      <c r="I926" s="249"/>
      <c r="J926" s="246"/>
      <c r="K926" s="246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138</v>
      </c>
      <c r="AU926" s="254" t="s">
        <v>145</v>
      </c>
      <c r="AV926" s="14" t="s">
        <v>81</v>
      </c>
      <c r="AW926" s="14" t="s">
        <v>29</v>
      </c>
      <c r="AX926" s="14" t="s">
        <v>73</v>
      </c>
      <c r="AY926" s="254" t="s">
        <v>130</v>
      </c>
    </row>
    <row r="927" s="13" customFormat="1">
      <c r="A927" s="13"/>
      <c r="B927" s="233"/>
      <c r="C927" s="234"/>
      <c r="D927" s="235" t="s">
        <v>138</v>
      </c>
      <c r="E927" s="236" t="s">
        <v>1</v>
      </c>
      <c r="F927" s="237" t="s">
        <v>1363</v>
      </c>
      <c r="G927" s="234"/>
      <c r="H927" s="238">
        <v>2</v>
      </c>
      <c r="I927" s="239"/>
      <c r="J927" s="234"/>
      <c r="K927" s="234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138</v>
      </c>
      <c r="AU927" s="244" t="s">
        <v>145</v>
      </c>
      <c r="AV927" s="13" t="s">
        <v>83</v>
      </c>
      <c r="AW927" s="13" t="s">
        <v>29</v>
      </c>
      <c r="AX927" s="13" t="s">
        <v>81</v>
      </c>
      <c r="AY927" s="244" t="s">
        <v>130</v>
      </c>
    </row>
    <row r="928" s="2" customFormat="1" ht="24.15" customHeight="1">
      <c r="A928" s="38"/>
      <c r="B928" s="39"/>
      <c r="C928" s="266" t="s">
        <v>1364</v>
      </c>
      <c r="D928" s="266" t="s">
        <v>313</v>
      </c>
      <c r="E928" s="267" t="s">
        <v>1365</v>
      </c>
      <c r="F928" s="268" t="s">
        <v>1366</v>
      </c>
      <c r="G928" s="269" t="s">
        <v>360</v>
      </c>
      <c r="H928" s="270">
        <v>2.0299999999999998</v>
      </c>
      <c r="I928" s="271"/>
      <c r="J928" s="272">
        <f>ROUND(I928*H928,2)</f>
        <v>0</v>
      </c>
      <c r="K928" s="273"/>
      <c r="L928" s="274"/>
      <c r="M928" s="275" t="s">
        <v>1</v>
      </c>
      <c r="N928" s="276" t="s">
        <v>38</v>
      </c>
      <c r="O928" s="91"/>
      <c r="P928" s="229">
        <f>O928*H928</f>
        <v>0</v>
      </c>
      <c r="Q928" s="229">
        <v>0.0048900000000000002</v>
      </c>
      <c r="R928" s="229">
        <f>Q928*H928</f>
        <v>0.0099267000000000001</v>
      </c>
      <c r="S928" s="229">
        <v>0</v>
      </c>
      <c r="T928" s="230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31" t="s">
        <v>176</v>
      </c>
      <c r="AT928" s="231" t="s">
        <v>313</v>
      </c>
      <c r="AU928" s="231" t="s">
        <v>145</v>
      </c>
      <c r="AY928" s="17" t="s">
        <v>130</v>
      </c>
      <c r="BE928" s="232">
        <f>IF(N928="základní",J928,0)</f>
        <v>0</v>
      </c>
      <c r="BF928" s="232">
        <f>IF(N928="snížená",J928,0)</f>
        <v>0</v>
      </c>
      <c r="BG928" s="232">
        <f>IF(N928="zákl. přenesená",J928,0)</f>
        <v>0</v>
      </c>
      <c r="BH928" s="232">
        <f>IF(N928="sníž. přenesená",J928,0)</f>
        <v>0</v>
      </c>
      <c r="BI928" s="232">
        <f>IF(N928="nulová",J928,0)</f>
        <v>0</v>
      </c>
      <c r="BJ928" s="17" t="s">
        <v>81</v>
      </c>
      <c r="BK928" s="232">
        <f>ROUND(I928*H928,2)</f>
        <v>0</v>
      </c>
      <c r="BL928" s="17" t="s">
        <v>136</v>
      </c>
      <c r="BM928" s="231" t="s">
        <v>1367</v>
      </c>
    </row>
    <row r="929" s="14" customFormat="1">
      <c r="A929" s="14"/>
      <c r="B929" s="245"/>
      <c r="C929" s="246"/>
      <c r="D929" s="235" t="s">
        <v>138</v>
      </c>
      <c r="E929" s="247" t="s">
        <v>1</v>
      </c>
      <c r="F929" s="248" t="s">
        <v>1294</v>
      </c>
      <c r="G929" s="246"/>
      <c r="H929" s="247" t="s">
        <v>1</v>
      </c>
      <c r="I929" s="249"/>
      <c r="J929" s="246"/>
      <c r="K929" s="246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138</v>
      </c>
      <c r="AU929" s="254" t="s">
        <v>145</v>
      </c>
      <c r="AV929" s="14" t="s">
        <v>81</v>
      </c>
      <c r="AW929" s="14" t="s">
        <v>29</v>
      </c>
      <c r="AX929" s="14" t="s">
        <v>73</v>
      </c>
      <c r="AY929" s="254" t="s">
        <v>130</v>
      </c>
    </row>
    <row r="930" s="13" customFormat="1">
      <c r="A930" s="13"/>
      <c r="B930" s="233"/>
      <c r="C930" s="234"/>
      <c r="D930" s="235" t="s">
        <v>138</v>
      </c>
      <c r="E930" s="236" t="s">
        <v>1</v>
      </c>
      <c r="F930" s="237" t="s">
        <v>1349</v>
      </c>
      <c r="G930" s="234"/>
      <c r="H930" s="238">
        <v>2.0299999999999998</v>
      </c>
      <c r="I930" s="239"/>
      <c r="J930" s="234"/>
      <c r="K930" s="234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138</v>
      </c>
      <c r="AU930" s="244" t="s">
        <v>145</v>
      </c>
      <c r="AV930" s="13" t="s">
        <v>83</v>
      </c>
      <c r="AW930" s="13" t="s">
        <v>29</v>
      </c>
      <c r="AX930" s="13" t="s">
        <v>81</v>
      </c>
      <c r="AY930" s="244" t="s">
        <v>130</v>
      </c>
    </row>
    <row r="931" s="2" customFormat="1" ht="37.8" customHeight="1">
      <c r="A931" s="38"/>
      <c r="B931" s="39"/>
      <c r="C931" s="219" t="s">
        <v>1368</v>
      </c>
      <c r="D931" s="219" t="s">
        <v>132</v>
      </c>
      <c r="E931" s="220" t="s">
        <v>1369</v>
      </c>
      <c r="F931" s="221" t="s">
        <v>1370</v>
      </c>
      <c r="G931" s="222" t="s">
        <v>360</v>
      </c>
      <c r="H931" s="223">
        <v>3</v>
      </c>
      <c r="I931" s="224"/>
      <c r="J931" s="225">
        <f>ROUND(I931*H931,2)</f>
        <v>0</v>
      </c>
      <c r="K931" s="226"/>
      <c r="L931" s="44"/>
      <c r="M931" s="227" t="s">
        <v>1</v>
      </c>
      <c r="N931" s="228" t="s">
        <v>38</v>
      </c>
      <c r="O931" s="91"/>
      <c r="P931" s="229">
        <f>O931*H931</f>
        <v>0</v>
      </c>
      <c r="Q931" s="229">
        <v>0</v>
      </c>
      <c r="R931" s="229">
        <f>Q931*H931</f>
        <v>0</v>
      </c>
      <c r="S931" s="229">
        <v>0</v>
      </c>
      <c r="T931" s="230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31" t="s">
        <v>136</v>
      </c>
      <c r="AT931" s="231" t="s">
        <v>132</v>
      </c>
      <c r="AU931" s="231" t="s">
        <v>145</v>
      </c>
      <c r="AY931" s="17" t="s">
        <v>130</v>
      </c>
      <c r="BE931" s="232">
        <f>IF(N931="základní",J931,0)</f>
        <v>0</v>
      </c>
      <c r="BF931" s="232">
        <f>IF(N931="snížená",J931,0)</f>
        <v>0</v>
      </c>
      <c r="BG931" s="232">
        <f>IF(N931="zákl. přenesená",J931,0)</f>
        <v>0</v>
      </c>
      <c r="BH931" s="232">
        <f>IF(N931="sníž. přenesená",J931,0)</f>
        <v>0</v>
      </c>
      <c r="BI931" s="232">
        <f>IF(N931="nulová",J931,0)</f>
        <v>0</v>
      </c>
      <c r="BJ931" s="17" t="s">
        <v>81</v>
      </c>
      <c r="BK931" s="232">
        <f>ROUND(I931*H931,2)</f>
        <v>0</v>
      </c>
      <c r="BL931" s="17" t="s">
        <v>136</v>
      </c>
      <c r="BM931" s="231" t="s">
        <v>1371</v>
      </c>
    </row>
    <row r="932" s="13" customFormat="1">
      <c r="A932" s="13"/>
      <c r="B932" s="233"/>
      <c r="C932" s="234"/>
      <c r="D932" s="235" t="s">
        <v>138</v>
      </c>
      <c r="E932" s="236" t="s">
        <v>1</v>
      </c>
      <c r="F932" s="237" t="s">
        <v>145</v>
      </c>
      <c r="G932" s="234"/>
      <c r="H932" s="238">
        <v>3</v>
      </c>
      <c r="I932" s="239"/>
      <c r="J932" s="234"/>
      <c r="K932" s="234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138</v>
      </c>
      <c r="AU932" s="244" t="s">
        <v>145</v>
      </c>
      <c r="AV932" s="13" t="s">
        <v>83</v>
      </c>
      <c r="AW932" s="13" t="s">
        <v>29</v>
      </c>
      <c r="AX932" s="13" t="s">
        <v>73</v>
      </c>
      <c r="AY932" s="244" t="s">
        <v>130</v>
      </c>
    </row>
    <row r="933" s="2" customFormat="1" ht="24.15" customHeight="1">
      <c r="A933" s="38"/>
      <c r="B933" s="39"/>
      <c r="C933" s="266" t="s">
        <v>1372</v>
      </c>
      <c r="D933" s="266" t="s">
        <v>313</v>
      </c>
      <c r="E933" s="267" t="s">
        <v>1373</v>
      </c>
      <c r="F933" s="268" t="s">
        <v>1374</v>
      </c>
      <c r="G933" s="269" t="s">
        <v>360</v>
      </c>
      <c r="H933" s="270">
        <v>3.0449999999999999</v>
      </c>
      <c r="I933" s="271"/>
      <c r="J933" s="272">
        <f>ROUND(I933*H933,2)</f>
        <v>0</v>
      </c>
      <c r="K933" s="273"/>
      <c r="L933" s="274"/>
      <c r="M933" s="275" t="s">
        <v>1</v>
      </c>
      <c r="N933" s="276" t="s">
        <v>38</v>
      </c>
      <c r="O933" s="91"/>
      <c r="P933" s="229">
        <f>O933*H933</f>
        <v>0</v>
      </c>
      <c r="Q933" s="229">
        <v>0.0045999999999999999</v>
      </c>
      <c r="R933" s="229">
        <f>Q933*H933</f>
        <v>0.014006999999999999</v>
      </c>
      <c r="S933" s="229">
        <v>0</v>
      </c>
      <c r="T933" s="230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31" t="s">
        <v>176</v>
      </c>
      <c r="AT933" s="231" t="s">
        <v>313</v>
      </c>
      <c r="AU933" s="231" t="s">
        <v>145</v>
      </c>
      <c r="AY933" s="17" t="s">
        <v>130</v>
      </c>
      <c r="BE933" s="232">
        <f>IF(N933="základní",J933,0)</f>
        <v>0</v>
      </c>
      <c r="BF933" s="232">
        <f>IF(N933="snížená",J933,0)</f>
        <v>0</v>
      </c>
      <c r="BG933" s="232">
        <f>IF(N933="zákl. přenesená",J933,0)</f>
        <v>0</v>
      </c>
      <c r="BH933" s="232">
        <f>IF(N933="sníž. přenesená",J933,0)</f>
        <v>0</v>
      </c>
      <c r="BI933" s="232">
        <f>IF(N933="nulová",J933,0)</f>
        <v>0</v>
      </c>
      <c r="BJ933" s="17" t="s">
        <v>81</v>
      </c>
      <c r="BK933" s="232">
        <f>ROUND(I933*H933,2)</f>
        <v>0</v>
      </c>
      <c r="BL933" s="17" t="s">
        <v>136</v>
      </c>
      <c r="BM933" s="231" t="s">
        <v>1375</v>
      </c>
    </row>
    <row r="934" s="13" customFormat="1">
      <c r="A934" s="13"/>
      <c r="B934" s="233"/>
      <c r="C934" s="234"/>
      <c r="D934" s="235" t="s">
        <v>138</v>
      </c>
      <c r="E934" s="236" t="s">
        <v>1</v>
      </c>
      <c r="F934" s="237" t="s">
        <v>1376</v>
      </c>
      <c r="G934" s="234"/>
      <c r="H934" s="238">
        <v>3.0449999999999999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138</v>
      </c>
      <c r="AU934" s="244" t="s">
        <v>145</v>
      </c>
      <c r="AV934" s="13" t="s">
        <v>83</v>
      </c>
      <c r="AW934" s="13" t="s">
        <v>29</v>
      </c>
      <c r="AX934" s="13" t="s">
        <v>73</v>
      </c>
      <c r="AY934" s="244" t="s">
        <v>130</v>
      </c>
    </row>
    <row r="935" s="2" customFormat="1" ht="37.8" customHeight="1">
      <c r="A935" s="38"/>
      <c r="B935" s="39"/>
      <c r="C935" s="219" t="s">
        <v>1377</v>
      </c>
      <c r="D935" s="219" t="s">
        <v>132</v>
      </c>
      <c r="E935" s="220" t="s">
        <v>1378</v>
      </c>
      <c r="F935" s="221" t="s">
        <v>1379</v>
      </c>
      <c r="G935" s="222" t="s">
        <v>360</v>
      </c>
      <c r="H935" s="223">
        <v>2</v>
      </c>
      <c r="I935" s="224"/>
      <c r="J935" s="225">
        <f>ROUND(I935*H935,2)</f>
        <v>0</v>
      </c>
      <c r="K935" s="226"/>
      <c r="L935" s="44"/>
      <c r="M935" s="227" t="s">
        <v>1</v>
      </c>
      <c r="N935" s="228" t="s">
        <v>38</v>
      </c>
      <c r="O935" s="91"/>
      <c r="P935" s="229">
        <f>O935*H935</f>
        <v>0</v>
      </c>
      <c r="Q935" s="229">
        <v>0</v>
      </c>
      <c r="R935" s="229">
        <f>Q935*H935</f>
        <v>0</v>
      </c>
      <c r="S935" s="229">
        <v>0</v>
      </c>
      <c r="T935" s="230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31" t="s">
        <v>136</v>
      </c>
      <c r="AT935" s="231" t="s">
        <v>132</v>
      </c>
      <c r="AU935" s="231" t="s">
        <v>145</v>
      </c>
      <c r="AY935" s="17" t="s">
        <v>130</v>
      </c>
      <c r="BE935" s="232">
        <f>IF(N935="základní",J935,0)</f>
        <v>0</v>
      </c>
      <c r="BF935" s="232">
        <f>IF(N935="snížená",J935,0)</f>
        <v>0</v>
      </c>
      <c r="BG935" s="232">
        <f>IF(N935="zákl. přenesená",J935,0)</f>
        <v>0</v>
      </c>
      <c r="BH935" s="232">
        <f>IF(N935="sníž. přenesená",J935,0)</f>
        <v>0</v>
      </c>
      <c r="BI935" s="232">
        <f>IF(N935="nulová",J935,0)</f>
        <v>0</v>
      </c>
      <c r="BJ935" s="17" t="s">
        <v>81</v>
      </c>
      <c r="BK935" s="232">
        <f>ROUND(I935*H935,2)</f>
        <v>0</v>
      </c>
      <c r="BL935" s="17" t="s">
        <v>136</v>
      </c>
      <c r="BM935" s="231" t="s">
        <v>1380</v>
      </c>
    </row>
    <row r="936" s="13" customFormat="1">
      <c r="A936" s="13"/>
      <c r="B936" s="233"/>
      <c r="C936" s="234"/>
      <c r="D936" s="235" t="s">
        <v>138</v>
      </c>
      <c r="E936" s="236" t="s">
        <v>1</v>
      </c>
      <c r="F936" s="237" t="s">
        <v>1381</v>
      </c>
      <c r="G936" s="234"/>
      <c r="H936" s="238">
        <v>2</v>
      </c>
      <c r="I936" s="239"/>
      <c r="J936" s="234"/>
      <c r="K936" s="234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138</v>
      </c>
      <c r="AU936" s="244" t="s">
        <v>145</v>
      </c>
      <c r="AV936" s="13" t="s">
        <v>83</v>
      </c>
      <c r="AW936" s="13" t="s">
        <v>29</v>
      </c>
      <c r="AX936" s="13" t="s">
        <v>73</v>
      </c>
      <c r="AY936" s="244" t="s">
        <v>130</v>
      </c>
    </row>
    <row r="937" s="2" customFormat="1" ht="24.15" customHeight="1">
      <c r="A937" s="38"/>
      <c r="B937" s="39"/>
      <c r="C937" s="266" t="s">
        <v>1382</v>
      </c>
      <c r="D937" s="266" t="s">
        <v>313</v>
      </c>
      <c r="E937" s="267" t="s">
        <v>1383</v>
      </c>
      <c r="F937" s="268" t="s">
        <v>1384</v>
      </c>
      <c r="G937" s="269" t="s">
        <v>360</v>
      </c>
      <c r="H937" s="270">
        <v>2.0299999999999998</v>
      </c>
      <c r="I937" s="271"/>
      <c r="J937" s="272">
        <f>ROUND(I937*H937,2)</f>
        <v>0</v>
      </c>
      <c r="K937" s="273"/>
      <c r="L937" s="274"/>
      <c r="M937" s="275" t="s">
        <v>1</v>
      </c>
      <c r="N937" s="276" t="s">
        <v>38</v>
      </c>
      <c r="O937" s="91"/>
      <c r="P937" s="229">
        <f>O937*H937</f>
        <v>0</v>
      </c>
      <c r="Q937" s="229">
        <v>0.0047000000000000002</v>
      </c>
      <c r="R937" s="229">
        <f>Q937*H937</f>
        <v>0.0095409999999999991</v>
      </c>
      <c r="S937" s="229">
        <v>0</v>
      </c>
      <c r="T937" s="230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31" t="s">
        <v>176</v>
      </c>
      <c r="AT937" s="231" t="s">
        <v>313</v>
      </c>
      <c r="AU937" s="231" t="s">
        <v>145</v>
      </c>
      <c r="AY937" s="17" t="s">
        <v>130</v>
      </c>
      <c r="BE937" s="232">
        <f>IF(N937="základní",J937,0)</f>
        <v>0</v>
      </c>
      <c r="BF937" s="232">
        <f>IF(N937="snížená",J937,0)</f>
        <v>0</v>
      </c>
      <c r="BG937" s="232">
        <f>IF(N937="zákl. přenesená",J937,0)</f>
        <v>0</v>
      </c>
      <c r="BH937" s="232">
        <f>IF(N937="sníž. přenesená",J937,0)</f>
        <v>0</v>
      </c>
      <c r="BI937" s="232">
        <f>IF(N937="nulová",J937,0)</f>
        <v>0</v>
      </c>
      <c r="BJ937" s="17" t="s">
        <v>81</v>
      </c>
      <c r="BK937" s="232">
        <f>ROUND(I937*H937,2)</f>
        <v>0</v>
      </c>
      <c r="BL937" s="17" t="s">
        <v>136</v>
      </c>
      <c r="BM937" s="231" t="s">
        <v>1385</v>
      </c>
    </row>
    <row r="938" s="13" customFormat="1">
      <c r="A938" s="13"/>
      <c r="B938" s="233"/>
      <c r="C938" s="234"/>
      <c r="D938" s="235" t="s">
        <v>138</v>
      </c>
      <c r="E938" s="236" t="s">
        <v>1</v>
      </c>
      <c r="F938" s="237" t="s">
        <v>1349</v>
      </c>
      <c r="G938" s="234"/>
      <c r="H938" s="238">
        <v>2.0299999999999998</v>
      </c>
      <c r="I938" s="239"/>
      <c r="J938" s="234"/>
      <c r="K938" s="234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138</v>
      </c>
      <c r="AU938" s="244" t="s">
        <v>145</v>
      </c>
      <c r="AV938" s="13" t="s">
        <v>83</v>
      </c>
      <c r="AW938" s="13" t="s">
        <v>29</v>
      </c>
      <c r="AX938" s="13" t="s">
        <v>73</v>
      </c>
      <c r="AY938" s="244" t="s">
        <v>130</v>
      </c>
    </row>
    <row r="939" s="2" customFormat="1" ht="44.25" customHeight="1">
      <c r="A939" s="38"/>
      <c r="B939" s="39"/>
      <c r="C939" s="219" t="s">
        <v>1386</v>
      </c>
      <c r="D939" s="219" t="s">
        <v>132</v>
      </c>
      <c r="E939" s="220" t="s">
        <v>1387</v>
      </c>
      <c r="F939" s="221" t="s">
        <v>1388</v>
      </c>
      <c r="G939" s="222" t="s">
        <v>360</v>
      </c>
      <c r="H939" s="223">
        <v>1</v>
      </c>
      <c r="I939" s="224"/>
      <c r="J939" s="225">
        <f>ROUND(I939*H939,2)</f>
        <v>0</v>
      </c>
      <c r="K939" s="226"/>
      <c r="L939" s="44"/>
      <c r="M939" s="227" t="s">
        <v>1</v>
      </c>
      <c r="N939" s="228" t="s">
        <v>38</v>
      </c>
      <c r="O939" s="91"/>
      <c r="P939" s="229">
        <f>O939*H939</f>
        <v>0</v>
      </c>
      <c r="Q939" s="229">
        <v>0</v>
      </c>
      <c r="R939" s="229">
        <f>Q939*H939</f>
        <v>0</v>
      </c>
      <c r="S939" s="229">
        <v>0</v>
      </c>
      <c r="T939" s="230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31" t="s">
        <v>136</v>
      </c>
      <c r="AT939" s="231" t="s">
        <v>132</v>
      </c>
      <c r="AU939" s="231" t="s">
        <v>145</v>
      </c>
      <c r="AY939" s="17" t="s">
        <v>130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17" t="s">
        <v>81</v>
      </c>
      <c r="BK939" s="232">
        <f>ROUND(I939*H939,2)</f>
        <v>0</v>
      </c>
      <c r="BL939" s="17" t="s">
        <v>136</v>
      </c>
      <c r="BM939" s="231" t="s">
        <v>1389</v>
      </c>
    </row>
    <row r="940" s="14" customFormat="1">
      <c r="A940" s="14"/>
      <c r="B940" s="245"/>
      <c r="C940" s="246"/>
      <c r="D940" s="235" t="s">
        <v>138</v>
      </c>
      <c r="E940" s="247" t="s">
        <v>1</v>
      </c>
      <c r="F940" s="248" t="s">
        <v>1074</v>
      </c>
      <c r="G940" s="246"/>
      <c r="H940" s="247" t="s">
        <v>1</v>
      </c>
      <c r="I940" s="249"/>
      <c r="J940" s="246"/>
      <c r="K940" s="246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138</v>
      </c>
      <c r="AU940" s="254" t="s">
        <v>145</v>
      </c>
      <c r="AV940" s="14" t="s">
        <v>81</v>
      </c>
      <c r="AW940" s="14" t="s">
        <v>29</v>
      </c>
      <c r="AX940" s="14" t="s">
        <v>73</v>
      </c>
      <c r="AY940" s="254" t="s">
        <v>130</v>
      </c>
    </row>
    <row r="941" s="13" customFormat="1">
      <c r="A941" s="13"/>
      <c r="B941" s="233"/>
      <c r="C941" s="234"/>
      <c r="D941" s="235" t="s">
        <v>138</v>
      </c>
      <c r="E941" s="236" t="s">
        <v>1</v>
      </c>
      <c r="F941" s="237" t="s">
        <v>81</v>
      </c>
      <c r="G941" s="234"/>
      <c r="H941" s="238">
        <v>1</v>
      </c>
      <c r="I941" s="239"/>
      <c r="J941" s="234"/>
      <c r="K941" s="234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138</v>
      </c>
      <c r="AU941" s="244" t="s">
        <v>145</v>
      </c>
      <c r="AV941" s="13" t="s">
        <v>83</v>
      </c>
      <c r="AW941" s="13" t="s">
        <v>29</v>
      </c>
      <c r="AX941" s="13" t="s">
        <v>81</v>
      </c>
      <c r="AY941" s="244" t="s">
        <v>130</v>
      </c>
    </row>
    <row r="942" s="2" customFormat="1" ht="16.5" customHeight="1">
      <c r="A942" s="38"/>
      <c r="B942" s="39"/>
      <c r="C942" s="266" t="s">
        <v>1390</v>
      </c>
      <c r="D942" s="266" t="s">
        <v>313</v>
      </c>
      <c r="E942" s="267" t="s">
        <v>1391</v>
      </c>
      <c r="F942" s="268" t="s">
        <v>1392</v>
      </c>
      <c r="G942" s="269" t="s">
        <v>360</v>
      </c>
      <c r="H942" s="270">
        <v>1.0149999999999999</v>
      </c>
      <c r="I942" s="271"/>
      <c r="J942" s="272">
        <f>ROUND(I942*H942,2)</f>
        <v>0</v>
      </c>
      <c r="K942" s="273"/>
      <c r="L942" s="274"/>
      <c r="M942" s="275" t="s">
        <v>1</v>
      </c>
      <c r="N942" s="276" t="s">
        <v>38</v>
      </c>
      <c r="O942" s="91"/>
      <c r="P942" s="229">
        <f>O942*H942</f>
        <v>0</v>
      </c>
      <c r="Q942" s="229">
        <v>0.0057000000000000002</v>
      </c>
      <c r="R942" s="229">
        <f>Q942*H942</f>
        <v>0.0057854999999999998</v>
      </c>
      <c r="S942" s="229">
        <v>0</v>
      </c>
      <c r="T942" s="230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31" t="s">
        <v>176</v>
      </c>
      <c r="AT942" s="231" t="s">
        <v>313</v>
      </c>
      <c r="AU942" s="231" t="s">
        <v>145</v>
      </c>
      <c r="AY942" s="17" t="s">
        <v>130</v>
      </c>
      <c r="BE942" s="232">
        <f>IF(N942="základní",J942,0)</f>
        <v>0</v>
      </c>
      <c r="BF942" s="232">
        <f>IF(N942="snížená",J942,0)</f>
        <v>0</v>
      </c>
      <c r="BG942" s="232">
        <f>IF(N942="zákl. přenesená",J942,0)</f>
        <v>0</v>
      </c>
      <c r="BH942" s="232">
        <f>IF(N942="sníž. přenesená",J942,0)</f>
        <v>0</v>
      </c>
      <c r="BI942" s="232">
        <f>IF(N942="nulová",J942,0)</f>
        <v>0</v>
      </c>
      <c r="BJ942" s="17" t="s">
        <v>81</v>
      </c>
      <c r="BK942" s="232">
        <f>ROUND(I942*H942,2)</f>
        <v>0</v>
      </c>
      <c r="BL942" s="17" t="s">
        <v>136</v>
      </c>
      <c r="BM942" s="231" t="s">
        <v>1393</v>
      </c>
    </row>
    <row r="943" s="14" customFormat="1">
      <c r="A943" s="14"/>
      <c r="B943" s="245"/>
      <c r="C943" s="246"/>
      <c r="D943" s="235" t="s">
        <v>138</v>
      </c>
      <c r="E943" s="247" t="s">
        <v>1</v>
      </c>
      <c r="F943" s="248" t="s">
        <v>1284</v>
      </c>
      <c r="G943" s="246"/>
      <c r="H943" s="247" t="s">
        <v>1</v>
      </c>
      <c r="I943" s="249"/>
      <c r="J943" s="246"/>
      <c r="K943" s="246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138</v>
      </c>
      <c r="AU943" s="254" t="s">
        <v>145</v>
      </c>
      <c r="AV943" s="14" t="s">
        <v>81</v>
      </c>
      <c r="AW943" s="14" t="s">
        <v>29</v>
      </c>
      <c r="AX943" s="14" t="s">
        <v>73</v>
      </c>
      <c r="AY943" s="254" t="s">
        <v>130</v>
      </c>
    </row>
    <row r="944" s="13" customFormat="1">
      <c r="A944" s="13"/>
      <c r="B944" s="233"/>
      <c r="C944" s="234"/>
      <c r="D944" s="235" t="s">
        <v>138</v>
      </c>
      <c r="E944" s="236" t="s">
        <v>1</v>
      </c>
      <c r="F944" s="237" t="s">
        <v>1394</v>
      </c>
      <c r="G944" s="234"/>
      <c r="H944" s="238">
        <v>1.0149999999999999</v>
      </c>
      <c r="I944" s="239"/>
      <c r="J944" s="234"/>
      <c r="K944" s="234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138</v>
      </c>
      <c r="AU944" s="244" t="s">
        <v>145</v>
      </c>
      <c r="AV944" s="13" t="s">
        <v>83</v>
      </c>
      <c r="AW944" s="13" t="s">
        <v>29</v>
      </c>
      <c r="AX944" s="13" t="s">
        <v>81</v>
      </c>
      <c r="AY944" s="244" t="s">
        <v>130</v>
      </c>
    </row>
    <row r="945" s="2" customFormat="1" ht="16.5" customHeight="1">
      <c r="A945" s="38"/>
      <c r="B945" s="39"/>
      <c r="C945" s="266" t="s">
        <v>1395</v>
      </c>
      <c r="D945" s="266" t="s">
        <v>313</v>
      </c>
      <c r="E945" s="267" t="s">
        <v>1396</v>
      </c>
      <c r="F945" s="268" t="s">
        <v>1397</v>
      </c>
      <c r="G945" s="269" t="s">
        <v>360</v>
      </c>
      <c r="H945" s="270">
        <v>1.0149999999999999</v>
      </c>
      <c r="I945" s="271"/>
      <c r="J945" s="272">
        <f>ROUND(I945*H945,2)</f>
        <v>0</v>
      </c>
      <c r="K945" s="273"/>
      <c r="L945" s="274"/>
      <c r="M945" s="275" t="s">
        <v>1</v>
      </c>
      <c r="N945" s="276" t="s">
        <v>38</v>
      </c>
      <c r="O945" s="91"/>
      <c r="P945" s="229">
        <f>O945*H945</f>
        <v>0</v>
      </c>
      <c r="Q945" s="229">
        <v>0.00297</v>
      </c>
      <c r="R945" s="229">
        <f>Q945*H945</f>
        <v>0.0030145499999999995</v>
      </c>
      <c r="S945" s="229">
        <v>0</v>
      </c>
      <c r="T945" s="230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31" t="s">
        <v>176</v>
      </c>
      <c r="AT945" s="231" t="s">
        <v>313</v>
      </c>
      <c r="AU945" s="231" t="s">
        <v>145</v>
      </c>
      <c r="AY945" s="17" t="s">
        <v>130</v>
      </c>
      <c r="BE945" s="232">
        <f>IF(N945="základní",J945,0)</f>
        <v>0</v>
      </c>
      <c r="BF945" s="232">
        <f>IF(N945="snížená",J945,0)</f>
        <v>0</v>
      </c>
      <c r="BG945" s="232">
        <f>IF(N945="zákl. přenesená",J945,0)</f>
        <v>0</v>
      </c>
      <c r="BH945" s="232">
        <f>IF(N945="sníž. přenesená",J945,0)</f>
        <v>0</v>
      </c>
      <c r="BI945" s="232">
        <f>IF(N945="nulová",J945,0)</f>
        <v>0</v>
      </c>
      <c r="BJ945" s="17" t="s">
        <v>81</v>
      </c>
      <c r="BK945" s="232">
        <f>ROUND(I945*H945,2)</f>
        <v>0</v>
      </c>
      <c r="BL945" s="17" t="s">
        <v>136</v>
      </c>
      <c r="BM945" s="231" t="s">
        <v>1398</v>
      </c>
    </row>
    <row r="946" s="14" customFormat="1">
      <c r="A946" s="14"/>
      <c r="B946" s="245"/>
      <c r="C946" s="246"/>
      <c r="D946" s="235" t="s">
        <v>138</v>
      </c>
      <c r="E946" s="247" t="s">
        <v>1</v>
      </c>
      <c r="F946" s="248" t="s">
        <v>1074</v>
      </c>
      <c r="G946" s="246"/>
      <c r="H946" s="247" t="s">
        <v>1</v>
      </c>
      <c r="I946" s="249"/>
      <c r="J946" s="246"/>
      <c r="K946" s="246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138</v>
      </c>
      <c r="AU946" s="254" t="s">
        <v>145</v>
      </c>
      <c r="AV946" s="14" t="s">
        <v>81</v>
      </c>
      <c r="AW946" s="14" t="s">
        <v>29</v>
      </c>
      <c r="AX946" s="14" t="s">
        <v>73</v>
      </c>
      <c r="AY946" s="254" t="s">
        <v>130</v>
      </c>
    </row>
    <row r="947" s="13" customFormat="1">
      <c r="A947" s="13"/>
      <c r="B947" s="233"/>
      <c r="C947" s="234"/>
      <c r="D947" s="235" t="s">
        <v>138</v>
      </c>
      <c r="E947" s="236" t="s">
        <v>1</v>
      </c>
      <c r="F947" s="237" t="s">
        <v>1394</v>
      </c>
      <c r="G947" s="234"/>
      <c r="H947" s="238">
        <v>1.0149999999999999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138</v>
      </c>
      <c r="AU947" s="244" t="s">
        <v>145</v>
      </c>
      <c r="AV947" s="13" t="s">
        <v>83</v>
      </c>
      <c r="AW947" s="13" t="s">
        <v>29</v>
      </c>
      <c r="AX947" s="13" t="s">
        <v>81</v>
      </c>
      <c r="AY947" s="244" t="s">
        <v>130</v>
      </c>
    </row>
    <row r="948" s="2" customFormat="1" ht="16.5" customHeight="1">
      <c r="A948" s="38"/>
      <c r="B948" s="39"/>
      <c r="C948" s="219" t="s">
        <v>1399</v>
      </c>
      <c r="D948" s="219" t="s">
        <v>132</v>
      </c>
      <c r="E948" s="220" t="s">
        <v>1400</v>
      </c>
      <c r="F948" s="221" t="s">
        <v>1401</v>
      </c>
      <c r="G948" s="222" t="s">
        <v>360</v>
      </c>
      <c r="H948" s="223">
        <v>4</v>
      </c>
      <c r="I948" s="224"/>
      <c r="J948" s="225">
        <f>ROUND(I948*H948,2)</f>
        <v>0</v>
      </c>
      <c r="K948" s="226"/>
      <c r="L948" s="44"/>
      <c r="M948" s="227" t="s">
        <v>1</v>
      </c>
      <c r="N948" s="228" t="s">
        <v>38</v>
      </c>
      <c r="O948" s="91"/>
      <c r="P948" s="229">
        <f>O948*H948</f>
        <v>0</v>
      </c>
      <c r="Q948" s="229">
        <v>0.0016299999999999999</v>
      </c>
      <c r="R948" s="229">
        <f>Q948*H948</f>
        <v>0.0065199999999999998</v>
      </c>
      <c r="S948" s="229">
        <v>0</v>
      </c>
      <c r="T948" s="230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31" t="s">
        <v>136</v>
      </c>
      <c r="AT948" s="231" t="s">
        <v>132</v>
      </c>
      <c r="AU948" s="231" t="s">
        <v>145</v>
      </c>
      <c r="AY948" s="17" t="s">
        <v>130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17" t="s">
        <v>81</v>
      </c>
      <c r="BK948" s="232">
        <f>ROUND(I948*H948,2)</f>
        <v>0</v>
      </c>
      <c r="BL948" s="17" t="s">
        <v>136</v>
      </c>
      <c r="BM948" s="231" t="s">
        <v>1402</v>
      </c>
    </row>
    <row r="949" s="13" customFormat="1">
      <c r="A949" s="13"/>
      <c r="B949" s="233"/>
      <c r="C949" s="234"/>
      <c r="D949" s="235" t="s">
        <v>138</v>
      </c>
      <c r="E949" s="236" t="s">
        <v>1</v>
      </c>
      <c r="F949" s="237" t="s">
        <v>1403</v>
      </c>
      <c r="G949" s="234"/>
      <c r="H949" s="238">
        <v>4</v>
      </c>
      <c r="I949" s="239"/>
      <c r="J949" s="234"/>
      <c r="K949" s="234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138</v>
      </c>
      <c r="AU949" s="244" t="s">
        <v>145</v>
      </c>
      <c r="AV949" s="13" t="s">
        <v>83</v>
      </c>
      <c r="AW949" s="13" t="s">
        <v>29</v>
      </c>
      <c r="AX949" s="13" t="s">
        <v>73</v>
      </c>
      <c r="AY949" s="244" t="s">
        <v>130</v>
      </c>
    </row>
    <row r="950" s="2" customFormat="1" ht="24.15" customHeight="1">
      <c r="A950" s="38"/>
      <c r="B950" s="39"/>
      <c r="C950" s="219" t="s">
        <v>1404</v>
      </c>
      <c r="D950" s="219" t="s">
        <v>132</v>
      </c>
      <c r="E950" s="220" t="s">
        <v>1405</v>
      </c>
      <c r="F950" s="221" t="s">
        <v>1406</v>
      </c>
      <c r="G950" s="222" t="s">
        <v>179</v>
      </c>
      <c r="H950" s="223">
        <v>265</v>
      </c>
      <c r="I950" s="224"/>
      <c r="J950" s="225">
        <f>ROUND(I950*H950,2)</f>
        <v>0</v>
      </c>
      <c r="K950" s="226"/>
      <c r="L950" s="44"/>
      <c r="M950" s="227" t="s">
        <v>1</v>
      </c>
      <c r="N950" s="228" t="s">
        <v>38</v>
      </c>
      <c r="O950" s="91"/>
      <c r="P950" s="229">
        <f>O950*H950</f>
        <v>0</v>
      </c>
      <c r="Q950" s="229">
        <v>0</v>
      </c>
      <c r="R950" s="229">
        <f>Q950*H950</f>
        <v>0</v>
      </c>
      <c r="S950" s="229">
        <v>0</v>
      </c>
      <c r="T950" s="230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31" t="s">
        <v>136</v>
      </c>
      <c r="AT950" s="231" t="s">
        <v>132</v>
      </c>
      <c r="AU950" s="231" t="s">
        <v>145</v>
      </c>
      <c r="AY950" s="17" t="s">
        <v>130</v>
      </c>
      <c r="BE950" s="232">
        <f>IF(N950="základní",J950,0)</f>
        <v>0</v>
      </c>
      <c r="BF950" s="232">
        <f>IF(N950="snížená",J950,0)</f>
        <v>0</v>
      </c>
      <c r="BG950" s="232">
        <f>IF(N950="zákl. přenesená",J950,0)</f>
        <v>0</v>
      </c>
      <c r="BH950" s="232">
        <f>IF(N950="sníž. přenesená",J950,0)</f>
        <v>0</v>
      </c>
      <c r="BI950" s="232">
        <f>IF(N950="nulová",J950,0)</f>
        <v>0</v>
      </c>
      <c r="BJ950" s="17" t="s">
        <v>81</v>
      </c>
      <c r="BK950" s="232">
        <f>ROUND(I950*H950,2)</f>
        <v>0</v>
      </c>
      <c r="BL950" s="17" t="s">
        <v>136</v>
      </c>
      <c r="BM950" s="231" t="s">
        <v>1407</v>
      </c>
    </row>
    <row r="951" s="14" customFormat="1">
      <c r="A951" s="14"/>
      <c r="B951" s="245"/>
      <c r="C951" s="246"/>
      <c r="D951" s="235" t="s">
        <v>138</v>
      </c>
      <c r="E951" s="247" t="s">
        <v>1</v>
      </c>
      <c r="F951" s="248" t="s">
        <v>1408</v>
      </c>
      <c r="G951" s="246"/>
      <c r="H951" s="247" t="s">
        <v>1</v>
      </c>
      <c r="I951" s="249"/>
      <c r="J951" s="246"/>
      <c r="K951" s="246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138</v>
      </c>
      <c r="AU951" s="254" t="s">
        <v>145</v>
      </c>
      <c r="AV951" s="14" t="s">
        <v>81</v>
      </c>
      <c r="AW951" s="14" t="s">
        <v>29</v>
      </c>
      <c r="AX951" s="14" t="s">
        <v>73</v>
      </c>
      <c r="AY951" s="254" t="s">
        <v>130</v>
      </c>
    </row>
    <row r="952" s="13" customFormat="1">
      <c r="A952" s="13"/>
      <c r="B952" s="233"/>
      <c r="C952" s="234"/>
      <c r="D952" s="235" t="s">
        <v>138</v>
      </c>
      <c r="E952" s="236" t="s">
        <v>1</v>
      </c>
      <c r="F952" s="237" t="s">
        <v>1409</v>
      </c>
      <c r="G952" s="234"/>
      <c r="H952" s="238">
        <v>265</v>
      </c>
      <c r="I952" s="239"/>
      <c r="J952" s="234"/>
      <c r="K952" s="234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138</v>
      </c>
      <c r="AU952" s="244" t="s">
        <v>145</v>
      </c>
      <c r="AV952" s="13" t="s">
        <v>83</v>
      </c>
      <c r="AW952" s="13" t="s">
        <v>29</v>
      </c>
      <c r="AX952" s="13" t="s">
        <v>81</v>
      </c>
      <c r="AY952" s="244" t="s">
        <v>130</v>
      </c>
    </row>
    <row r="953" s="2" customFormat="1" ht="24.15" customHeight="1">
      <c r="A953" s="38"/>
      <c r="B953" s="39"/>
      <c r="C953" s="219" t="s">
        <v>1410</v>
      </c>
      <c r="D953" s="219" t="s">
        <v>132</v>
      </c>
      <c r="E953" s="220" t="s">
        <v>1411</v>
      </c>
      <c r="F953" s="221" t="s">
        <v>1412</v>
      </c>
      <c r="G953" s="222" t="s">
        <v>1413</v>
      </c>
      <c r="H953" s="223">
        <v>355.10000000000002</v>
      </c>
      <c r="I953" s="224"/>
      <c r="J953" s="225">
        <f>ROUND(I953*H953,2)</f>
        <v>0</v>
      </c>
      <c r="K953" s="226"/>
      <c r="L953" s="44"/>
      <c r="M953" s="227" t="s">
        <v>1</v>
      </c>
      <c r="N953" s="228" t="s">
        <v>38</v>
      </c>
      <c r="O953" s="91"/>
      <c r="P953" s="229">
        <f>O953*H953</f>
        <v>0</v>
      </c>
      <c r="Q953" s="229">
        <v>0</v>
      </c>
      <c r="R953" s="229">
        <f>Q953*H953</f>
        <v>0</v>
      </c>
      <c r="S953" s="229">
        <v>0</v>
      </c>
      <c r="T953" s="230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31" t="s">
        <v>136</v>
      </c>
      <c r="AT953" s="231" t="s">
        <v>132</v>
      </c>
      <c r="AU953" s="231" t="s">
        <v>145</v>
      </c>
      <c r="AY953" s="17" t="s">
        <v>130</v>
      </c>
      <c r="BE953" s="232">
        <f>IF(N953="základní",J953,0)</f>
        <v>0</v>
      </c>
      <c r="BF953" s="232">
        <f>IF(N953="snížená",J953,0)</f>
        <v>0</v>
      </c>
      <c r="BG953" s="232">
        <f>IF(N953="zákl. přenesená",J953,0)</f>
        <v>0</v>
      </c>
      <c r="BH953" s="232">
        <f>IF(N953="sníž. přenesená",J953,0)</f>
        <v>0</v>
      </c>
      <c r="BI953" s="232">
        <f>IF(N953="nulová",J953,0)</f>
        <v>0</v>
      </c>
      <c r="BJ953" s="17" t="s">
        <v>81</v>
      </c>
      <c r="BK953" s="232">
        <f>ROUND(I953*H953,2)</f>
        <v>0</v>
      </c>
      <c r="BL953" s="17" t="s">
        <v>136</v>
      </c>
      <c r="BM953" s="231" t="s">
        <v>1414</v>
      </c>
    </row>
    <row r="954" s="14" customFormat="1">
      <c r="A954" s="14"/>
      <c r="B954" s="245"/>
      <c r="C954" s="246"/>
      <c r="D954" s="235" t="s">
        <v>138</v>
      </c>
      <c r="E954" s="247" t="s">
        <v>1</v>
      </c>
      <c r="F954" s="248" t="s">
        <v>1408</v>
      </c>
      <c r="G954" s="246"/>
      <c r="H954" s="247" t="s">
        <v>1</v>
      </c>
      <c r="I954" s="249"/>
      <c r="J954" s="246"/>
      <c r="K954" s="246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138</v>
      </c>
      <c r="AU954" s="254" t="s">
        <v>145</v>
      </c>
      <c r="AV954" s="14" t="s">
        <v>81</v>
      </c>
      <c r="AW954" s="14" t="s">
        <v>29</v>
      </c>
      <c r="AX954" s="14" t="s">
        <v>73</v>
      </c>
      <c r="AY954" s="254" t="s">
        <v>130</v>
      </c>
    </row>
    <row r="955" s="13" customFormat="1">
      <c r="A955" s="13"/>
      <c r="B955" s="233"/>
      <c r="C955" s="234"/>
      <c r="D955" s="235" t="s">
        <v>138</v>
      </c>
      <c r="E955" s="236" t="s">
        <v>1</v>
      </c>
      <c r="F955" s="237" t="s">
        <v>1415</v>
      </c>
      <c r="G955" s="234"/>
      <c r="H955" s="238">
        <v>355.10000000000002</v>
      </c>
      <c r="I955" s="239"/>
      <c r="J955" s="234"/>
      <c r="K955" s="234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138</v>
      </c>
      <c r="AU955" s="244" t="s">
        <v>145</v>
      </c>
      <c r="AV955" s="13" t="s">
        <v>83</v>
      </c>
      <c r="AW955" s="13" t="s">
        <v>29</v>
      </c>
      <c r="AX955" s="13" t="s">
        <v>81</v>
      </c>
      <c r="AY955" s="244" t="s">
        <v>130</v>
      </c>
    </row>
    <row r="956" s="12" customFormat="1" ht="20.88" customHeight="1">
      <c r="A956" s="12"/>
      <c r="B956" s="203"/>
      <c r="C956" s="204"/>
      <c r="D956" s="205" t="s">
        <v>72</v>
      </c>
      <c r="E956" s="217" t="s">
        <v>702</v>
      </c>
      <c r="F956" s="217" t="s">
        <v>1416</v>
      </c>
      <c r="G956" s="204"/>
      <c r="H956" s="204"/>
      <c r="I956" s="207"/>
      <c r="J956" s="218">
        <f>BK956</f>
        <v>0</v>
      </c>
      <c r="K956" s="204"/>
      <c r="L956" s="209"/>
      <c r="M956" s="210"/>
      <c r="N956" s="211"/>
      <c r="O956" s="211"/>
      <c r="P956" s="212">
        <f>SUM(P957:P1084)</f>
        <v>0</v>
      </c>
      <c r="Q956" s="211"/>
      <c r="R956" s="212">
        <f>SUM(R957:R1084)</f>
        <v>18.474116919999997</v>
      </c>
      <c r="S956" s="211"/>
      <c r="T956" s="213">
        <f>SUM(T957:T1084)</f>
        <v>0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14" t="s">
        <v>81</v>
      </c>
      <c r="AT956" s="215" t="s">
        <v>72</v>
      </c>
      <c r="AU956" s="215" t="s">
        <v>83</v>
      </c>
      <c r="AY956" s="214" t="s">
        <v>130</v>
      </c>
      <c r="BK956" s="216">
        <f>SUM(BK957:BK1084)</f>
        <v>0</v>
      </c>
    </row>
    <row r="957" s="2" customFormat="1" ht="16.5" customHeight="1">
      <c r="A957" s="38"/>
      <c r="B957" s="39"/>
      <c r="C957" s="219" t="s">
        <v>1417</v>
      </c>
      <c r="D957" s="219" t="s">
        <v>132</v>
      </c>
      <c r="E957" s="220" t="s">
        <v>1418</v>
      </c>
      <c r="F957" s="221" t="s">
        <v>1419</v>
      </c>
      <c r="G957" s="222" t="s">
        <v>360</v>
      </c>
      <c r="H957" s="223">
        <v>3</v>
      </c>
      <c r="I957" s="224"/>
      <c r="J957" s="225">
        <f>ROUND(I957*H957,2)</f>
        <v>0</v>
      </c>
      <c r="K957" s="226"/>
      <c r="L957" s="44"/>
      <c r="M957" s="227" t="s">
        <v>1</v>
      </c>
      <c r="N957" s="228" t="s">
        <v>38</v>
      </c>
      <c r="O957" s="91"/>
      <c r="P957" s="229">
        <f>O957*H957</f>
        <v>0</v>
      </c>
      <c r="Q957" s="229">
        <v>0</v>
      </c>
      <c r="R957" s="229">
        <f>Q957*H957</f>
        <v>0</v>
      </c>
      <c r="S957" s="229">
        <v>0</v>
      </c>
      <c r="T957" s="230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31" t="s">
        <v>136</v>
      </c>
      <c r="AT957" s="231" t="s">
        <v>132</v>
      </c>
      <c r="AU957" s="231" t="s">
        <v>145</v>
      </c>
      <c r="AY957" s="17" t="s">
        <v>130</v>
      </c>
      <c r="BE957" s="232">
        <f>IF(N957="základní",J957,0)</f>
        <v>0</v>
      </c>
      <c r="BF957" s="232">
        <f>IF(N957="snížená",J957,0)</f>
        <v>0</v>
      </c>
      <c r="BG957" s="232">
        <f>IF(N957="zákl. přenesená",J957,0)</f>
        <v>0</v>
      </c>
      <c r="BH957" s="232">
        <f>IF(N957="sníž. přenesená",J957,0)</f>
        <v>0</v>
      </c>
      <c r="BI957" s="232">
        <f>IF(N957="nulová",J957,0)</f>
        <v>0</v>
      </c>
      <c r="BJ957" s="17" t="s">
        <v>81</v>
      </c>
      <c r="BK957" s="232">
        <f>ROUND(I957*H957,2)</f>
        <v>0</v>
      </c>
      <c r="BL957" s="17" t="s">
        <v>136</v>
      </c>
      <c r="BM957" s="231" t="s">
        <v>1420</v>
      </c>
    </row>
    <row r="958" s="14" customFormat="1">
      <c r="A958" s="14"/>
      <c r="B958" s="245"/>
      <c r="C958" s="246"/>
      <c r="D958" s="235" t="s">
        <v>138</v>
      </c>
      <c r="E958" s="247" t="s">
        <v>1</v>
      </c>
      <c r="F958" s="248" t="s">
        <v>1284</v>
      </c>
      <c r="G958" s="246"/>
      <c r="H958" s="247" t="s">
        <v>1</v>
      </c>
      <c r="I958" s="249"/>
      <c r="J958" s="246"/>
      <c r="K958" s="246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138</v>
      </c>
      <c r="AU958" s="254" t="s">
        <v>145</v>
      </c>
      <c r="AV958" s="14" t="s">
        <v>81</v>
      </c>
      <c r="AW958" s="14" t="s">
        <v>29</v>
      </c>
      <c r="AX958" s="14" t="s">
        <v>73</v>
      </c>
      <c r="AY958" s="254" t="s">
        <v>130</v>
      </c>
    </row>
    <row r="959" s="13" customFormat="1">
      <c r="A959" s="13"/>
      <c r="B959" s="233"/>
      <c r="C959" s="234"/>
      <c r="D959" s="235" t="s">
        <v>138</v>
      </c>
      <c r="E959" s="236" t="s">
        <v>1</v>
      </c>
      <c r="F959" s="237" t="s">
        <v>145</v>
      </c>
      <c r="G959" s="234"/>
      <c r="H959" s="238">
        <v>3</v>
      </c>
      <c r="I959" s="239"/>
      <c r="J959" s="234"/>
      <c r="K959" s="234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138</v>
      </c>
      <c r="AU959" s="244" t="s">
        <v>145</v>
      </c>
      <c r="AV959" s="13" t="s">
        <v>83</v>
      </c>
      <c r="AW959" s="13" t="s">
        <v>29</v>
      </c>
      <c r="AX959" s="13" t="s">
        <v>73</v>
      </c>
      <c r="AY959" s="244" t="s">
        <v>130</v>
      </c>
    </row>
    <row r="960" s="2" customFormat="1" ht="16.5" customHeight="1">
      <c r="A960" s="38"/>
      <c r="B960" s="39"/>
      <c r="C960" s="219" t="s">
        <v>1421</v>
      </c>
      <c r="D960" s="219" t="s">
        <v>132</v>
      </c>
      <c r="E960" s="220" t="s">
        <v>1422</v>
      </c>
      <c r="F960" s="221" t="s">
        <v>1423</v>
      </c>
      <c r="G960" s="222" t="s">
        <v>360</v>
      </c>
      <c r="H960" s="223">
        <v>3</v>
      </c>
      <c r="I960" s="224"/>
      <c r="J960" s="225">
        <f>ROUND(I960*H960,2)</f>
        <v>0</v>
      </c>
      <c r="K960" s="226"/>
      <c r="L960" s="44"/>
      <c r="M960" s="227" t="s">
        <v>1</v>
      </c>
      <c r="N960" s="228" t="s">
        <v>38</v>
      </c>
      <c r="O960" s="91"/>
      <c r="P960" s="229">
        <f>O960*H960</f>
        <v>0</v>
      </c>
      <c r="Q960" s="229">
        <v>0</v>
      </c>
      <c r="R960" s="229">
        <f>Q960*H960</f>
        <v>0</v>
      </c>
      <c r="S960" s="229">
        <v>0</v>
      </c>
      <c r="T960" s="230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31" t="s">
        <v>136</v>
      </c>
      <c r="AT960" s="231" t="s">
        <v>132</v>
      </c>
      <c r="AU960" s="231" t="s">
        <v>145</v>
      </c>
      <c r="AY960" s="17" t="s">
        <v>130</v>
      </c>
      <c r="BE960" s="232">
        <f>IF(N960="základní",J960,0)</f>
        <v>0</v>
      </c>
      <c r="BF960" s="232">
        <f>IF(N960="snížená",J960,0)</f>
        <v>0</v>
      </c>
      <c r="BG960" s="232">
        <f>IF(N960="zákl. přenesená",J960,0)</f>
        <v>0</v>
      </c>
      <c r="BH960" s="232">
        <f>IF(N960="sníž. přenesená",J960,0)</f>
        <v>0</v>
      </c>
      <c r="BI960" s="232">
        <f>IF(N960="nulová",J960,0)</f>
        <v>0</v>
      </c>
      <c r="BJ960" s="17" t="s">
        <v>81</v>
      </c>
      <c r="BK960" s="232">
        <f>ROUND(I960*H960,2)</f>
        <v>0</v>
      </c>
      <c r="BL960" s="17" t="s">
        <v>136</v>
      </c>
      <c r="BM960" s="231" t="s">
        <v>1424</v>
      </c>
    </row>
    <row r="961" s="14" customFormat="1">
      <c r="A961" s="14"/>
      <c r="B961" s="245"/>
      <c r="C961" s="246"/>
      <c r="D961" s="235" t="s">
        <v>138</v>
      </c>
      <c r="E961" s="247" t="s">
        <v>1</v>
      </c>
      <c r="F961" s="248" t="s">
        <v>1284</v>
      </c>
      <c r="G961" s="246"/>
      <c r="H961" s="247" t="s">
        <v>1</v>
      </c>
      <c r="I961" s="249"/>
      <c r="J961" s="246"/>
      <c r="K961" s="246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138</v>
      </c>
      <c r="AU961" s="254" t="s">
        <v>145</v>
      </c>
      <c r="AV961" s="14" t="s">
        <v>81</v>
      </c>
      <c r="AW961" s="14" t="s">
        <v>29</v>
      </c>
      <c r="AX961" s="14" t="s">
        <v>73</v>
      </c>
      <c r="AY961" s="254" t="s">
        <v>130</v>
      </c>
    </row>
    <row r="962" s="13" customFormat="1">
      <c r="A962" s="13"/>
      <c r="B962" s="233"/>
      <c r="C962" s="234"/>
      <c r="D962" s="235" t="s">
        <v>138</v>
      </c>
      <c r="E962" s="236" t="s">
        <v>1</v>
      </c>
      <c r="F962" s="237" t="s">
        <v>145</v>
      </c>
      <c r="G962" s="234"/>
      <c r="H962" s="238">
        <v>3</v>
      </c>
      <c r="I962" s="239"/>
      <c r="J962" s="234"/>
      <c r="K962" s="234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138</v>
      </c>
      <c r="AU962" s="244" t="s">
        <v>145</v>
      </c>
      <c r="AV962" s="13" t="s">
        <v>83</v>
      </c>
      <c r="AW962" s="13" t="s">
        <v>29</v>
      </c>
      <c r="AX962" s="13" t="s">
        <v>81</v>
      </c>
      <c r="AY962" s="244" t="s">
        <v>130</v>
      </c>
    </row>
    <row r="963" s="2" customFormat="1" ht="16.5" customHeight="1">
      <c r="A963" s="38"/>
      <c r="B963" s="39"/>
      <c r="C963" s="219" t="s">
        <v>1425</v>
      </c>
      <c r="D963" s="219" t="s">
        <v>132</v>
      </c>
      <c r="E963" s="220" t="s">
        <v>1426</v>
      </c>
      <c r="F963" s="221" t="s">
        <v>1427</v>
      </c>
      <c r="G963" s="222" t="s">
        <v>360</v>
      </c>
      <c r="H963" s="223">
        <v>3</v>
      </c>
      <c r="I963" s="224"/>
      <c r="J963" s="225">
        <f>ROUND(I963*H963,2)</f>
        <v>0</v>
      </c>
      <c r="K963" s="226"/>
      <c r="L963" s="44"/>
      <c r="M963" s="227" t="s">
        <v>1</v>
      </c>
      <c r="N963" s="228" t="s">
        <v>38</v>
      </c>
      <c r="O963" s="91"/>
      <c r="P963" s="229">
        <f>O963*H963</f>
        <v>0</v>
      </c>
      <c r="Q963" s="229">
        <v>0</v>
      </c>
      <c r="R963" s="229">
        <f>Q963*H963</f>
        <v>0</v>
      </c>
      <c r="S963" s="229">
        <v>0</v>
      </c>
      <c r="T963" s="230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31" t="s">
        <v>136</v>
      </c>
      <c r="AT963" s="231" t="s">
        <v>132</v>
      </c>
      <c r="AU963" s="231" t="s">
        <v>145</v>
      </c>
      <c r="AY963" s="17" t="s">
        <v>130</v>
      </c>
      <c r="BE963" s="232">
        <f>IF(N963="základní",J963,0)</f>
        <v>0</v>
      </c>
      <c r="BF963" s="232">
        <f>IF(N963="snížená",J963,0)</f>
        <v>0</v>
      </c>
      <c r="BG963" s="232">
        <f>IF(N963="zákl. přenesená",J963,0)</f>
        <v>0</v>
      </c>
      <c r="BH963" s="232">
        <f>IF(N963="sníž. přenesená",J963,0)</f>
        <v>0</v>
      </c>
      <c r="BI963" s="232">
        <f>IF(N963="nulová",J963,0)</f>
        <v>0</v>
      </c>
      <c r="BJ963" s="17" t="s">
        <v>81</v>
      </c>
      <c r="BK963" s="232">
        <f>ROUND(I963*H963,2)</f>
        <v>0</v>
      </c>
      <c r="BL963" s="17" t="s">
        <v>136</v>
      </c>
      <c r="BM963" s="231" t="s">
        <v>1428</v>
      </c>
    </row>
    <row r="964" s="14" customFormat="1">
      <c r="A964" s="14"/>
      <c r="B964" s="245"/>
      <c r="C964" s="246"/>
      <c r="D964" s="235" t="s">
        <v>138</v>
      </c>
      <c r="E964" s="247" t="s">
        <v>1</v>
      </c>
      <c r="F964" s="248" t="s">
        <v>1284</v>
      </c>
      <c r="G964" s="246"/>
      <c r="H964" s="247" t="s">
        <v>1</v>
      </c>
      <c r="I964" s="249"/>
      <c r="J964" s="246"/>
      <c r="K964" s="246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138</v>
      </c>
      <c r="AU964" s="254" t="s">
        <v>145</v>
      </c>
      <c r="AV964" s="14" t="s">
        <v>81</v>
      </c>
      <c r="AW964" s="14" t="s">
        <v>29</v>
      </c>
      <c r="AX964" s="14" t="s">
        <v>73</v>
      </c>
      <c r="AY964" s="254" t="s">
        <v>130</v>
      </c>
    </row>
    <row r="965" s="13" customFormat="1">
      <c r="A965" s="13"/>
      <c r="B965" s="233"/>
      <c r="C965" s="234"/>
      <c r="D965" s="235" t="s">
        <v>138</v>
      </c>
      <c r="E965" s="236" t="s">
        <v>1</v>
      </c>
      <c r="F965" s="237" t="s">
        <v>145</v>
      </c>
      <c r="G965" s="234"/>
      <c r="H965" s="238">
        <v>3</v>
      </c>
      <c r="I965" s="239"/>
      <c r="J965" s="234"/>
      <c r="K965" s="234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138</v>
      </c>
      <c r="AU965" s="244" t="s">
        <v>145</v>
      </c>
      <c r="AV965" s="13" t="s">
        <v>83</v>
      </c>
      <c r="AW965" s="13" t="s">
        <v>29</v>
      </c>
      <c r="AX965" s="13" t="s">
        <v>81</v>
      </c>
      <c r="AY965" s="244" t="s">
        <v>130</v>
      </c>
    </row>
    <row r="966" s="2" customFormat="1" ht="16.5" customHeight="1">
      <c r="A966" s="38"/>
      <c r="B966" s="39"/>
      <c r="C966" s="219" t="s">
        <v>1429</v>
      </c>
      <c r="D966" s="219" t="s">
        <v>132</v>
      </c>
      <c r="E966" s="220" t="s">
        <v>1430</v>
      </c>
      <c r="F966" s="221" t="s">
        <v>1431</v>
      </c>
      <c r="G966" s="222" t="s">
        <v>360</v>
      </c>
      <c r="H966" s="223">
        <v>1</v>
      </c>
      <c r="I966" s="224"/>
      <c r="J966" s="225">
        <f>ROUND(I966*H966,2)</f>
        <v>0</v>
      </c>
      <c r="K966" s="226"/>
      <c r="L966" s="44"/>
      <c r="M966" s="227" t="s">
        <v>1</v>
      </c>
      <c r="N966" s="228" t="s">
        <v>38</v>
      </c>
      <c r="O966" s="91"/>
      <c r="P966" s="229">
        <f>O966*H966</f>
        <v>0</v>
      </c>
      <c r="Q966" s="229">
        <v>0</v>
      </c>
      <c r="R966" s="229">
        <f>Q966*H966</f>
        <v>0</v>
      </c>
      <c r="S966" s="229">
        <v>0</v>
      </c>
      <c r="T966" s="230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31" t="s">
        <v>136</v>
      </c>
      <c r="AT966" s="231" t="s">
        <v>132</v>
      </c>
      <c r="AU966" s="231" t="s">
        <v>145</v>
      </c>
      <c r="AY966" s="17" t="s">
        <v>130</v>
      </c>
      <c r="BE966" s="232">
        <f>IF(N966="základní",J966,0)</f>
        <v>0</v>
      </c>
      <c r="BF966" s="232">
        <f>IF(N966="snížená",J966,0)</f>
        <v>0</v>
      </c>
      <c r="BG966" s="232">
        <f>IF(N966="zákl. přenesená",J966,0)</f>
        <v>0</v>
      </c>
      <c r="BH966" s="232">
        <f>IF(N966="sníž. přenesená",J966,0)</f>
        <v>0</v>
      </c>
      <c r="BI966" s="232">
        <f>IF(N966="nulová",J966,0)</f>
        <v>0</v>
      </c>
      <c r="BJ966" s="17" t="s">
        <v>81</v>
      </c>
      <c r="BK966" s="232">
        <f>ROUND(I966*H966,2)</f>
        <v>0</v>
      </c>
      <c r="BL966" s="17" t="s">
        <v>136</v>
      </c>
      <c r="BM966" s="231" t="s">
        <v>1432</v>
      </c>
    </row>
    <row r="967" s="14" customFormat="1">
      <c r="A967" s="14"/>
      <c r="B967" s="245"/>
      <c r="C967" s="246"/>
      <c r="D967" s="235" t="s">
        <v>138</v>
      </c>
      <c r="E967" s="247" t="s">
        <v>1</v>
      </c>
      <c r="F967" s="248" t="s">
        <v>1284</v>
      </c>
      <c r="G967" s="246"/>
      <c r="H967" s="247" t="s">
        <v>1</v>
      </c>
      <c r="I967" s="249"/>
      <c r="J967" s="246"/>
      <c r="K967" s="246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138</v>
      </c>
      <c r="AU967" s="254" t="s">
        <v>145</v>
      </c>
      <c r="AV967" s="14" t="s">
        <v>81</v>
      </c>
      <c r="AW967" s="14" t="s">
        <v>29</v>
      </c>
      <c r="AX967" s="14" t="s">
        <v>73</v>
      </c>
      <c r="AY967" s="254" t="s">
        <v>130</v>
      </c>
    </row>
    <row r="968" s="13" customFormat="1">
      <c r="A968" s="13"/>
      <c r="B968" s="233"/>
      <c r="C968" s="234"/>
      <c r="D968" s="235" t="s">
        <v>138</v>
      </c>
      <c r="E968" s="236" t="s">
        <v>1</v>
      </c>
      <c r="F968" s="237" t="s">
        <v>81</v>
      </c>
      <c r="G968" s="234"/>
      <c r="H968" s="238">
        <v>1</v>
      </c>
      <c r="I968" s="239"/>
      <c r="J968" s="234"/>
      <c r="K968" s="234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138</v>
      </c>
      <c r="AU968" s="244" t="s">
        <v>145</v>
      </c>
      <c r="AV968" s="13" t="s">
        <v>83</v>
      </c>
      <c r="AW968" s="13" t="s">
        <v>29</v>
      </c>
      <c r="AX968" s="13" t="s">
        <v>81</v>
      </c>
      <c r="AY968" s="244" t="s">
        <v>130</v>
      </c>
    </row>
    <row r="969" s="2" customFormat="1" ht="24.15" customHeight="1">
      <c r="A969" s="38"/>
      <c r="B969" s="39"/>
      <c r="C969" s="219" t="s">
        <v>1433</v>
      </c>
      <c r="D969" s="219" t="s">
        <v>132</v>
      </c>
      <c r="E969" s="220" t="s">
        <v>1434</v>
      </c>
      <c r="F969" s="221" t="s">
        <v>1435</v>
      </c>
      <c r="G969" s="222" t="s">
        <v>360</v>
      </c>
      <c r="H969" s="223">
        <v>15</v>
      </c>
      <c r="I969" s="224"/>
      <c r="J969" s="225">
        <f>ROUND(I969*H969,2)</f>
        <v>0</v>
      </c>
      <c r="K969" s="226"/>
      <c r="L969" s="44"/>
      <c r="M969" s="227" t="s">
        <v>1</v>
      </c>
      <c r="N969" s="228" t="s">
        <v>38</v>
      </c>
      <c r="O969" s="91"/>
      <c r="P969" s="229">
        <f>O969*H969</f>
        <v>0</v>
      </c>
      <c r="Q969" s="229">
        <v>0.0013600000000000001</v>
      </c>
      <c r="R969" s="229">
        <f>Q969*H969</f>
        <v>0.020400000000000001</v>
      </c>
      <c r="S969" s="229">
        <v>0</v>
      </c>
      <c r="T969" s="230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31" t="s">
        <v>136</v>
      </c>
      <c r="AT969" s="231" t="s">
        <v>132</v>
      </c>
      <c r="AU969" s="231" t="s">
        <v>145</v>
      </c>
      <c r="AY969" s="17" t="s">
        <v>130</v>
      </c>
      <c r="BE969" s="232">
        <f>IF(N969="základní",J969,0)</f>
        <v>0</v>
      </c>
      <c r="BF969" s="232">
        <f>IF(N969="snížená",J969,0)</f>
        <v>0</v>
      </c>
      <c r="BG969" s="232">
        <f>IF(N969="zákl. přenesená",J969,0)</f>
        <v>0</v>
      </c>
      <c r="BH969" s="232">
        <f>IF(N969="sníž. přenesená",J969,0)</f>
        <v>0</v>
      </c>
      <c r="BI969" s="232">
        <f>IF(N969="nulová",J969,0)</f>
        <v>0</v>
      </c>
      <c r="BJ969" s="17" t="s">
        <v>81</v>
      </c>
      <c r="BK969" s="232">
        <f>ROUND(I969*H969,2)</f>
        <v>0</v>
      </c>
      <c r="BL969" s="17" t="s">
        <v>136</v>
      </c>
      <c r="BM969" s="231" t="s">
        <v>1436</v>
      </c>
    </row>
    <row r="970" s="13" customFormat="1">
      <c r="A970" s="13"/>
      <c r="B970" s="233"/>
      <c r="C970" s="234"/>
      <c r="D970" s="235" t="s">
        <v>138</v>
      </c>
      <c r="E970" s="236" t="s">
        <v>1</v>
      </c>
      <c r="F970" s="237" t="s">
        <v>1437</v>
      </c>
      <c r="G970" s="234"/>
      <c r="H970" s="238">
        <v>15</v>
      </c>
      <c r="I970" s="239"/>
      <c r="J970" s="234"/>
      <c r="K970" s="234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138</v>
      </c>
      <c r="AU970" s="244" t="s">
        <v>145</v>
      </c>
      <c r="AV970" s="13" t="s">
        <v>83</v>
      </c>
      <c r="AW970" s="13" t="s">
        <v>29</v>
      </c>
      <c r="AX970" s="13" t="s">
        <v>81</v>
      </c>
      <c r="AY970" s="244" t="s">
        <v>130</v>
      </c>
    </row>
    <row r="971" s="2" customFormat="1" ht="24.15" customHeight="1">
      <c r="A971" s="38"/>
      <c r="B971" s="39"/>
      <c r="C971" s="266" t="s">
        <v>1438</v>
      </c>
      <c r="D971" s="266" t="s">
        <v>313</v>
      </c>
      <c r="E971" s="267" t="s">
        <v>1439</v>
      </c>
      <c r="F971" s="268" t="s">
        <v>1440</v>
      </c>
      <c r="G971" s="269" t="s">
        <v>360</v>
      </c>
      <c r="H971" s="270">
        <v>12.119999999999999</v>
      </c>
      <c r="I971" s="271"/>
      <c r="J971" s="272">
        <f>ROUND(I971*H971,2)</f>
        <v>0</v>
      </c>
      <c r="K971" s="273"/>
      <c r="L971" s="274"/>
      <c r="M971" s="275" t="s">
        <v>1</v>
      </c>
      <c r="N971" s="276" t="s">
        <v>38</v>
      </c>
      <c r="O971" s="91"/>
      <c r="P971" s="229">
        <f>O971*H971</f>
        <v>0</v>
      </c>
      <c r="Q971" s="229">
        <v>0.042999999999999997</v>
      </c>
      <c r="R971" s="229">
        <f>Q971*H971</f>
        <v>0.52115999999999996</v>
      </c>
      <c r="S971" s="229">
        <v>0</v>
      </c>
      <c r="T971" s="230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31" t="s">
        <v>176</v>
      </c>
      <c r="AT971" s="231" t="s">
        <v>313</v>
      </c>
      <c r="AU971" s="231" t="s">
        <v>145</v>
      </c>
      <c r="AY971" s="17" t="s">
        <v>130</v>
      </c>
      <c r="BE971" s="232">
        <f>IF(N971="základní",J971,0)</f>
        <v>0</v>
      </c>
      <c r="BF971" s="232">
        <f>IF(N971="snížená",J971,0)</f>
        <v>0</v>
      </c>
      <c r="BG971" s="232">
        <f>IF(N971="zákl. přenesená",J971,0)</f>
        <v>0</v>
      </c>
      <c r="BH971" s="232">
        <f>IF(N971="sníž. přenesená",J971,0)</f>
        <v>0</v>
      </c>
      <c r="BI971" s="232">
        <f>IF(N971="nulová",J971,0)</f>
        <v>0</v>
      </c>
      <c r="BJ971" s="17" t="s">
        <v>81</v>
      </c>
      <c r="BK971" s="232">
        <f>ROUND(I971*H971,2)</f>
        <v>0</v>
      </c>
      <c r="BL971" s="17" t="s">
        <v>136</v>
      </c>
      <c r="BM971" s="231" t="s">
        <v>1441</v>
      </c>
    </row>
    <row r="972" s="13" customFormat="1">
      <c r="A972" s="13"/>
      <c r="B972" s="233"/>
      <c r="C972" s="234"/>
      <c r="D972" s="235" t="s">
        <v>138</v>
      </c>
      <c r="E972" s="236" t="s">
        <v>1</v>
      </c>
      <c r="F972" s="237" t="s">
        <v>1442</v>
      </c>
      <c r="G972" s="234"/>
      <c r="H972" s="238">
        <v>12.119999999999999</v>
      </c>
      <c r="I972" s="239"/>
      <c r="J972" s="234"/>
      <c r="K972" s="234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138</v>
      </c>
      <c r="AU972" s="244" t="s">
        <v>145</v>
      </c>
      <c r="AV972" s="13" t="s">
        <v>83</v>
      </c>
      <c r="AW972" s="13" t="s">
        <v>29</v>
      </c>
      <c r="AX972" s="13" t="s">
        <v>73</v>
      </c>
      <c r="AY972" s="244" t="s">
        <v>130</v>
      </c>
    </row>
    <row r="973" s="2" customFormat="1" ht="24.15" customHeight="1">
      <c r="A973" s="38"/>
      <c r="B973" s="39"/>
      <c r="C973" s="266" t="s">
        <v>1443</v>
      </c>
      <c r="D973" s="266" t="s">
        <v>313</v>
      </c>
      <c r="E973" s="267" t="s">
        <v>1444</v>
      </c>
      <c r="F973" s="268" t="s">
        <v>1445</v>
      </c>
      <c r="G973" s="269" t="s">
        <v>360</v>
      </c>
      <c r="H973" s="270">
        <v>3.0299999999999998</v>
      </c>
      <c r="I973" s="271"/>
      <c r="J973" s="272">
        <f>ROUND(I973*H973,2)</f>
        <v>0</v>
      </c>
      <c r="K973" s="273"/>
      <c r="L973" s="274"/>
      <c r="M973" s="275" t="s">
        <v>1</v>
      </c>
      <c r="N973" s="276" t="s">
        <v>38</v>
      </c>
      <c r="O973" s="91"/>
      <c r="P973" s="229">
        <f>O973*H973</f>
        <v>0</v>
      </c>
      <c r="Q973" s="229">
        <v>0.040000000000000001</v>
      </c>
      <c r="R973" s="229">
        <f>Q973*H973</f>
        <v>0.12119999999999999</v>
      </c>
      <c r="S973" s="229">
        <v>0</v>
      </c>
      <c r="T973" s="230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31" t="s">
        <v>176</v>
      </c>
      <c r="AT973" s="231" t="s">
        <v>313</v>
      </c>
      <c r="AU973" s="231" t="s">
        <v>145</v>
      </c>
      <c r="AY973" s="17" t="s">
        <v>130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17" t="s">
        <v>81</v>
      </c>
      <c r="BK973" s="232">
        <f>ROUND(I973*H973,2)</f>
        <v>0</v>
      </c>
      <c r="BL973" s="17" t="s">
        <v>136</v>
      </c>
      <c r="BM973" s="231" t="s">
        <v>1446</v>
      </c>
    </row>
    <row r="974" s="13" customFormat="1">
      <c r="A974" s="13"/>
      <c r="B974" s="233"/>
      <c r="C974" s="234"/>
      <c r="D974" s="235" t="s">
        <v>138</v>
      </c>
      <c r="E974" s="236" t="s">
        <v>1</v>
      </c>
      <c r="F974" s="237" t="s">
        <v>1447</v>
      </c>
      <c r="G974" s="234"/>
      <c r="H974" s="238">
        <v>3.0299999999999998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138</v>
      </c>
      <c r="AU974" s="244" t="s">
        <v>145</v>
      </c>
      <c r="AV974" s="13" t="s">
        <v>83</v>
      </c>
      <c r="AW974" s="13" t="s">
        <v>29</v>
      </c>
      <c r="AX974" s="13" t="s">
        <v>81</v>
      </c>
      <c r="AY974" s="244" t="s">
        <v>130</v>
      </c>
    </row>
    <row r="975" s="2" customFormat="1" ht="37.8" customHeight="1">
      <c r="A975" s="38"/>
      <c r="B975" s="39"/>
      <c r="C975" s="219" t="s">
        <v>1448</v>
      </c>
      <c r="D975" s="219" t="s">
        <v>132</v>
      </c>
      <c r="E975" s="220" t="s">
        <v>1449</v>
      </c>
      <c r="F975" s="221" t="s">
        <v>1450</v>
      </c>
      <c r="G975" s="222" t="s">
        <v>360</v>
      </c>
      <c r="H975" s="223">
        <v>1</v>
      </c>
      <c r="I975" s="224"/>
      <c r="J975" s="225">
        <f>ROUND(I975*H975,2)</f>
        <v>0</v>
      </c>
      <c r="K975" s="226"/>
      <c r="L975" s="44"/>
      <c r="M975" s="227" t="s">
        <v>1</v>
      </c>
      <c r="N975" s="228" t="s">
        <v>38</v>
      </c>
      <c r="O975" s="91"/>
      <c r="P975" s="229">
        <f>O975*H975</f>
        <v>0</v>
      </c>
      <c r="Q975" s="229">
        <v>0.00072000000000000005</v>
      </c>
      <c r="R975" s="229">
        <f>Q975*H975</f>
        <v>0.00072000000000000005</v>
      </c>
      <c r="S975" s="229">
        <v>0</v>
      </c>
      <c r="T975" s="230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31" t="s">
        <v>136</v>
      </c>
      <c r="AT975" s="231" t="s">
        <v>132</v>
      </c>
      <c r="AU975" s="231" t="s">
        <v>145</v>
      </c>
      <c r="AY975" s="17" t="s">
        <v>130</v>
      </c>
      <c r="BE975" s="232">
        <f>IF(N975="základní",J975,0)</f>
        <v>0</v>
      </c>
      <c r="BF975" s="232">
        <f>IF(N975="snížená",J975,0)</f>
        <v>0</v>
      </c>
      <c r="BG975" s="232">
        <f>IF(N975="zákl. přenesená",J975,0)</f>
        <v>0</v>
      </c>
      <c r="BH975" s="232">
        <f>IF(N975="sníž. přenesená",J975,0)</f>
        <v>0</v>
      </c>
      <c r="BI975" s="232">
        <f>IF(N975="nulová",J975,0)</f>
        <v>0</v>
      </c>
      <c r="BJ975" s="17" t="s">
        <v>81</v>
      </c>
      <c r="BK975" s="232">
        <f>ROUND(I975*H975,2)</f>
        <v>0</v>
      </c>
      <c r="BL975" s="17" t="s">
        <v>136</v>
      </c>
      <c r="BM975" s="231" t="s">
        <v>1451</v>
      </c>
    </row>
    <row r="976" s="13" customFormat="1">
      <c r="A976" s="13"/>
      <c r="B976" s="233"/>
      <c r="C976" s="234"/>
      <c r="D976" s="235" t="s">
        <v>138</v>
      </c>
      <c r="E976" s="236" t="s">
        <v>1</v>
      </c>
      <c r="F976" s="237" t="s">
        <v>1452</v>
      </c>
      <c r="G976" s="234"/>
      <c r="H976" s="238">
        <v>1</v>
      </c>
      <c r="I976" s="239"/>
      <c r="J976" s="234"/>
      <c r="K976" s="234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138</v>
      </c>
      <c r="AU976" s="244" t="s">
        <v>145</v>
      </c>
      <c r="AV976" s="13" t="s">
        <v>83</v>
      </c>
      <c r="AW976" s="13" t="s">
        <v>29</v>
      </c>
      <c r="AX976" s="13" t="s">
        <v>81</v>
      </c>
      <c r="AY976" s="244" t="s">
        <v>130</v>
      </c>
    </row>
    <row r="977" s="2" customFormat="1" ht="16.5" customHeight="1">
      <c r="A977" s="38"/>
      <c r="B977" s="39"/>
      <c r="C977" s="266" t="s">
        <v>1453</v>
      </c>
      <c r="D977" s="266" t="s">
        <v>313</v>
      </c>
      <c r="E977" s="267" t="s">
        <v>1454</v>
      </c>
      <c r="F977" s="268" t="s">
        <v>1455</v>
      </c>
      <c r="G977" s="269" t="s">
        <v>360</v>
      </c>
      <c r="H977" s="270">
        <v>1.01</v>
      </c>
      <c r="I977" s="271"/>
      <c r="J977" s="272">
        <f>ROUND(I977*H977,2)</f>
        <v>0</v>
      </c>
      <c r="K977" s="273"/>
      <c r="L977" s="274"/>
      <c r="M977" s="275" t="s">
        <v>1</v>
      </c>
      <c r="N977" s="276" t="s">
        <v>38</v>
      </c>
      <c r="O977" s="91"/>
      <c r="P977" s="229">
        <f>O977*H977</f>
        <v>0</v>
      </c>
      <c r="Q977" s="229">
        <v>0.012</v>
      </c>
      <c r="R977" s="229">
        <f>Q977*H977</f>
        <v>0.012120000000000001</v>
      </c>
      <c r="S977" s="229">
        <v>0</v>
      </c>
      <c r="T977" s="230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31" t="s">
        <v>176</v>
      </c>
      <c r="AT977" s="231" t="s">
        <v>313</v>
      </c>
      <c r="AU977" s="231" t="s">
        <v>145</v>
      </c>
      <c r="AY977" s="17" t="s">
        <v>130</v>
      </c>
      <c r="BE977" s="232">
        <f>IF(N977="základní",J977,0)</f>
        <v>0</v>
      </c>
      <c r="BF977" s="232">
        <f>IF(N977="snížená",J977,0)</f>
        <v>0</v>
      </c>
      <c r="BG977" s="232">
        <f>IF(N977="zákl. přenesená",J977,0)</f>
        <v>0</v>
      </c>
      <c r="BH977" s="232">
        <f>IF(N977="sníž. přenesená",J977,0)</f>
        <v>0</v>
      </c>
      <c r="BI977" s="232">
        <f>IF(N977="nulová",J977,0)</f>
        <v>0</v>
      </c>
      <c r="BJ977" s="17" t="s">
        <v>81</v>
      </c>
      <c r="BK977" s="232">
        <f>ROUND(I977*H977,2)</f>
        <v>0</v>
      </c>
      <c r="BL977" s="17" t="s">
        <v>136</v>
      </c>
      <c r="BM977" s="231" t="s">
        <v>1456</v>
      </c>
    </row>
    <row r="978" s="13" customFormat="1">
      <c r="A978" s="13"/>
      <c r="B978" s="233"/>
      <c r="C978" s="234"/>
      <c r="D978" s="235" t="s">
        <v>138</v>
      </c>
      <c r="E978" s="234"/>
      <c r="F978" s="237" t="s">
        <v>665</v>
      </c>
      <c r="G978" s="234"/>
      <c r="H978" s="238">
        <v>1.01</v>
      </c>
      <c r="I978" s="239"/>
      <c r="J978" s="234"/>
      <c r="K978" s="234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138</v>
      </c>
      <c r="AU978" s="244" t="s">
        <v>145</v>
      </c>
      <c r="AV978" s="13" t="s">
        <v>83</v>
      </c>
      <c r="AW978" s="13" t="s">
        <v>4</v>
      </c>
      <c r="AX978" s="13" t="s">
        <v>81</v>
      </c>
      <c r="AY978" s="244" t="s">
        <v>130</v>
      </c>
    </row>
    <row r="979" s="2" customFormat="1" ht="16.5" customHeight="1">
      <c r="A979" s="38"/>
      <c r="B979" s="39"/>
      <c r="C979" s="266" t="s">
        <v>1457</v>
      </c>
      <c r="D979" s="266" t="s">
        <v>313</v>
      </c>
      <c r="E979" s="267" t="s">
        <v>1458</v>
      </c>
      <c r="F979" s="268" t="s">
        <v>1459</v>
      </c>
      <c r="G979" s="269" t="s">
        <v>360</v>
      </c>
      <c r="H979" s="270">
        <v>1.01</v>
      </c>
      <c r="I979" s="271"/>
      <c r="J979" s="272">
        <f>ROUND(I979*H979,2)</f>
        <v>0</v>
      </c>
      <c r="K979" s="273"/>
      <c r="L979" s="274"/>
      <c r="M979" s="275" t="s">
        <v>1</v>
      </c>
      <c r="N979" s="276" t="s">
        <v>38</v>
      </c>
      <c r="O979" s="91"/>
      <c r="P979" s="229">
        <f>O979*H979</f>
        <v>0</v>
      </c>
      <c r="Q979" s="229">
        <v>0.0015</v>
      </c>
      <c r="R979" s="229">
        <f>Q979*H979</f>
        <v>0.0015150000000000001</v>
      </c>
      <c r="S979" s="229">
        <v>0</v>
      </c>
      <c r="T979" s="230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31" t="s">
        <v>176</v>
      </c>
      <c r="AT979" s="231" t="s">
        <v>313</v>
      </c>
      <c r="AU979" s="231" t="s">
        <v>145</v>
      </c>
      <c r="AY979" s="17" t="s">
        <v>130</v>
      </c>
      <c r="BE979" s="232">
        <f>IF(N979="základní",J979,0)</f>
        <v>0</v>
      </c>
      <c r="BF979" s="232">
        <f>IF(N979="snížená",J979,0)</f>
        <v>0</v>
      </c>
      <c r="BG979" s="232">
        <f>IF(N979="zákl. přenesená",J979,0)</f>
        <v>0</v>
      </c>
      <c r="BH979" s="232">
        <f>IF(N979="sníž. přenesená",J979,0)</f>
        <v>0</v>
      </c>
      <c r="BI979" s="232">
        <f>IF(N979="nulová",J979,0)</f>
        <v>0</v>
      </c>
      <c r="BJ979" s="17" t="s">
        <v>81</v>
      </c>
      <c r="BK979" s="232">
        <f>ROUND(I979*H979,2)</f>
        <v>0</v>
      </c>
      <c r="BL979" s="17" t="s">
        <v>136</v>
      </c>
      <c r="BM979" s="231" t="s">
        <v>1460</v>
      </c>
    </row>
    <row r="980" s="13" customFormat="1">
      <c r="A980" s="13"/>
      <c r="B980" s="233"/>
      <c r="C980" s="234"/>
      <c r="D980" s="235" t="s">
        <v>138</v>
      </c>
      <c r="E980" s="234"/>
      <c r="F980" s="237" t="s">
        <v>665</v>
      </c>
      <c r="G980" s="234"/>
      <c r="H980" s="238">
        <v>1.01</v>
      </c>
      <c r="I980" s="239"/>
      <c r="J980" s="234"/>
      <c r="K980" s="234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138</v>
      </c>
      <c r="AU980" s="244" t="s">
        <v>145</v>
      </c>
      <c r="AV980" s="13" t="s">
        <v>83</v>
      </c>
      <c r="AW980" s="13" t="s">
        <v>4</v>
      </c>
      <c r="AX980" s="13" t="s">
        <v>81</v>
      </c>
      <c r="AY980" s="244" t="s">
        <v>130</v>
      </c>
    </row>
    <row r="981" s="2" customFormat="1" ht="37.8" customHeight="1">
      <c r="A981" s="38"/>
      <c r="B981" s="39"/>
      <c r="C981" s="219" t="s">
        <v>1461</v>
      </c>
      <c r="D981" s="219" t="s">
        <v>132</v>
      </c>
      <c r="E981" s="220" t="s">
        <v>1462</v>
      </c>
      <c r="F981" s="221" t="s">
        <v>1463</v>
      </c>
      <c r="G981" s="222" t="s">
        <v>360</v>
      </c>
      <c r="H981" s="223">
        <v>17</v>
      </c>
      <c r="I981" s="224"/>
      <c r="J981" s="225">
        <f>ROUND(I981*H981,2)</f>
        <v>0</v>
      </c>
      <c r="K981" s="226"/>
      <c r="L981" s="44"/>
      <c r="M981" s="227" t="s">
        <v>1</v>
      </c>
      <c r="N981" s="228" t="s">
        <v>38</v>
      </c>
      <c r="O981" s="91"/>
      <c r="P981" s="229">
        <f>O981*H981</f>
        <v>0</v>
      </c>
      <c r="Q981" s="229">
        <v>0.0016199999999999999</v>
      </c>
      <c r="R981" s="229">
        <f>Q981*H981</f>
        <v>0.027539999999999999</v>
      </c>
      <c r="S981" s="229">
        <v>0</v>
      </c>
      <c r="T981" s="230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31" t="s">
        <v>136</v>
      </c>
      <c r="AT981" s="231" t="s">
        <v>132</v>
      </c>
      <c r="AU981" s="231" t="s">
        <v>145</v>
      </c>
      <c r="AY981" s="17" t="s">
        <v>130</v>
      </c>
      <c r="BE981" s="232">
        <f>IF(N981="základní",J981,0)</f>
        <v>0</v>
      </c>
      <c r="BF981" s="232">
        <f>IF(N981="snížená",J981,0)</f>
        <v>0</v>
      </c>
      <c r="BG981" s="232">
        <f>IF(N981="zákl. přenesená",J981,0)</f>
        <v>0</v>
      </c>
      <c r="BH981" s="232">
        <f>IF(N981="sníž. přenesená",J981,0)</f>
        <v>0</v>
      </c>
      <c r="BI981" s="232">
        <f>IF(N981="nulová",J981,0)</f>
        <v>0</v>
      </c>
      <c r="BJ981" s="17" t="s">
        <v>81</v>
      </c>
      <c r="BK981" s="232">
        <f>ROUND(I981*H981,2)</f>
        <v>0</v>
      </c>
      <c r="BL981" s="17" t="s">
        <v>136</v>
      </c>
      <c r="BM981" s="231" t="s">
        <v>1464</v>
      </c>
    </row>
    <row r="982" s="13" customFormat="1">
      <c r="A982" s="13"/>
      <c r="B982" s="233"/>
      <c r="C982" s="234"/>
      <c r="D982" s="235" t="s">
        <v>138</v>
      </c>
      <c r="E982" s="236" t="s">
        <v>1</v>
      </c>
      <c r="F982" s="237" t="s">
        <v>1465</v>
      </c>
      <c r="G982" s="234"/>
      <c r="H982" s="238">
        <v>17</v>
      </c>
      <c r="I982" s="239"/>
      <c r="J982" s="234"/>
      <c r="K982" s="234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138</v>
      </c>
      <c r="AU982" s="244" t="s">
        <v>145</v>
      </c>
      <c r="AV982" s="13" t="s">
        <v>83</v>
      </c>
      <c r="AW982" s="13" t="s">
        <v>29</v>
      </c>
      <c r="AX982" s="13" t="s">
        <v>73</v>
      </c>
      <c r="AY982" s="244" t="s">
        <v>130</v>
      </c>
    </row>
    <row r="983" s="2" customFormat="1" ht="16.5" customHeight="1">
      <c r="A983" s="38"/>
      <c r="B983" s="39"/>
      <c r="C983" s="266" t="s">
        <v>1466</v>
      </c>
      <c r="D983" s="266" t="s">
        <v>313</v>
      </c>
      <c r="E983" s="267" t="s">
        <v>1467</v>
      </c>
      <c r="F983" s="268" t="s">
        <v>1468</v>
      </c>
      <c r="G983" s="269" t="s">
        <v>360</v>
      </c>
      <c r="H983" s="270">
        <v>17.170000000000002</v>
      </c>
      <c r="I983" s="271"/>
      <c r="J983" s="272">
        <f>ROUND(I983*H983,2)</f>
        <v>0</v>
      </c>
      <c r="K983" s="273"/>
      <c r="L983" s="274"/>
      <c r="M983" s="275" t="s">
        <v>1</v>
      </c>
      <c r="N983" s="276" t="s">
        <v>38</v>
      </c>
      <c r="O983" s="91"/>
      <c r="P983" s="229">
        <f>O983*H983</f>
        <v>0</v>
      </c>
      <c r="Q983" s="229">
        <v>0.017999999999999999</v>
      </c>
      <c r="R983" s="229">
        <f>Q983*H983</f>
        <v>0.30906</v>
      </c>
      <c r="S983" s="229">
        <v>0</v>
      </c>
      <c r="T983" s="230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31" t="s">
        <v>176</v>
      </c>
      <c r="AT983" s="231" t="s">
        <v>313</v>
      </c>
      <c r="AU983" s="231" t="s">
        <v>145</v>
      </c>
      <c r="AY983" s="17" t="s">
        <v>130</v>
      </c>
      <c r="BE983" s="232">
        <f>IF(N983="základní",J983,0)</f>
        <v>0</v>
      </c>
      <c r="BF983" s="232">
        <f>IF(N983="snížená",J983,0)</f>
        <v>0</v>
      </c>
      <c r="BG983" s="232">
        <f>IF(N983="zákl. přenesená",J983,0)</f>
        <v>0</v>
      </c>
      <c r="BH983" s="232">
        <f>IF(N983="sníž. přenesená",J983,0)</f>
        <v>0</v>
      </c>
      <c r="BI983" s="232">
        <f>IF(N983="nulová",J983,0)</f>
        <v>0</v>
      </c>
      <c r="BJ983" s="17" t="s">
        <v>81</v>
      </c>
      <c r="BK983" s="232">
        <f>ROUND(I983*H983,2)</f>
        <v>0</v>
      </c>
      <c r="BL983" s="17" t="s">
        <v>136</v>
      </c>
      <c r="BM983" s="231" t="s">
        <v>1469</v>
      </c>
    </row>
    <row r="984" s="13" customFormat="1">
      <c r="A984" s="13"/>
      <c r="B984" s="233"/>
      <c r="C984" s="234"/>
      <c r="D984" s="235" t="s">
        <v>138</v>
      </c>
      <c r="E984" s="236" t="s">
        <v>1</v>
      </c>
      <c r="F984" s="237" t="s">
        <v>1470</v>
      </c>
      <c r="G984" s="234"/>
      <c r="H984" s="238">
        <v>17.170000000000002</v>
      </c>
      <c r="I984" s="239"/>
      <c r="J984" s="234"/>
      <c r="K984" s="234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138</v>
      </c>
      <c r="AU984" s="244" t="s">
        <v>145</v>
      </c>
      <c r="AV984" s="13" t="s">
        <v>83</v>
      </c>
      <c r="AW984" s="13" t="s">
        <v>29</v>
      </c>
      <c r="AX984" s="13" t="s">
        <v>81</v>
      </c>
      <c r="AY984" s="244" t="s">
        <v>130</v>
      </c>
    </row>
    <row r="985" s="2" customFormat="1" ht="16.5" customHeight="1">
      <c r="A985" s="38"/>
      <c r="B985" s="39"/>
      <c r="C985" s="266" t="s">
        <v>1471</v>
      </c>
      <c r="D985" s="266" t="s">
        <v>313</v>
      </c>
      <c r="E985" s="267" t="s">
        <v>1472</v>
      </c>
      <c r="F985" s="268" t="s">
        <v>1473</v>
      </c>
      <c r="G985" s="269" t="s">
        <v>360</v>
      </c>
      <c r="H985" s="270">
        <v>17.170000000000002</v>
      </c>
      <c r="I985" s="271"/>
      <c r="J985" s="272">
        <f>ROUND(I985*H985,2)</f>
        <v>0</v>
      </c>
      <c r="K985" s="273"/>
      <c r="L985" s="274"/>
      <c r="M985" s="275" t="s">
        <v>1</v>
      </c>
      <c r="N985" s="276" t="s">
        <v>38</v>
      </c>
      <c r="O985" s="91"/>
      <c r="P985" s="229">
        <f>O985*H985</f>
        <v>0</v>
      </c>
      <c r="Q985" s="229">
        <v>0</v>
      </c>
      <c r="R985" s="229">
        <f>Q985*H985</f>
        <v>0</v>
      </c>
      <c r="S985" s="229">
        <v>0</v>
      </c>
      <c r="T985" s="230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31" t="s">
        <v>176</v>
      </c>
      <c r="AT985" s="231" t="s">
        <v>313</v>
      </c>
      <c r="AU985" s="231" t="s">
        <v>145</v>
      </c>
      <c r="AY985" s="17" t="s">
        <v>130</v>
      </c>
      <c r="BE985" s="232">
        <f>IF(N985="základní",J985,0)</f>
        <v>0</v>
      </c>
      <c r="BF985" s="232">
        <f>IF(N985="snížená",J985,0)</f>
        <v>0</v>
      </c>
      <c r="BG985" s="232">
        <f>IF(N985="zákl. přenesená",J985,0)</f>
        <v>0</v>
      </c>
      <c r="BH985" s="232">
        <f>IF(N985="sníž. přenesená",J985,0)</f>
        <v>0</v>
      </c>
      <c r="BI985" s="232">
        <f>IF(N985="nulová",J985,0)</f>
        <v>0</v>
      </c>
      <c r="BJ985" s="17" t="s">
        <v>81</v>
      </c>
      <c r="BK985" s="232">
        <f>ROUND(I985*H985,2)</f>
        <v>0</v>
      </c>
      <c r="BL985" s="17" t="s">
        <v>136</v>
      </c>
      <c r="BM985" s="231" t="s">
        <v>1474</v>
      </c>
    </row>
    <row r="986" s="13" customFormat="1">
      <c r="A986" s="13"/>
      <c r="B986" s="233"/>
      <c r="C986" s="234"/>
      <c r="D986" s="235" t="s">
        <v>138</v>
      </c>
      <c r="E986" s="236" t="s">
        <v>1</v>
      </c>
      <c r="F986" s="237" t="s">
        <v>1470</v>
      </c>
      <c r="G986" s="234"/>
      <c r="H986" s="238">
        <v>17.170000000000002</v>
      </c>
      <c r="I986" s="239"/>
      <c r="J986" s="234"/>
      <c r="K986" s="234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138</v>
      </c>
      <c r="AU986" s="244" t="s">
        <v>145</v>
      </c>
      <c r="AV986" s="13" t="s">
        <v>83</v>
      </c>
      <c r="AW986" s="13" t="s">
        <v>29</v>
      </c>
      <c r="AX986" s="13" t="s">
        <v>81</v>
      </c>
      <c r="AY986" s="244" t="s">
        <v>130</v>
      </c>
    </row>
    <row r="987" s="2" customFormat="1" ht="49.05" customHeight="1">
      <c r="A987" s="38"/>
      <c r="B987" s="39"/>
      <c r="C987" s="219" t="s">
        <v>1475</v>
      </c>
      <c r="D987" s="219" t="s">
        <v>132</v>
      </c>
      <c r="E987" s="220" t="s">
        <v>1476</v>
      </c>
      <c r="F987" s="221" t="s">
        <v>1477</v>
      </c>
      <c r="G987" s="222" t="s">
        <v>360</v>
      </c>
      <c r="H987" s="223">
        <v>2</v>
      </c>
      <c r="I987" s="224"/>
      <c r="J987" s="225">
        <f>ROUND(I987*H987,2)</f>
        <v>0</v>
      </c>
      <c r="K987" s="226"/>
      <c r="L987" s="44"/>
      <c r="M987" s="227" t="s">
        <v>1</v>
      </c>
      <c r="N987" s="228" t="s">
        <v>38</v>
      </c>
      <c r="O987" s="91"/>
      <c r="P987" s="229">
        <f>O987*H987</f>
        <v>0</v>
      </c>
      <c r="Q987" s="229">
        <v>0.0016199999999999999</v>
      </c>
      <c r="R987" s="229">
        <f>Q987*H987</f>
        <v>0.0032399999999999998</v>
      </c>
      <c r="S987" s="229">
        <v>0</v>
      </c>
      <c r="T987" s="230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31" t="s">
        <v>136</v>
      </c>
      <c r="AT987" s="231" t="s">
        <v>132</v>
      </c>
      <c r="AU987" s="231" t="s">
        <v>145</v>
      </c>
      <c r="AY987" s="17" t="s">
        <v>130</v>
      </c>
      <c r="BE987" s="232">
        <f>IF(N987="základní",J987,0)</f>
        <v>0</v>
      </c>
      <c r="BF987" s="232">
        <f>IF(N987="snížená",J987,0)</f>
        <v>0</v>
      </c>
      <c r="BG987" s="232">
        <f>IF(N987="zákl. přenesená",J987,0)</f>
        <v>0</v>
      </c>
      <c r="BH987" s="232">
        <f>IF(N987="sníž. přenesená",J987,0)</f>
        <v>0</v>
      </c>
      <c r="BI987" s="232">
        <f>IF(N987="nulová",J987,0)</f>
        <v>0</v>
      </c>
      <c r="BJ987" s="17" t="s">
        <v>81</v>
      </c>
      <c r="BK987" s="232">
        <f>ROUND(I987*H987,2)</f>
        <v>0</v>
      </c>
      <c r="BL987" s="17" t="s">
        <v>136</v>
      </c>
      <c r="BM987" s="231" t="s">
        <v>1478</v>
      </c>
    </row>
    <row r="988" s="13" customFormat="1">
      <c r="A988" s="13"/>
      <c r="B988" s="233"/>
      <c r="C988" s="234"/>
      <c r="D988" s="235" t="s">
        <v>138</v>
      </c>
      <c r="E988" s="236" t="s">
        <v>1</v>
      </c>
      <c r="F988" s="237" t="s">
        <v>1479</v>
      </c>
      <c r="G988" s="234"/>
      <c r="H988" s="238">
        <v>2</v>
      </c>
      <c r="I988" s="239"/>
      <c r="J988" s="234"/>
      <c r="K988" s="234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138</v>
      </c>
      <c r="AU988" s="244" t="s">
        <v>145</v>
      </c>
      <c r="AV988" s="13" t="s">
        <v>83</v>
      </c>
      <c r="AW988" s="13" t="s">
        <v>29</v>
      </c>
      <c r="AX988" s="13" t="s">
        <v>81</v>
      </c>
      <c r="AY988" s="244" t="s">
        <v>130</v>
      </c>
    </row>
    <row r="989" s="2" customFormat="1" ht="16.5" customHeight="1">
      <c r="A989" s="38"/>
      <c r="B989" s="39"/>
      <c r="C989" s="266" t="s">
        <v>1480</v>
      </c>
      <c r="D989" s="266" t="s">
        <v>313</v>
      </c>
      <c r="E989" s="267" t="s">
        <v>1467</v>
      </c>
      <c r="F989" s="268" t="s">
        <v>1468</v>
      </c>
      <c r="G989" s="269" t="s">
        <v>360</v>
      </c>
      <c r="H989" s="270">
        <v>1.01</v>
      </c>
      <c r="I989" s="271"/>
      <c r="J989" s="272">
        <f>ROUND(I989*H989,2)</f>
        <v>0</v>
      </c>
      <c r="K989" s="273"/>
      <c r="L989" s="274"/>
      <c r="M989" s="275" t="s">
        <v>1</v>
      </c>
      <c r="N989" s="276" t="s">
        <v>38</v>
      </c>
      <c r="O989" s="91"/>
      <c r="P989" s="229">
        <f>O989*H989</f>
        <v>0</v>
      </c>
      <c r="Q989" s="229">
        <v>0.017999999999999999</v>
      </c>
      <c r="R989" s="229">
        <f>Q989*H989</f>
        <v>0.018179999999999998</v>
      </c>
      <c r="S989" s="229">
        <v>0</v>
      </c>
      <c r="T989" s="230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31" t="s">
        <v>176</v>
      </c>
      <c r="AT989" s="231" t="s">
        <v>313</v>
      </c>
      <c r="AU989" s="231" t="s">
        <v>145</v>
      </c>
      <c r="AY989" s="17" t="s">
        <v>130</v>
      </c>
      <c r="BE989" s="232">
        <f>IF(N989="základní",J989,0)</f>
        <v>0</v>
      </c>
      <c r="BF989" s="232">
        <f>IF(N989="snížená",J989,0)</f>
        <v>0</v>
      </c>
      <c r="BG989" s="232">
        <f>IF(N989="zákl. přenesená",J989,0)</f>
        <v>0</v>
      </c>
      <c r="BH989" s="232">
        <f>IF(N989="sníž. přenesená",J989,0)</f>
        <v>0</v>
      </c>
      <c r="BI989" s="232">
        <f>IF(N989="nulová",J989,0)</f>
        <v>0</v>
      </c>
      <c r="BJ989" s="17" t="s">
        <v>81</v>
      </c>
      <c r="BK989" s="232">
        <f>ROUND(I989*H989,2)</f>
        <v>0</v>
      </c>
      <c r="BL989" s="17" t="s">
        <v>136</v>
      </c>
      <c r="BM989" s="231" t="s">
        <v>1481</v>
      </c>
    </row>
    <row r="990" s="13" customFormat="1">
      <c r="A990" s="13"/>
      <c r="B990" s="233"/>
      <c r="C990" s="234"/>
      <c r="D990" s="235" t="s">
        <v>138</v>
      </c>
      <c r="E990" s="236" t="s">
        <v>1</v>
      </c>
      <c r="F990" s="237" t="s">
        <v>1482</v>
      </c>
      <c r="G990" s="234"/>
      <c r="H990" s="238">
        <v>1.01</v>
      </c>
      <c r="I990" s="239"/>
      <c r="J990" s="234"/>
      <c r="K990" s="234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138</v>
      </c>
      <c r="AU990" s="244" t="s">
        <v>145</v>
      </c>
      <c r="AV990" s="13" t="s">
        <v>83</v>
      </c>
      <c r="AW990" s="13" t="s">
        <v>29</v>
      </c>
      <c r="AX990" s="13" t="s">
        <v>81</v>
      </c>
      <c r="AY990" s="244" t="s">
        <v>130</v>
      </c>
    </row>
    <row r="991" s="2" customFormat="1" ht="16.5" customHeight="1">
      <c r="A991" s="38"/>
      <c r="B991" s="39"/>
      <c r="C991" s="266" t="s">
        <v>1483</v>
      </c>
      <c r="D991" s="266" t="s">
        <v>313</v>
      </c>
      <c r="E991" s="267" t="s">
        <v>1484</v>
      </c>
      <c r="F991" s="268" t="s">
        <v>1485</v>
      </c>
      <c r="G991" s="269" t="s">
        <v>360</v>
      </c>
      <c r="H991" s="270">
        <v>1.01</v>
      </c>
      <c r="I991" s="271"/>
      <c r="J991" s="272">
        <f>ROUND(I991*H991,2)</f>
        <v>0</v>
      </c>
      <c r="K991" s="273"/>
      <c r="L991" s="274"/>
      <c r="M991" s="275" t="s">
        <v>1</v>
      </c>
      <c r="N991" s="276" t="s">
        <v>38</v>
      </c>
      <c r="O991" s="91"/>
      <c r="P991" s="229">
        <f>O991*H991</f>
        <v>0</v>
      </c>
      <c r="Q991" s="229">
        <v>0.017999999999999999</v>
      </c>
      <c r="R991" s="229">
        <f>Q991*H991</f>
        <v>0.018179999999999998</v>
      </c>
      <c r="S991" s="229">
        <v>0</v>
      </c>
      <c r="T991" s="230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31" t="s">
        <v>176</v>
      </c>
      <c r="AT991" s="231" t="s">
        <v>313</v>
      </c>
      <c r="AU991" s="231" t="s">
        <v>145</v>
      </c>
      <c r="AY991" s="17" t="s">
        <v>130</v>
      </c>
      <c r="BE991" s="232">
        <f>IF(N991="základní",J991,0)</f>
        <v>0</v>
      </c>
      <c r="BF991" s="232">
        <f>IF(N991="snížená",J991,0)</f>
        <v>0</v>
      </c>
      <c r="BG991" s="232">
        <f>IF(N991="zákl. přenesená",J991,0)</f>
        <v>0</v>
      </c>
      <c r="BH991" s="232">
        <f>IF(N991="sníž. přenesená",J991,0)</f>
        <v>0</v>
      </c>
      <c r="BI991" s="232">
        <f>IF(N991="nulová",J991,0)</f>
        <v>0</v>
      </c>
      <c r="BJ991" s="17" t="s">
        <v>81</v>
      </c>
      <c r="BK991" s="232">
        <f>ROUND(I991*H991,2)</f>
        <v>0</v>
      </c>
      <c r="BL991" s="17" t="s">
        <v>136</v>
      </c>
      <c r="BM991" s="231" t="s">
        <v>1486</v>
      </c>
    </row>
    <row r="992" s="13" customFormat="1">
      <c r="A992" s="13"/>
      <c r="B992" s="233"/>
      <c r="C992" s="234"/>
      <c r="D992" s="235" t="s">
        <v>138</v>
      </c>
      <c r="E992" s="234"/>
      <c r="F992" s="237" t="s">
        <v>665</v>
      </c>
      <c r="G992" s="234"/>
      <c r="H992" s="238">
        <v>1.01</v>
      </c>
      <c r="I992" s="239"/>
      <c r="J992" s="234"/>
      <c r="K992" s="234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138</v>
      </c>
      <c r="AU992" s="244" t="s">
        <v>145</v>
      </c>
      <c r="AV992" s="13" t="s">
        <v>83</v>
      </c>
      <c r="AW992" s="13" t="s">
        <v>4</v>
      </c>
      <c r="AX992" s="13" t="s">
        <v>81</v>
      </c>
      <c r="AY992" s="244" t="s">
        <v>130</v>
      </c>
    </row>
    <row r="993" s="2" customFormat="1" ht="24.15" customHeight="1">
      <c r="A993" s="38"/>
      <c r="B993" s="39"/>
      <c r="C993" s="266" t="s">
        <v>1487</v>
      </c>
      <c r="D993" s="266" t="s">
        <v>313</v>
      </c>
      <c r="E993" s="267" t="s">
        <v>1488</v>
      </c>
      <c r="F993" s="268" t="s">
        <v>1489</v>
      </c>
      <c r="G993" s="269" t="s">
        <v>360</v>
      </c>
      <c r="H993" s="270">
        <v>1.01</v>
      </c>
      <c r="I993" s="271"/>
      <c r="J993" s="272">
        <f>ROUND(I993*H993,2)</f>
        <v>0</v>
      </c>
      <c r="K993" s="273"/>
      <c r="L993" s="274"/>
      <c r="M993" s="275" t="s">
        <v>1</v>
      </c>
      <c r="N993" s="276" t="s">
        <v>38</v>
      </c>
      <c r="O993" s="91"/>
      <c r="P993" s="229">
        <f>O993*H993</f>
        <v>0</v>
      </c>
      <c r="Q993" s="229">
        <v>0.0035000000000000001</v>
      </c>
      <c r="R993" s="229">
        <f>Q993*H993</f>
        <v>0.0035349999999999999</v>
      </c>
      <c r="S993" s="229">
        <v>0</v>
      </c>
      <c r="T993" s="230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31" t="s">
        <v>176</v>
      </c>
      <c r="AT993" s="231" t="s">
        <v>313</v>
      </c>
      <c r="AU993" s="231" t="s">
        <v>145</v>
      </c>
      <c r="AY993" s="17" t="s">
        <v>130</v>
      </c>
      <c r="BE993" s="232">
        <f>IF(N993="základní",J993,0)</f>
        <v>0</v>
      </c>
      <c r="BF993" s="232">
        <f>IF(N993="snížená",J993,0)</f>
        <v>0</v>
      </c>
      <c r="BG993" s="232">
        <f>IF(N993="zákl. přenesená",J993,0)</f>
        <v>0</v>
      </c>
      <c r="BH993" s="232">
        <f>IF(N993="sníž. přenesená",J993,0)</f>
        <v>0</v>
      </c>
      <c r="BI993" s="232">
        <f>IF(N993="nulová",J993,0)</f>
        <v>0</v>
      </c>
      <c r="BJ993" s="17" t="s">
        <v>81</v>
      </c>
      <c r="BK993" s="232">
        <f>ROUND(I993*H993,2)</f>
        <v>0</v>
      </c>
      <c r="BL993" s="17" t="s">
        <v>136</v>
      </c>
      <c r="BM993" s="231" t="s">
        <v>1490</v>
      </c>
    </row>
    <row r="994" s="13" customFormat="1">
      <c r="A994" s="13"/>
      <c r="B994" s="233"/>
      <c r="C994" s="234"/>
      <c r="D994" s="235" t="s">
        <v>138</v>
      </c>
      <c r="E994" s="234"/>
      <c r="F994" s="237" t="s">
        <v>665</v>
      </c>
      <c r="G994" s="234"/>
      <c r="H994" s="238">
        <v>1.01</v>
      </c>
      <c r="I994" s="239"/>
      <c r="J994" s="234"/>
      <c r="K994" s="234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138</v>
      </c>
      <c r="AU994" s="244" t="s">
        <v>145</v>
      </c>
      <c r="AV994" s="13" t="s">
        <v>83</v>
      </c>
      <c r="AW994" s="13" t="s">
        <v>4</v>
      </c>
      <c r="AX994" s="13" t="s">
        <v>81</v>
      </c>
      <c r="AY994" s="244" t="s">
        <v>130</v>
      </c>
    </row>
    <row r="995" s="2" customFormat="1" ht="37.8" customHeight="1">
      <c r="A995" s="38"/>
      <c r="B995" s="39"/>
      <c r="C995" s="219" t="s">
        <v>1491</v>
      </c>
      <c r="D995" s="219" t="s">
        <v>132</v>
      </c>
      <c r="E995" s="220" t="s">
        <v>1492</v>
      </c>
      <c r="F995" s="221" t="s">
        <v>1493</v>
      </c>
      <c r="G995" s="222" t="s">
        <v>360</v>
      </c>
      <c r="H995" s="223">
        <v>3</v>
      </c>
      <c r="I995" s="224"/>
      <c r="J995" s="225">
        <f>ROUND(I995*H995,2)</f>
        <v>0</v>
      </c>
      <c r="K995" s="226"/>
      <c r="L995" s="44"/>
      <c r="M995" s="227" t="s">
        <v>1</v>
      </c>
      <c r="N995" s="228" t="s">
        <v>38</v>
      </c>
      <c r="O995" s="91"/>
      <c r="P995" s="229">
        <f>O995*H995</f>
        <v>0</v>
      </c>
      <c r="Q995" s="229">
        <v>0.00165</v>
      </c>
      <c r="R995" s="229">
        <f>Q995*H995</f>
        <v>0.0049499999999999995</v>
      </c>
      <c r="S995" s="229">
        <v>0</v>
      </c>
      <c r="T995" s="230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31" t="s">
        <v>136</v>
      </c>
      <c r="AT995" s="231" t="s">
        <v>132</v>
      </c>
      <c r="AU995" s="231" t="s">
        <v>145</v>
      </c>
      <c r="AY995" s="17" t="s">
        <v>130</v>
      </c>
      <c r="BE995" s="232">
        <f>IF(N995="základní",J995,0)</f>
        <v>0</v>
      </c>
      <c r="BF995" s="232">
        <f>IF(N995="snížená",J995,0)</f>
        <v>0</v>
      </c>
      <c r="BG995" s="232">
        <f>IF(N995="zákl. přenesená",J995,0)</f>
        <v>0</v>
      </c>
      <c r="BH995" s="232">
        <f>IF(N995="sníž. přenesená",J995,0)</f>
        <v>0</v>
      </c>
      <c r="BI995" s="232">
        <f>IF(N995="nulová",J995,0)</f>
        <v>0</v>
      </c>
      <c r="BJ995" s="17" t="s">
        <v>81</v>
      </c>
      <c r="BK995" s="232">
        <f>ROUND(I995*H995,2)</f>
        <v>0</v>
      </c>
      <c r="BL995" s="17" t="s">
        <v>136</v>
      </c>
      <c r="BM995" s="231" t="s">
        <v>1494</v>
      </c>
    </row>
    <row r="996" s="13" customFormat="1">
      <c r="A996" s="13"/>
      <c r="B996" s="233"/>
      <c r="C996" s="234"/>
      <c r="D996" s="235" t="s">
        <v>138</v>
      </c>
      <c r="E996" s="236" t="s">
        <v>1</v>
      </c>
      <c r="F996" s="237" t="s">
        <v>1084</v>
      </c>
      <c r="G996" s="234"/>
      <c r="H996" s="238">
        <v>3</v>
      </c>
      <c r="I996" s="239"/>
      <c r="J996" s="234"/>
      <c r="K996" s="234"/>
      <c r="L996" s="240"/>
      <c r="M996" s="241"/>
      <c r="N996" s="242"/>
      <c r="O996" s="242"/>
      <c r="P996" s="242"/>
      <c r="Q996" s="242"/>
      <c r="R996" s="242"/>
      <c r="S996" s="242"/>
      <c r="T996" s="24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4" t="s">
        <v>138</v>
      </c>
      <c r="AU996" s="244" t="s">
        <v>145</v>
      </c>
      <c r="AV996" s="13" t="s">
        <v>83</v>
      </c>
      <c r="AW996" s="13" t="s">
        <v>29</v>
      </c>
      <c r="AX996" s="13" t="s">
        <v>81</v>
      </c>
      <c r="AY996" s="244" t="s">
        <v>130</v>
      </c>
    </row>
    <row r="997" s="2" customFormat="1" ht="16.5" customHeight="1">
      <c r="A997" s="38"/>
      <c r="B997" s="39"/>
      <c r="C997" s="266" t="s">
        <v>1495</v>
      </c>
      <c r="D997" s="266" t="s">
        <v>313</v>
      </c>
      <c r="E997" s="267" t="s">
        <v>1496</v>
      </c>
      <c r="F997" s="268" t="s">
        <v>1497</v>
      </c>
      <c r="G997" s="269" t="s">
        <v>360</v>
      </c>
      <c r="H997" s="270">
        <v>3.0299999999999998</v>
      </c>
      <c r="I997" s="271"/>
      <c r="J997" s="272">
        <f>ROUND(I997*H997,2)</f>
        <v>0</v>
      </c>
      <c r="K997" s="273"/>
      <c r="L997" s="274"/>
      <c r="M997" s="275" t="s">
        <v>1</v>
      </c>
      <c r="N997" s="276" t="s">
        <v>38</v>
      </c>
      <c r="O997" s="91"/>
      <c r="P997" s="229">
        <f>O997*H997</f>
        <v>0</v>
      </c>
      <c r="Q997" s="229">
        <v>0.023</v>
      </c>
      <c r="R997" s="229">
        <f>Q997*H997</f>
        <v>0.069689999999999988</v>
      </c>
      <c r="S997" s="229">
        <v>0</v>
      </c>
      <c r="T997" s="230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31" t="s">
        <v>176</v>
      </c>
      <c r="AT997" s="231" t="s">
        <v>313</v>
      </c>
      <c r="AU997" s="231" t="s">
        <v>145</v>
      </c>
      <c r="AY997" s="17" t="s">
        <v>130</v>
      </c>
      <c r="BE997" s="232">
        <f>IF(N997="základní",J997,0)</f>
        <v>0</v>
      </c>
      <c r="BF997" s="232">
        <f>IF(N997="snížená",J997,0)</f>
        <v>0</v>
      </c>
      <c r="BG997" s="232">
        <f>IF(N997="zákl. přenesená",J997,0)</f>
        <v>0</v>
      </c>
      <c r="BH997" s="232">
        <f>IF(N997="sníž. přenesená",J997,0)</f>
        <v>0</v>
      </c>
      <c r="BI997" s="232">
        <f>IF(N997="nulová",J997,0)</f>
        <v>0</v>
      </c>
      <c r="BJ997" s="17" t="s">
        <v>81</v>
      </c>
      <c r="BK997" s="232">
        <f>ROUND(I997*H997,2)</f>
        <v>0</v>
      </c>
      <c r="BL997" s="17" t="s">
        <v>136</v>
      </c>
      <c r="BM997" s="231" t="s">
        <v>1498</v>
      </c>
    </row>
    <row r="998" s="13" customFormat="1">
      <c r="A998" s="13"/>
      <c r="B998" s="233"/>
      <c r="C998" s="234"/>
      <c r="D998" s="235" t="s">
        <v>138</v>
      </c>
      <c r="E998" s="236" t="s">
        <v>1</v>
      </c>
      <c r="F998" s="237" t="s">
        <v>1499</v>
      </c>
      <c r="G998" s="234"/>
      <c r="H998" s="238">
        <v>3.0299999999999998</v>
      </c>
      <c r="I998" s="239"/>
      <c r="J998" s="234"/>
      <c r="K998" s="234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138</v>
      </c>
      <c r="AU998" s="244" t="s">
        <v>145</v>
      </c>
      <c r="AV998" s="13" t="s">
        <v>83</v>
      </c>
      <c r="AW998" s="13" t="s">
        <v>29</v>
      </c>
      <c r="AX998" s="13" t="s">
        <v>81</v>
      </c>
      <c r="AY998" s="244" t="s">
        <v>130</v>
      </c>
    </row>
    <row r="999" s="2" customFormat="1" ht="16.5" customHeight="1">
      <c r="A999" s="38"/>
      <c r="B999" s="39"/>
      <c r="C999" s="266" t="s">
        <v>1500</v>
      </c>
      <c r="D999" s="266" t="s">
        <v>313</v>
      </c>
      <c r="E999" s="267" t="s">
        <v>1501</v>
      </c>
      <c r="F999" s="268" t="s">
        <v>1502</v>
      </c>
      <c r="G999" s="269" t="s">
        <v>360</v>
      </c>
      <c r="H999" s="270">
        <v>3.0299999999999998</v>
      </c>
      <c r="I999" s="271"/>
      <c r="J999" s="272">
        <f>ROUND(I999*H999,2)</f>
        <v>0</v>
      </c>
      <c r="K999" s="273"/>
      <c r="L999" s="274"/>
      <c r="M999" s="275" t="s">
        <v>1</v>
      </c>
      <c r="N999" s="276" t="s">
        <v>38</v>
      </c>
      <c r="O999" s="91"/>
      <c r="P999" s="229">
        <f>O999*H999</f>
        <v>0</v>
      </c>
      <c r="Q999" s="229">
        <v>0</v>
      </c>
      <c r="R999" s="229">
        <f>Q999*H999</f>
        <v>0</v>
      </c>
      <c r="S999" s="229">
        <v>0</v>
      </c>
      <c r="T999" s="230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31" t="s">
        <v>176</v>
      </c>
      <c r="AT999" s="231" t="s">
        <v>313</v>
      </c>
      <c r="AU999" s="231" t="s">
        <v>145</v>
      </c>
      <c r="AY999" s="17" t="s">
        <v>130</v>
      </c>
      <c r="BE999" s="232">
        <f>IF(N999="základní",J999,0)</f>
        <v>0</v>
      </c>
      <c r="BF999" s="232">
        <f>IF(N999="snížená",J999,0)</f>
        <v>0</v>
      </c>
      <c r="BG999" s="232">
        <f>IF(N999="zákl. přenesená",J999,0)</f>
        <v>0</v>
      </c>
      <c r="BH999" s="232">
        <f>IF(N999="sníž. přenesená",J999,0)</f>
        <v>0</v>
      </c>
      <c r="BI999" s="232">
        <f>IF(N999="nulová",J999,0)</f>
        <v>0</v>
      </c>
      <c r="BJ999" s="17" t="s">
        <v>81</v>
      </c>
      <c r="BK999" s="232">
        <f>ROUND(I999*H999,2)</f>
        <v>0</v>
      </c>
      <c r="BL999" s="17" t="s">
        <v>136</v>
      </c>
      <c r="BM999" s="231" t="s">
        <v>1503</v>
      </c>
    </row>
    <row r="1000" s="13" customFormat="1">
      <c r="A1000" s="13"/>
      <c r="B1000" s="233"/>
      <c r="C1000" s="234"/>
      <c r="D1000" s="235" t="s">
        <v>138</v>
      </c>
      <c r="E1000" s="236" t="s">
        <v>1</v>
      </c>
      <c r="F1000" s="237" t="s">
        <v>1499</v>
      </c>
      <c r="G1000" s="234"/>
      <c r="H1000" s="238">
        <v>3.0299999999999998</v>
      </c>
      <c r="I1000" s="239"/>
      <c r="J1000" s="234"/>
      <c r="K1000" s="234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138</v>
      </c>
      <c r="AU1000" s="244" t="s">
        <v>145</v>
      </c>
      <c r="AV1000" s="13" t="s">
        <v>83</v>
      </c>
      <c r="AW1000" s="13" t="s">
        <v>29</v>
      </c>
      <c r="AX1000" s="13" t="s">
        <v>81</v>
      </c>
      <c r="AY1000" s="244" t="s">
        <v>130</v>
      </c>
    </row>
    <row r="1001" s="2" customFormat="1" ht="49.05" customHeight="1">
      <c r="A1001" s="38"/>
      <c r="B1001" s="39"/>
      <c r="C1001" s="219" t="s">
        <v>1504</v>
      </c>
      <c r="D1001" s="219" t="s">
        <v>132</v>
      </c>
      <c r="E1001" s="220" t="s">
        <v>1505</v>
      </c>
      <c r="F1001" s="221" t="s">
        <v>1506</v>
      </c>
      <c r="G1001" s="222" t="s">
        <v>360</v>
      </c>
      <c r="H1001" s="223">
        <v>2</v>
      </c>
      <c r="I1001" s="224"/>
      <c r="J1001" s="225">
        <f>ROUND(I1001*H1001,2)</f>
        <v>0</v>
      </c>
      <c r="K1001" s="226"/>
      <c r="L1001" s="44"/>
      <c r="M1001" s="227" t="s">
        <v>1</v>
      </c>
      <c r="N1001" s="228" t="s">
        <v>38</v>
      </c>
      <c r="O1001" s="91"/>
      <c r="P1001" s="229">
        <f>O1001*H1001</f>
        <v>0</v>
      </c>
      <c r="Q1001" s="229">
        <v>0.00165</v>
      </c>
      <c r="R1001" s="229">
        <f>Q1001*H1001</f>
        <v>0.0033</v>
      </c>
      <c r="S1001" s="229">
        <v>0</v>
      </c>
      <c r="T1001" s="230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31" t="s">
        <v>136</v>
      </c>
      <c r="AT1001" s="231" t="s">
        <v>132</v>
      </c>
      <c r="AU1001" s="231" t="s">
        <v>145</v>
      </c>
      <c r="AY1001" s="17" t="s">
        <v>130</v>
      </c>
      <c r="BE1001" s="232">
        <f>IF(N1001="základní",J1001,0)</f>
        <v>0</v>
      </c>
      <c r="BF1001" s="232">
        <f>IF(N1001="snížená",J1001,0)</f>
        <v>0</v>
      </c>
      <c r="BG1001" s="232">
        <f>IF(N1001="zákl. přenesená",J1001,0)</f>
        <v>0</v>
      </c>
      <c r="BH1001" s="232">
        <f>IF(N1001="sníž. přenesená",J1001,0)</f>
        <v>0</v>
      </c>
      <c r="BI1001" s="232">
        <f>IF(N1001="nulová",J1001,0)</f>
        <v>0</v>
      </c>
      <c r="BJ1001" s="17" t="s">
        <v>81</v>
      </c>
      <c r="BK1001" s="232">
        <f>ROUND(I1001*H1001,2)</f>
        <v>0</v>
      </c>
      <c r="BL1001" s="17" t="s">
        <v>136</v>
      </c>
      <c r="BM1001" s="231" t="s">
        <v>1507</v>
      </c>
    </row>
    <row r="1002" s="13" customFormat="1">
      <c r="A1002" s="13"/>
      <c r="B1002" s="233"/>
      <c r="C1002" s="234"/>
      <c r="D1002" s="235" t="s">
        <v>138</v>
      </c>
      <c r="E1002" s="236" t="s">
        <v>1</v>
      </c>
      <c r="F1002" s="237" t="s">
        <v>1479</v>
      </c>
      <c r="G1002" s="234"/>
      <c r="H1002" s="238">
        <v>2</v>
      </c>
      <c r="I1002" s="239"/>
      <c r="J1002" s="234"/>
      <c r="K1002" s="234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138</v>
      </c>
      <c r="AU1002" s="244" t="s">
        <v>145</v>
      </c>
      <c r="AV1002" s="13" t="s">
        <v>83</v>
      </c>
      <c r="AW1002" s="13" t="s">
        <v>29</v>
      </c>
      <c r="AX1002" s="13" t="s">
        <v>81</v>
      </c>
      <c r="AY1002" s="244" t="s">
        <v>130</v>
      </c>
    </row>
    <row r="1003" s="2" customFormat="1" ht="16.5" customHeight="1">
      <c r="A1003" s="38"/>
      <c r="B1003" s="39"/>
      <c r="C1003" s="266" t="s">
        <v>1508</v>
      </c>
      <c r="D1003" s="266" t="s">
        <v>313</v>
      </c>
      <c r="E1003" s="267" t="s">
        <v>1509</v>
      </c>
      <c r="F1003" s="268" t="s">
        <v>1510</v>
      </c>
      <c r="G1003" s="269" t="s">
        <v>360</v>
      </c>
      <c r="H1003" s="270">
        <v>1.01</v>
      </c>
      <c r="I1003" s="271"/>
      <c r="J1003" s="272">
        <f>ROUND(I1003*H1003,2)</f>
        <v>0</v>
      </c>
      <c r="K1003" s="273"/>
      <c r="L1003" s="274"/>
      <c r="M1003" s="275" t="s">
        <v>1</v>
      </c>
      <c r="N1003" s="276" t="s">
        <v>38</v>
      </c>
      <c r="O1003" s="91"/>
      <c r="P1003" s="229">
        <f>O1003*H1003</f>
        <v>0</v>
      </c>
      <c r="Q1003" s="229">
        <v>0.023</v>
      </c>
      <c r="R1003" s="229">
        <f>Q1003*H1003</f>
        <v>0.023230000000000001</v>
      </c>
      <c r="S1003" s="229">
        <v>0</v>
      </c>
      <c r="T1003" s="230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31" t="s">
        <v>176</v>
      </c>
      <c r="AT1003" s="231" t="s">
        <v>313</v>
      </c>
      <c r="AU1003" s="231" t="s">
        <v>145</v>
      </c>
      <c r="AY1003" s="17" t="s">
        <v>130</v>
      </c>
      <c r="BE1003" s="232">
        <f>IF(N1003="základní",J1003,0)</f>
        <v>0</v>
      </c>
      <c r="BF1003" s="232">
        <f>IF(N1003="snížená",J1003,0)</f>
        <v>0</v>
      </c>
      <c r="BG1003" s="232">
        <f>IF(N1003="zákl. přenesená",J1003,0)</f>
        <v>0</v>
      </c>
      <c r="BH1003" s="232">
        <f>IF(N1003="sníž. přenesená",J1003,0)</f>
        <v>0</v>
      </c>
      <c r="BI1003" s="232">
        <f>IF(N1003="nulová",J1003,0)</f>
        <v>0</v>
      </c>
      <c r="BJ1003" s="17" t="s">
        <v>81</v>
      </c>
      <c r="BK1003" s="232">
        <f>ROUND(I1003*H1003,2)</f>
        <v>0</v>
      </c>
      <c r="BL1003" s="17" t="s">
        <v>136</v>
      </c>
      <c r="BM1003" s="231" t="s">
        <v>1511</v>
      </c>
    </row>
    <row r="1004" s="13" customFormat="1">
      <c r="A1004" s="13"/>
      <c r="B1004" s="233"/>
      <c r="C1004" s="234"/>
      <c r="D1004" s="235" t="s">
        <v>138</v>
      </c>
      <c r="E1004" s="234"/>
      <c r="F1004" s="237" t="s">
        <v>665</v>
      </c>
      <c r="G1004" s="234"/>
      <c r="H1004" s="238">
        <v>1.01</v>
      </c>
      <c r="I1004" s="239"/>
      <c r="J1004" s="234"/>
      <c r="K1004" s="234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138</v>
      </c>
      <c r="AU1004" s="244" t="s">
        <v>145</v>
      </c>
      <c r="AV1004" s="13" t="s">
        <v>83</v>
      </c>
      <c r="AW1004" s="13" t="s">
        <v>4</v>
      </c>
      <c r="AX1004" s="13" t="s">
        <v>81</v>
      </c>
      <c r="AY1004" s="244" t="s">
        <v>130</v>
      </c>
    </row>
    <row r="1005" s="2" customFormat="1" ht="16.5" customHeight="1">
      <c r="A1005" s="38"/>
      <c r="B1005" s="39"/>
      <c r="C1005" s="266" t="s">
        <v>1512</v>
      </c>
      <c r="D1005" s="266" t="s">
        <v>313</v>
      </c>
      <c r="E1005" s="267" t="s">
        <v>1496</v>
      </c>
      <c r="F1005" s="268" t="s">
        <v>1497</v>
      </c>
      <c r="G1005" s="269" t="s">
        <v>360</v>
      </c>
      <c r="H1005" s="270">
        <v>1.01</v>
      </c>
      <c r="I1005" s="271"/>
      <c r="J1005" s="272">
        <f>ROUND(I1005*H1005,2)</f>
        <v>0</v>
      </c>
      <c r="K1005" s="273"/>
      <c r="L1005" s="274"/>
      <c r="M1005" s="275" t="s">
        <v>1</v>
      </c>
      <c r="N1005" s="276" t="s">
        <v>38</v>
      </c>
      <c r="O1005" s="91"/>
      <c r="P1005" s="229">
        <f>O1005*H1005</f>
        <v>0</v>
      </c>
      <c r="Q1005" s="229">
        <v>0.023</v>
      </c>
      <c r="R1005" s="229">
        <f>Q1005*H1005</f>
        <v>0.023230000000000001</v>
      </c>
      <c r="S1005" s="229">
        <v>0</v>
      </c>
      <c r="T1005" s="230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31" t="s">
        <v>176</v>
      </c>
      <c r="AT1005" s="231" t="s">
        <v>313</v>
      </c>
      <c r="AU1005" s="231" t="s">
        <v>145</v>
      </c>
      <c r="AY1005" s="17" t="s">
        <v>130</v>
      </c>
      <c r="BE1005" s="232">
        <f>IF(N1005="základní",J1005,0)</f>
        <v>0</v>
      </c>
      <c r="BF1005" s="232">
        <f>IF(N1005="snížená",J1005,0)</f>
        <v>0</v>
      </c>
      <c r="BG1005" s="232">
        <f>IF(N1005="zákl. přenesená",J1005,0)</f>
        <v>0</v>
      </c>
      <c r="BH1005" s="232">
        <f>IF(N1005="sníž. přenesená",J1005,0)</f>
        <v>0</v>
      </c>
      <c r="BI1005" s="232">
        <f>IF(N1005="nulová",J1005,0)</f>
        <v>0</v>
      </c>
      <c r="BJ1005" s="17" t="s">
        <v>81</v>
      </c>
      <c r="BK1005" s="232">
        <f>ROUND(I1005*H1005,2)</f>
        <v>0</v>
      </c>
      <c r="BL1005" s="17" t="s">
        <v>136</v>
      </c>
      <c r="BM1005" s="231" t="s">
        <v>1513</v>
      </c>
    </row>
    <row r="1006" s="13" customFormat="1">
      <c r="A1006" s="13"/>
      <c r="B1006" s="233"/>
      <c r="C1006" s="234"/>
      <c r="D1006" s="235" t="s">
        <v>138</v>
      </c>
      <c r="E1006" s="236" t="s">
        <v>1</v>
      </c>
      <c r="F1006" s="237" t="s">
        <v>1482</v>
      </c>
      <c r="G1006" s="234"/>
      <c r="H1006" s="238">
        <v>1.01</v>
      </c>
      <c r="I1006" s="239"/>
      <c r="J1006" s="234"/>
      <c r="K1006" s="234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138</v>
      </c>
      <c r="AU1006" s="244" t="s">
        <v>145</v>
      </c>
      <c r="AV1006" s="13" t="s">
        <v>83</v>
      </c>
      <c r="AW1006" s="13" t="s">
        <v>29</v>
      </c>
      <c r="AX1006" s="13" t="s">
        <v>81</v>
      </c>
      <c r="AY1006" s="244" t="s">
        <v>130</v>
      </c>
    </row>
    <row r="1007" s="2" customFormat="1" ht="37.8" customHeight="1">
      <c r="A1007" s="38"/>
      <c r="B1007" s="39"/>
      <c r="C1007" s="219" t="s">
        <v>1514</v>
      </c>
      <c r="D1007" s="219" t="s">
        <v>132</v>
      </c>
      <c r="E1007" s="220" t="s">
        <v>1515</v>
      </c>
      <c r="F1007" s="221" t="s">
        <v>1516</v>
      </c>
      <c r="G1007" s="222" t="s">
        <v>360</v>
      </c>
      <c r="H1007" s="223">
        <v>1</v>
      </c>
      <c r="I1007" s="224"/>
      <c r="J1007" s="225">
        <f>ROUND(I1007*H1007,2)</f>
        <v>0</v>
      </c>
      <c r="K1007" s="226"/>
      <c r="L1007" s="44"/>
      <c r="M1007" s="227" t="s">
        <v>1</v>
      </c>
      <c r="N1007" s="228" t="s">
        <v>38</v>
      </c>
      <c r="O1007" s="91"/>
      <c r="P1007" s="229">
        <f>O1007*H1007</f>
        <v>0</v>
      </c>
      <c r="Q1007" s="229">
        <v>0.00281</v>
      </c>
      <c r="R1007" s="229">
        <f>Q1007*H1007</f>
        <v>0.00281</v>
      </c>
      <c r="S1007" s="229">
        <v>0</v>
      </c>
      <c r="T1007" s="230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31" t="s">
        <v>136</v>
      </c>
      <c r="AT1007" s="231" t="s">
        <v>132</v>
      </c>
      <c r="AU1007" s="231" t="s">
        <v>145</v>
      </c>
      <c r="AY1007" s="17" t="s">
        <v>130</v>
      </c>
      <c r="BE1007" s="232">
        <f>IF(N1007="základní",J1007,0)</f>
        <v>0</v>
      </c>
      <c r="BF1007" s="232">
        <f>IF(N1007="snížená",J1007,0)</f>
        <v>0</v>
      </c>
      <c r="BG1007" s="232">
        <f>IF(N1007="zákl. přenesená",J1007,0)</f>
        <v>0</v>
      </c>
      <c r="BH1007" s="232">
        <f>IF(N1007="sníž. přenesená",J1007,0)</f>
        <v>0</v>
      </c>
      <c r="BI1007" s="232">
        <f>IF(N1007="nulová",J1007,0)</f>
        <v>0</v>
      </c>
      <c r="BJ1007" s="17" t="s">
        <v>81</v>
      </c>
      <c r="BK1007" s="232">
        <f>ROUND(I1007*H1007,2)</f>
        <v>0</v>
      </c>
      <c r="BL1007" s="17" t="s">
        <v>136</v>
      </c>
      <c r="BM1007" s="231" t="s">
        <v>1517</v>
      </c>
    </row>
    <row r="1008" s="2" customFormat="1" ht="24.15" customHeight="1">
      <c r="A1008" s="38"/>
      <c r="B1008" s="39"/>
      <c r="C1008" s="266" t="s">
        <v>1518</v>
      </c>
      <c r="D1008" s="266" t="s">
        <v>313</v>
      </c>
      <c r="E1008" s="267" t="s">
        <v>1519</v>
      </c>
      <c r="F1008" s="268" t="s">
        <v>1520</v>
      </c>
      <c r="G1008" s="269" t="s">
        <v>360</v>
      </c>
      <c r="H1008" s="270">
        <v>1.01</v>
      </c>
      <c r="I1008" s="271"/>
      <c r="J1008" s="272">
        <f>ROUND(I1008*H1008,2)</f>
        <v>0</v>
      </c>
      <c r="K1008" s="273"/>
      <c r="L1008" s="274"/>
      <c r="M1008" s="275" t="s">
        <v>1</v>
      </c>
      <c r="N1008" s="276" t="s">
        <v>38</v>
      </c>
      <c r="O1008" s="91"/>
      <c r="P1008" s="229">
        <f>O1008*H1008</f>
        <v>0</v>
      </c>
      <c r="Q1008" s="229">
        <v>0.045999999999999999</v>
      </c>
      <c r="R1008" s="229">
        <f>Q1008*H1008</f>
        <v>0.046460000000000001</v>
      </c>
      <c r="S1008" s="229">
        <v>0</v>
      </c>
      <c r="T1008" s="230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31" t="s">
        <v>176</v>
      </c>
      <c r="AT1008" s="231" t="s">
        <v>313</v>
      </c>
      <c r="AU1008" s="231" t="s">
        <v>145</v>
      </c>
      <c r="AY1008" s="17" t="s">
        <v>130</v>
      </c>
      <c r="BE1008" s="232">
        <f>IF(N1008="základní",J1008,0)</f>
        <v>0</v>
      </c>
      <c r="BF1008" s="232">
        <f>IF(N1008="snížená",J1008,0)</f>
        <v>0</v>
      </c>
      <c r="BG1008" s="232">
        <f>IF(N1008="zákl. přenesená",J1008,0)</f>
        <v>0</v>
      </c>
      <c r="BH1008" s="232">
        <f>IF(N1008="sníž. přenesená",J1008,0)</f>
        <v>0</v>
      </c>
      <c r="BI1008" s="232">
        <f>IF(N1008="nulová",J1008,0)</f>
        <v>0</v>
      </c>
      <c r="BJ1008" s="17" t="s">
        <v>81</v>
      </c>
      <c r="BK1008" s="232">
        <f>ROUND(I1008*H1008,2)</f>
        <v>0</v>
      </c>
      <c r="BL1008" s="17" t="s">
        <v>136</v>
      </c>
      <c r="BM1008" s="231" t="s">
        <v>1521</v>
      </c>
    </row>
    <row r="1009" s="13" customFormat="1">
      <c r="A1009" s="13"/>
      <c r="B1009" s="233"/>
      <c r="C1009" s="234"/>
      <c r="D1009" s="235" t="s">
        <v>138</v>
      </c>
      <c r="E1009" s="234"/>
      <c r="F1009" s="237" t="s">
        <v>665</v>
      </c>
      <c r="G1009" s="234"/>
      <c r="H1009" s="238">
        <v>1.01</v>
      </c>
      <c r="I1009" s="239"/>
      <c r="J1009" s="234"/>
      <c r="K1009" s="234"/>
      <c r="L1009" s="240"/>
      <c r="M1009" s="241"/>
      <c r="N1009" s="242"/>
      <c r="O1009" s="242"/>
      <c r="P1009" s="242"/>
      <c r="Q1009" s="242"/>
      <c r="R1009" s="242"/>
      <c r="S1009" s="242"/>
      <c r="T1009" s="24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4" t="s">
        <v>138</v>
      </c>
      <c r="AU1009" s="244" t="s">
        <v>145</v>
      </c>
      <c r="AV1009" s="13" t="s">
        <v>83</v>
      </c>
      <c r="AW1009" s="13" t="s">
        <v>4</v>
      </c>
      <c r="AX1009" s="13" t="s">
        <v>81</v>
      </c>
      <c r="AY1009" s="244" t="s">
        <v>130</v>
      </c>
    </row>
    <row r="1010" s="2" customFormat="1" ht="16.5" customHeight="1">
      <c r="A1010" s="38"/>
      <c r="B1010" s="39"/>
      <c r="C1010" s="266" t="s">
        <v>1522</v>
      </c>
      <c r="D1010" s="266" t="s">
        <v>313</v>
      </c>
      <c r="E1010" s="267" t="s">
        <v>1523</v>
      </c>
      <c r="F1010" s="268" t="s">
        <v>1524</v>
      </c>
      <c r="G1010" s="269" t="s">
        <v>360</v>
      </c>
      <c r="H1010" s="270">
        <v>1.01</v>
      </c>
      <c r="I1010" s="271"/>
      <c r="J1010" s="272">
        <f>ROUND(I1010*H1010,2)</f>
        <v>0</v>
      </c>
      <c r="K1010" s="273"/>
      <c r="L1010" s="274"/>
      <c r="M1010" s="275" t="s">
        <v>1</v>
      </c>
      <c r="N1010" s="276" t="s">
        <v>38</v>
      </c>
      <c r="O1010" s="91"/>
      <c r="P1010" s="229">
        <f>O1010*H1010</f>
        <v>0</v>
      </c>
      <c r="Q1010" s="229">
        <v>0.0011000000000000001</v>
      </c>
      <c r="R1010" s="229">
        <f>Q1010*H1010</f>
        <v>0.001111</v>
      </c>
      <c r="S1010" s="229">
        <v>0</v>
      </c>
      <c r="T1010" s="230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231" t="s">
        <v>176</v>
      </c>
      <c r="AT1010" s="231" t="s">
        <v>313</v>
      </c>
      <c r="AU1010" s="231" t="s">
        <v>145</v>
      </c>
      <c r="AY1010" s="17" t="s">
        <v>130</v>
      </c>
      <c r="BE1010" s="232">
        <f>IF(N1010="základní",J1010,0)</f>
        <v>0</v>
      </c>
      <c r="BF1010" s="232">
        <f>IF(N1010="snížená",J1010,0)</f>
        <v>0</v>
      </c>
      <c r="BG1010" s="232">
        <f>IF(N1010="zákl. přenesená",J1010,0)</f>
        <v>0</v>
      </c>
      <c r="BH1010" s="232">
        <f>IF(N1010="sníž. přenesená",J1010,0)</f>
        <v>0</v>
      </c>
      <c r="BI1010" s="232">
        <f>IF(N1010="nulová",J1010,0)</f>
        <v>0</v>
      </c>
      <c r="BJ1010" s="17" t="s">
        <v>81</v>
      </c>
      <c r="BK1010" s="232">
        <f>ROUND(I1010*H1010,2)</f>
        <v>0</v>
      </c>
      <c r="BL1010" s="17" t="s">
        <v>136</v>
      </c>
      <c r="BM1010" s="231" t="s">
        <v>1525</v>
      </c>
    </row>
    <row r="1011" s="13" customFormat="1">
      <c r="A1011" s="13"/>
      <c r="B1011" s="233"/>
      <c r="C1011" s="234"/>
      <c r="D1011" s="235" t="s">
        <v>138</v>
      </c>
      <c r="E1011" s="234"/>
      <c r="F1011" s="237" t="s">
        <v>665</v>
      </c>
      <c r="G1011" s="234"/>
      <c r="H1011" s="238">
        <v>1.01</v>
      </c>
      <c r="I1011" s="239"/>
      <c r="J1011" s="234"/>
      <c r="K1011" s="234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138</v>
      </c>
      <c r="AU1011" s="244" t="s">
        <v>145</v>
      </c>
      <c r="AV1011" s="13" t="s">
        <v>83</v>
      </c>
      <c r="AW1011" s="13" t="s">
        <v>4</v>
      </c>
      <c r="AX1011" s="13" t="s">
        <v>81</v>
      </c>
      <c r="AY1011" s="244" t="s">
        <v>130</v>
      </c>
    </row>
    <row r="1012" s="2" customFormat="1" ht="49.05" customHeight="1">
      <c r="A1012" s="38"/>
      <c r="B1012" s="39"/>
      <c r="C1012" s="219" t="s">
        <v>1526</v>
      </c>
      <c r="D1012" s="219" t="s">
        <v>132</v>
      </c>
      <c r="E1012" s="220" t="s">
        <v>1527</v>
      </c>
      <c r="F1012" s="221" t="s">
        <v>1528</v>
      </c>
      <c r="G1012" s="222" t="s">
        <v>360</v>
      </c>
      <c r="H1012" s="223">
        <v>1</v>
      </c>
      <c r="I1012" s="224"/>
      <c r="J1012" s="225">
        <f>ROUND(I1012*H1012,2)</f>
        <v>0</v>
      </c>
      <c r="K1012" s="226"/>
      <c r="L1012" s="44"/>
      <c r="M1012" s="227" t="s">
        <v>1</v>
      </c>
      <c r="N1012" s="228" t="s">
        <v>38</v>
      </c>
      <c r="O1012" s="91"/>
      <c r="P1012" s="229">
        <f>O1012*H1012</f>
        <v>0</v>
      </c>
      <c r="Q1012" s="229">
        <v>0.00281</v>
      </c>
      <c r="R1012" s="229">
        <f>Q1012*H1012</f>
        <v>0.00281</v>
      </c>
      <c r="S1012" s="229">
        <v>0</v>
      </c>
      <c r="T1012" s="230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31" t="s">
        <v>136</v>
      </c>
      <c r="AT1012" s="231" t="s">
        <v>132</v>
      </c>
      <c r="AU1012" s="231" t="s">
        <v>145</v>
      </c>
      <c r="AY1012" s="17" t="s">
        <v>130</v>
      </c>
      <c r="BE1012" s="232">
        <f>IF(N1012="základní",J1012,0)</f>
        <v>0</v>
      </c>
      <c r="BF1012" s="232">
        <f>IF(N1012="snížená",J1012,0)</f>
        <v>0</v>
      </c>
      <c r="BG1012" s="232">
        <f>IF(N1012="zákl. přenesená",J1012,0)</f>
        <v>0</v>
      </c>
      <c r="BH1012" s="232">
        <f>IF(N1012="sníž. přenesená",J1012,0)</f>
        <v>0</v>
      </c>
      <c r="BI1012" s="232">
        <f>IF(N1012="nulová",J1012,0)</f>
        <v>0</v>
      </c>
      <c r="BJ1012" s="17" t="s">
        <v>81</v>
      </c>
      <c r="BK1012" s="232">
        <f>ROUND(I1012*H1012,2)</f>
        <v>0</v>
      </c>
      <c r="BL1012" s="17" t="s">
        <v>136</v>
      </c>
      <c r="BM1012" s="231" t="s">
        <v>1529</v>
      </c>
    </row>
    <row r="1013" s="2" customFormat="1" ht="16.5" customHeight="1">
      <c r="A1013" s="38"/>
      <c r="B1013" s="39"/>
      <c r="C1013" s="266" t="s">
        <v>1530</v>
      </c>
      <c r="D1013" s="266" t="s">
        <v>313</v>
      </c>
      <c r="E1013" s="267" t="s">
        <v>1531</v>
      </c>
      <c r="F1013" s="268" t="s">
        <v>1532</v>
      </c>
      <c r="G1013" s="269" t="s">
        <v>360</v>
      </c>
      <c r="H1013" s="270">
        <v>1.01</v>
      </c>
      <c r="I1013" s="271"/>
      <c r="J1013" s="272">
        <f>ROUND(I1013*H1013,2)</f>
        <v>0</v>
      </c>
      <c r="K1013" s="273"/>
      <c r="L1013" s="274"/>
      <c r="M1013" s="275" t="s">
        <v>1</v>
      </c>
      <c r="N1013" s="276" t="s">
        <v>38</v>
      </c>
      <c r="O1013" s="91"/>
      <c r="P1013" s="229">
        <f>O1013*H1013</f>
        <v>0</v>
      </c>
      <c r="Q1013" s="229">
        <v>0.045999999999999999</v>
      </c>
      <c r="R1013" s="229">
        <f>Q1013*H1013</f>
        <v>0.046460000000000001</v>
      </c>
      <c r="S1013" s="229">
        <v>0</v>
      </c>
      <c r="T1013" s="230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31" t="s">
        <v>176</v>
      </c>
      <c r="AT1013" s="231" t="s">
        <v>313</v>
      </c>
      <c r="AU1013" s="231" t="s">
        <v>145</v>
      </c>
      <c r="AY1013" s="17" t="s">
        <v>130</v>
      </c>
      <c r="BE1013" s="232">
        <f>IF(N1013="základní",J1013,0)</f>
        <v>0</v>
      </c>
      <c r="BF1013" s="232">
        <f>IF(N1013="snížená",J1013,0)</f>
        <v>0</v>
      </c>
      <c r="BG1013" s="232">
        <f>IF(N1013="zákl. přenesená",J1013,0)</f>
        <v>0</v>
      </c>
      <c r="BH1013" s="232">
        <f>IF(N1013="sníž. přenesená",J1013,0)</f>
        <v>0</v>
      </c>
      <c r="BI1013" s="232">
        <f>IF(N1013="nulová",J1013,0)</f>
        <v>0</v>
      </c>
      <c r="BJ1013" s="17" t="s">
        <v>81</v>
      </c>
      <c r="BK1013" s="232">
        <f>ROUND(I1013*H1013,2)</f>
        <v>0</v>
      </c>
      <c r="BL1013" s="17" t="s">
        <v>136</v>
      </c>
      <c r="BM1013" s="231" t="s">
        <v>1533</v>
      </c>
    </row>
    <row r="1014" s="13" customFormat="1">
      <c r="A1014" s="13"/>
      <c r="B1014" s="233"/>
      <c r="C1014" s="234"/>
      <c r="D1014" s="235" t="s">
        <v>138</v>
      </c>
      <c r="E1014" s="234"/>
      <c r="F1014" s="237" t="s">
        <v>665</v>
      </c>
      <c r="G1014" s="234"/>
      <c r="H1014" s="238">
        <v>1.01</v>
      </c>
      <c r="I1014" s="239"/>
      <c r="J1014" s="234"/>
      <c r="K1014" s="234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138</v>
      </c>
      <c r="AU1014" s="244" t="s">
        <v>145</v>
      </c>
      <c r="AV1014" s="13" t="s">
        <v>83</v>
      </c>
      <c r="AW1014" s="13" t="s">
        <v>4</v>
      </c>
      <c r="AX1014" s="13" t="s">
        <v>81</v>
      </c>
      <c r="AY1014" s="244" t="s">
        <v>130</v>
      </c>
    </row>
    <row r="1015" s="2" customFormat="1" ht="24.15" customHeight="1">
      <c r="A1015" s="38"/>
      <c r="B1015" s="39"/>
      <c r="C1015" s="266" t="s">
        <v>1534</v>
      </c>
      <c r="D1015" s="266" t="s">
        <v>313</v>
      </c>
      <c r="E1015" s="267" t="s">
        <v>1535</v>
      </c>
      <c r="F1015" s="268" t="s">
        <v>1536</v>
      </c>
      <c r="G1015" s="269" t="s">
        <v>360</v>
      </c>
      <c r="H1015" s="270">
        <v>2.02</v>
      </c>
      <c r="I1015" s="271"/>
      <c r="J1015" s="272">
        <f>ROUND(I1015*H1015,2)</f>
        <v>0</v>
      </c>
      <c r="K1015" s="273"/>
      <c r="L1015" s="274"/>
      <c r="M1015" s="275" t="s">
        <v>1</v>
      </c>
      <c r="N1015" s="276" t="s">
        <v>38</v>
      </c>
      <c r="O1015" s="91"/>
      <c r="P1015" s="229">
        <f>O1015*H1015</f>
        <v>0</v>
      </c>
      <c r="Q1015" s="229">
        <v>0.0040000000000000001</v>
      </c>
      <c r="R1015" s="229">
        <f>Q1015*H1015</f>
        <v>0.0080800000000000004</v>
      </c>
      <c r="S1015" s="229">
        <v>0</v>
      </c>
      <c r="T1015" s="230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31" t="s">
        <v>176</v>
      </c>
      <c r="AT1015" s="231" t="s">
        <v>313</v>
      </c>
      <c r="AU1015" s="231" t="s">
        <v>145</v>
      </c>
      <c r="AY1015" s="17" t="s">
        <v>130</v>
      </c>
      <c r="BE1015" s="232">
        <f>IF(N1015="základní",J1015,0)</f>
        <v>0</v>
      </c>
      <c r="BF1015" s="232">
        <f>IF(N1015="snížená",J1015,0)</f>
        <v>0</v>
      </c>
      <c r="BG1015" s="232">
        <f>IF(N1015="zákl. přenesená",J1015,0)</f>
        <v>0</v>
      </c>
      <c r="BH1015" s="232">
        <f>IF(N1015="sníž. přenesená",J1015,0)</f>
        <v>0</v>
      </c>
      <c r="BI1015" s="232">
        <f>IF(N1015="nulová",J1015,0)</f>
        <v>0</v>
      </c>
      <c r="BJ1015" s="17" t="s">
        <v>81</v>
      </c>
      <c r="BK1015" s="232">
        <f>ROUND(I1015*H1015,2)</f>
        <v>0</v>
      </c>
      <c r="BL1015" s="17" t="s">
        <v>136</v>
      </c>
      <c r="BM1015" s="231" t="s">
        <v>1537</v>
      </c>
    </row>
    <row r="1016" s="13" customFormat="1">
      <c r="A1016" s="13"/>
      <c r="B1016" s="233"/>
      <c r="C1016" s="234"/>
      <c r="D1016" s="235" t="s">
        <v>138</v>
      </c>
      <c r="E1016" s="236" t="s">
        <v>1</v>
      </c>
      <c r="F1016" s="237" t="s">
        <v>1009</v>
      </c>
      <c r="G1016" s="234"/>
      <c r="H1016" s="238">
        <v>2.02</v>
      </c>
      <c r="I1016" s="239"/>
      <c r="J1016" s="234"/>
      <c r="K1016" s="234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138</v>
      </c>
      <c r="AU1016" s="244" t="s">
        <v>145</v>
      </c>
      <c r="AV1016" s="13" t="s">
        <v>83</v>
      </c>
      <c r="AW1016" s="13" t="s">
        <v>29</v>
      </c>
      <c r="AX1016" s="13" t="s">
        <v>81</v>
      </c>
      <c r="AY1016" s="244" t="s">
        <v>130</v>
      </c>
    </row>
    <row r="1017" s="2" customFormat="1" ht="37.8" customHeight="1">
      <c r="A1017" s="38"/>
      <c r="B1017" s="39"/>
      <c r="C1017" s="219" t="s">
        <v>1538</v>
      </c>
      <c r="D1017" s="219" t="s">
        <v>132</v>
      </c>
      <c r="E1017" s="220" t="s">
        <v>1539</v>
      </c>
      <c r="F1017" s="221" t="s">
        <v>1540</v>
      </c>
      <c r="G1017" s="222" t="s">
        <v>360</v>
      </c>
      <c r="H1017" s="223">
        <v>2</v>
      </c>
      <c r="I1017" s="224"/>
      <c r="J1017" s="225">
        <f>ROUND(I1017*H1017,2)</f>
        <v>0</v>
      </c>
      <c r="K1017" s="226"/>
      <c r="L1017" s="44"/>
      <c r="M1017" s="227" t="s">
        <v>1</v>
      </c>
      <c r="N1017" s="228" t="s">
        <v>38</v>
      </c>
      <c r="O1017" s="91"/>
      <c r="P1017" s="229">
        <f>O1017*H1017</f>
        <v>0</v>
      </c>
      <c r="Q1017" s="229">
        <v>0.0028600000000000001</v>
      </c>
      <c r="R1017" s="229">
        <f>Q1017*H1017</f>
        <v>0.0057200000000000003</v>
      </c>
      <c r="S1017" s="229">
        <v>0</v>
      </c>
      <c r="T1017" s="230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31" t="s">
        <v>136</v>
      </c>
      <c r="AT1017" s="231" t="s">
        <v>132</v>
      </c>
      <c r="AU1017" s="231" t="s">
        <v>145</v>
      </c>
      <c r="AY1017" s="17" t="s">
        <v>130</v>
      </c>
      <c r="BE1017" s="232">
        <f>IF(N1017="základní",J1017,0)</f>
        <v>0</v>
      </c>
      <c r="BF1017" s="232">
        <f>IF(N1017="snížená",J1017,0)</f>
        <v>0</v>
      </c>
      <c r="BG1017" s="232">
        <f>IF(N1017="zákl. přenesená",J1017,0)</f>
        <v>0</v>
      </c>
      <c r="BH1017" s="232">
        <f>IF(N1017="sníž. přenesená",J1017,0)</f>
        <v>0</v>
      </c>
      <c r="BI1017" s="232">
        <f>IF(N1017="nulová",J1017,0)</f>
        <v>0</v>
      </c>
      <c r="BJ1017" s="17" t="s">
        <v>81</v>
      </c>
      <c r="BK1017" s="232">
        <f>ROUND(I1017*H1017,2)</f>
        <v>0</v>
      </c>
      <c r="BL1017" s="17" t="s">
        <v>136</v>
      </c>
      <c r="BM1017" s="231" t="s">
        <v>1541</v>
      </c>
    </row>
    <row r="1018" s="13" customFormat="1">
      <c r="A1018" s="13"/>
      <c r="B1018" s="233"/>
      <c r="C1018" s="234"/>
      <c r="D1018" s="235" t="s">
        <v>138</v>
      </c>
      <c r="E1018" s="236" t="s">
        <v>1</v>
      </c>
      <c r="F1018" s="237" t="s">
        <v>1542</v>
      </c>
      <c r="G1018" s="234"/>
      <c r="H1018" s="238">
        <v>2</v>
      </c>
      <c r="I1018" s="239"/>
      <c r="J1018" s="234"/>
      <c r="K1018" s="234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138</v>
      </c>
      <c r="AU1018" s="244" t="s">
        <v>145</v>
      </c>
      <c r="AV1018" s="13" t="s">
        <v>83</v>
      </c>
      <c r="AW1018" s="13" t="s">
        <v>29</v>
      </c>
      <c r="AX1018" s="13" t="s">
        <v>81</v>
      </c>
      <c r="AY1018" s="244" t="s">
        <v>130</v>
      </c>
    </row>
    <row r="1019" s="2" customFormat="1" ht="16.5" customHeight="1">
      <c r="A1019" s="38"/>
      <c r="B1019" s="39"/>
      <c r="C1019" s="266" t="s">
        <v>1543</v>
      </c>
      <c r="D1019" s="266" t="s">
        <v>313</v>
      </c>
      <c r="E1019" s="267" t="s">
        <v>1544</v>
      </c>
      <c r="F1019" s="268" t="s">
        <v>1545</v>
      </c>
      <c r="G1019" s="269" t="s">
        <v>360</v>
      </c>
      <c r="H1019" s="270">
        <v>2.02</v>
      </c>
      <c r="I1019" s="271"/>
      <c r="J1019" s="272">
        <f>ROUND(I1019*H1019,2)</f>
        <v>0</v>
      </c>
      <c r="K1019" s="273"/>
      <c r="L1019" s="274"/>
      <c r="M1019" s="275" t="s">
        <v>1</v>
      </c>
      <c r="N1019" s="276" t="s">
        <v>38</v>
      </c>
      <c r="O1019" s="91"/>
      <c r="P1019" s="229">
        <f>O1019*H1019</f>
        <v>0</v>
      </c>
      <c r="Q1019" s="229">
        <v>0.065000000000000002</v>
      </c>
      <c r="R1019" s="229">
        <f>Q1019*H1019</f>
        <v>0.1313</v>
      </c>
      <c r="S1019" s="229">
        <v>0</v>
      </c>
      <c r="T1019" s="230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31" t="s">
        <v>176</v>
      </c>
      <c r="AT1019" s="231" t="s">
        <v>313</v>
      </c>
      <c r="AU1019" s="231" t="s">
        <v>145</v>
      </c>
      <c r="AY1019" s="17" t="s">
        <v>130</v>
      </c>
      <c r="BE1019" s="232">
        <f>IF(N1019="základní",J1019,0)</f>
        <v>0</v>
      </c>
      <c r="BF1019" s="232">
        <f>IF(N1019="snížená",J1019,0)</f>
        <v>0</v>
      </c>
      <c r="BG1019" s="232">
        <f>IF(N1019="zákl. přenesená",J1019,0)</f>
        <v>0</v>
      </c>
      <c r="BH1019" s="232">
        <f>IF(N1019="sníž. přenesená",J1019,0)</f>
        <v>0</v>
      </c>
      <c r="BI1019" s="232">
        <f>IF(N1019="nulová",J1019,0)</f>
        <v>0</v>
      </c>
      <c r="BJ1019" s="17" t="s">
        <v>81</v>
      </c>
      <c r="BK1019" s="232">
        <f>ROUND(I1019*H1019,2)</f>
        <v>0</v>
      </c>
      <c r="BL1019" s="17" t="s">
        <v>136</v>
      </c>
      <c r="BM1019" s="231" t="s">
        <v>1546</v>
      </c>
    </row>
    <row r="1020" s="13" customFormat="1">
      <c r="A1020" s="13"/>
      <c r="B1020" s="233"/>
      <c r="C1020" s="234"/>
      <c r="D1020" s="235" t="s">
        <v>138</v>
      </c>
      <c r="E1020" s="236" t="s">
        <v>1</v>
      </c>
      <c r="F1020" s="237" t="s">
        <v>1009</v>
      </c>
      <c r="G1020" s="234"/>
      <c r="H1020" s="238">
        <v>2.02</v>
      </c>
      <c r="I1020" s="239"/>
      <c r="J1020" s="234"/>
      <c r="K1020" s="234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138</v>
      </c>
      <c r="AU1020" s="244" t="s">
        <v>145</v>
      </c>
      <c r="AV1020" s="13" t="s">
        <v>83</v>
      </c>
      <c r="AW1020" s="13" t="s">
        <v>29</v>
      </c>
      <c r="AX1020" s="13" t="s">
        <v>73</v>
      </c>
      <c r="AY1020" s="244" t="s">
        <v>130</v>
      </c>
    </row>
    <row r="1021" s="2" customFormat="1" ht="16.5" customHeight="1">
      <c r="A1021" s="38"/>
      <c r="B1021" s="39"/>
      <c r="C1021" s="266" t="s">
        <v>1547</v>
      </c>
      <c r="D1021" s="266" t="s">
        <v>313</v>
      </c>
      <c r="E1021" s="267" t="s">
        <v>1548</v>
      </c>
      <c r="F1021" s="268" t="s">
        <v>1549</v>
      </c>
      <c r="G1021" s="269" t="s">
        <v>360</v>
      </c>
      <c r="H1021" s="270">
        <v>2.02</v>
      </c>
      <c r="I1021" s="271"/>
      <c r="J1021" s="272">
        <f>ROUND(I1021*H1021,2)</f>
        <v>0</v>
      </c>
      <c r="K1021" s="273"/>
      <c r="L1021" s="274"/>
      <c r="M1021" s="275" t="s">
        <v>1</v>
      </c>
      <c r="N1021" s="276" t="s">
        <v>38</v>
      </c>
      <c r="O1021" s="91"/>
      <c r="P1021" s="229">
        <f>O1021*H1021</f>
        <v>0</v>
      </c>
      <c r="Q1021" s="229">
        <v>0</v>
      </c>
      <c r="R1021" s="229">
        <f>Q1021*H1021</f>
        <v>0</v>
      </c>
      <c r="S1021" s="229">
        <v>0</v>
      </c>
      <c r="T1021" s="230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31" t="s">
        <v>176</v>
      </c>
      <c r="AT1021" s="231" t="s">
        <v>313</v>
      </c>
      <c r="AU1021" s="231" t="s">
        <v>145</v>
      </c>
      <c r="AY1021" s="17" t="s">
        <v>130</v>
      </c>
      <c r="BE1021" s="232">
        <f>IF(N1021="základní",J1021,0)</f>
        <v>0</v>
      </c>
      <c r="BF1021" s="232">
        <f>IF(N1021="snížená",J1021,0)</f>
        <v>0</v>
      </c>
      <c r="BG1021" s="232">
        <f>IF(N1021="zákl. přenesená",J1021,0)</f>
        <v>0</v>
      </c>
      <c r="BH1021" s="232">
        <f>IF(N1021="sníž. přenesená",J1021,0)</f>
        <v>0</v>
      </c>
      <c r="BI1021" s="232">
        <f>IF(N1021="nulová",J1021,0)</f>
        <v>0</v>
      </c>
      <c r="BJ1021" s="17" t="s">
        <v>81</v>
      </c>
      <c r="BK1021" s="232">
        <f>ROUND(I1021*H1021,2)</f>
        <v>0</v>
      </c>
      <c r="BL1021" s="17" t="s">
        <v>136</v>
      </c>
      <c r="BM1021" s="231" t="s">
        <v>1550</v>
      </c>
    </row>
    <row r="1022" s="13" customFormat="1">
      <c r="A1022" s="13"/>
      <c r="B1022" s="233"/>
      <c r="C1022" s="234"/>
      <c r="D1022" s="235" t="s">
        <v>138</v>
      </c>
      <c r="E1022" s="236" t="s">
        <v>1</v>
      </c>
      <c r="F1022" s="237" t="s">
        <v>1551</v>
      </c>
      <c r="G1022" s="234"/>
      <c r="H1022" s="238">
        <v>2.02</v>
      </c>
      <c r="I1022" s="239"/>
      <c r="J1022" s="234"/>
      <c r="K1022" s="234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138</v>
      </c>
      <c r="AU1022" s="244" t="s">
        <v>145</v>
      </c>
      <c r="AV1022" s="13" t="s">
        <v>83</v>
      </c>
      <c r="AW1022" s="13" t="s">
        <v>29</v>
      </c>
      <c r="AX1022" s="13" t="s">
        <v>81</v>
      </c>
      <c r="AY1022" s="244" t="s">
        <v>130</v>
      </c>
    </row>
    <row r="1023" s="2" customFormat="1" ht="37.8" customHeight="1">
      <c r="A1023" s="38"/>
      <c r="B1023" s="39"/>
      <c r="C1023" s="219" t="s">
        <v>1552</v>
      </c>
      <c r="D1023" s="219" t="s">
        <v>132</v>
      </c>
      <c r="E1023" s="220" t="s">
        <v>1553</v>
      </c>
      <c r="F1023" s="221" t="s">
        <v>1554</v>
      </c>
      <c r="G1023" s="222" t="s">
        <v>360</v>
      </c>
      <c r="H1023" s="223">
        <v>2</v>
      </c>
      <c r="I1023" s="224"/>
      <c r="J1023" s="225">
        <f>ROUND(I1023*H1023,2)</f>
        <v>0</v>
      </c>
      <c r="K1023" s="226"/>
      <c r="L1023" s="44"/>
      <c r="M1023" s="227" t="s">
        <v>1</v>
      </c>
      <c r="N1023" s="228" t="s">
        <v>38</v>
      </c>
      <c r="O1023" s="91"/>
      <c r="P1023" s="229">
        <f>O1023*H1023</f>
        <v>0</v>
      </c>
      <c r="Q1023" s="229">
        <v>0.00545</v>
      </c>
      <c r="R1023" s="229">
        <f>Q1023*H1023</f>
        <v>0.0109</v>
      </c>
      <c r="S1023" s="229">
        <v>0</v>
      </c>
      <c r="T1023" s="230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31" t="s">
        <v>136</v>
      </c>
      <c r="AT1023" s="231" t="s">
        <v>132</v>
      </c>
      <c r="AU1023" s="231" t="s">
        <v>145</v>
      </c>
      <c r="AY1023" s="17" t="s">
        <v>130</v>
      </c>
      <c r="BE1023" s="232">
        <f>IF(N1023="základní",J1023,0)</f>
        <v>0</v>
      </c>
      <c r="BF1023" s="232">
        <f>IF(N1023="snížená",J1023,0)</f>
        <v>0</v>
      </c>
      <c r="BG1023" s="232">
        <f>IF(N1023="zákl. přenesená",J1023,0)</f>
        <v>0</v>
      </c>
      <c r="BH1023" s="232">
        <f>IF(N1023="sníž. přenesená",J1023,0)</f>
        <v>0</v>
      </c>
      <c r="BI1023" s="232">
        <f>IF(N1023="nulová",J1023,0)</f>
        <v>0</v>
      </c>
      <c r="BJ1023" s="17" t="s">
        <v>81</v>
      </c>
      <c r="BK1023" s="232">
        <f>ROUND(I1023*H1023,2)</f>
        <v>0</v>
      </c>
      <c r="BL1023" s="17" t="s">
        <v>136</v>
      </c>
      <c r="BM1023" s="231" t="s">
        <v>1555</v>
      </c>
    </row>
    <row r="1024" s="2" customFormat="1" ht="24.15" customHeight="1">
      <c r="A1024" s="38"/>
      <c r="B1024" s="39"/>
      <c r="C1024" s="266" t="s">
        <v>1556</v>
      </c>
      <c r="D1024" s="266" t="s">
        <v>313</v>
      </c>
      <c r="E1024" s="267" t="s">
        <v>1557</v>
      </c>
      <c r="F1024" s="268" t="s">
        <v>1558</v>
      </c>
      <c r="G1024" s="269" t="s">
        <v>360</v>
      </c>
      <c r="H1024" s="270">
        <v>2.02</v>
      </c>
      <c r="I1024" s="271"/>
      <c r="J1024" s="272">
        <f>ROUND(I1024*H1024,2)</f>
        <v>0</v>
      </c>
      <c r="K1024" s="273"/>
      <c r="L1024" s="274"/>
      <c r="M1024" s="275" t="s">
        <v>1</v>
      </c>
      <c r="N1024" s="276" t="s">
        <v>38</v>
      </c>
      <c r="O1024" s="91"/>
      <c r="P1024" s="229">
        <f>O1024*H1024</f>
        <v>0</v>
      </c>
      <c r="Q1024" s="229">
        <v>0.14899999999999999</v>
      </c>
      <c r="R1024" s="229">
        <f>Q1024*H1024</f>
        <v>0.30097999999999997</v>
      </c>
      <c r="S1024" s="229">
        <v>0</v>
      </c>
      <c r="T1024" s="230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31" t="s">
        <v>176</v>
      </c>
      <c r="AT1024" s="231" t="s">
        <v>313</v>
      </c>
      <c r="AU1024" s="231" t="s">
        <v>145</v>
      </c>
      <c r="AY1024" s="17" t="s">
        <v>130</v>
      </c>
      <c r="BE1024" s="232">
        <f>IF(N1024="základní",J1024,0)</f>
        <v>0</v>
      </c>
      <c r="BF1024" s="232">
        <f>IF(N1024="snížená",J1024,0)</f>
        <v>0</v>
      </c>
      <c r="BG1024" s="232">
        <f>IF(N1024="zákl. přenesená",J1024,0)</f>
        <v>0</v>
      </c>
      <c r="BH1024" s="232">
        <f>IF(N1024="sníž. přenesená",J1024,0)</f>
        <v>0</v>
      </c>
      <c r="BI1024" s="232">
        <f>IF(N1024="nulová",J1024,0)</f>
        <v>0</v>
      </c>
      <c r="BJ1024" s="17" t="s">
        <v>81</v>
      </c>
      <c r="BK1024" s="232">
        <f>ROUND(I1024*H1024,2)</f>
        <v>0</v>
      </c>
      <c r="BL1024" s="17" t="s">
        <v>136</v>
      </c>
      <c r="BM1024" s="231" t="s">
        <v>1559</v>
      </c>
    </row>
    <row r="1025" s="13" customFormat="1">
      <c r="A1025" s="13"/>
      <c r="B1025" s="233"/>
      <c r="C1025" s="234"/>
      <c r="D1025" s="235" t="s">
        <v>138</v>
      </c>
      <c r="E1025" s="234"/>
      <c r="F1025" s="237" t="s">
        <v>670</v>
      </c>
      <c r="G1025" s="234"/>
      <c r="H1025" s="238">
        <v>2.02</v>
      </c>
      <c r="I1025" s="239"/>
      <c r="J1025" s="234"/>
      <c r="K1025" s="234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138</v>
      </c>
      <c r="AU1025" s="244" t="s">
        <v>145</v>
      </c>
      <c r="AV1025" s="13" t="s">
        <v>83</v>
      </c>
      <c r="AW1025" s="13" t="s">
        <v>4</v>
      </c>
      <c r="AX1025" s="13" t="s">
        <v>81</v>
      </c>
      <c r="AY1025" s="244" t="s">
        <v>130</v>
      </c>
    </row>
    <row r="1026" s="2" customFormat="1" ht="24.15" customHeight="1">
      <c r="A1026" s="38"/>
      <c r="B1026" s="39"/>
      <c r="C1026" s="266" t="s">
        <v>1560</v>
      </c>
      <c r="D1026" s="266" t="s">
        <v>313</v>
      </c>
      <c r="E1026" s="267" t="s">
        <v>1561</v>
      </c>
      <c r="F1026" s="268" t="s">
        <v>1562</v>
      </c>
      <c r="G1026" s="269" t="s">
        <v>360</v>
      </c>
      <c r="H1026" s="270">
        <v>2.02</v>
      </c>
      <c r="I1026" s="271"/>
      <c r="J1026" s="272">
        <f>ROUND(I1026*H1026,2)</f>
        <v>0</v>
      </c>
      <c r="K1026" s="273"/>
      <c r="L1026" s="274"/>
      <c r="M1026" s="275" t="s">
        <v>1</v>
      </c>
      <c r="N1026" s="276" t="s">
        <v>38</v>
      </c>
      <c r="O1026" s="91"/>
      <c r="P1026" s="229">
        <f>O1026*H1026</f>
        <v>0</v>
      </c>
      <c r="Q1026" s="229">
        <v>0.0050000000000000001</v>
      </c>
      <c r="R1026" s="229">
        <f>Q1026*H1026</f>
        <v>0.0101</v>
      </c>
      <c r="S1026" s="229">
        <v>0</v>
      </c>
      <c r="T1026" s="230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31" t="s">
        <v>176</v>
      </c>
      <c r="AT1026" s="231" t="s">
        <v>313</v>
      </c>
      <c r="AU1026" s="231" t="s">
        <v>145</v>
      </c>
      <c r="AY1026" s="17" t="s">
        <v>130</v>
      </c>
      <c r="BE1026" s="232">
        <f>IF(N1026="základní",J1026,0)</f>
        <v>0</v>
      </c>
      <c r="BF1026" s="232">
        <f>IF(N1026="snížená",J1026,0)</f>
        <v>0</v>
      </c>
      <c r="BG1026" s="232">
        <f>IF(N1026="zákl. přenesená",J1026,0)</f>
        <v>0</v>
      </c>
      <c r="BH1026" s="232">
        <f>IF(N1026="sníž. přenesená",J1026,0)</f>
        <v>0</v>
      </c>
      <c r="BI1026" s="232">
        <f>IF(N1026="nulová",J1026,0)</f>
        <v>0</v>
      </c>
      <c r="BJ1026" s="17" t="s">
        <v>81</v>
      </c>
      <c r="BK1026" s="232">
        <f>ROUND(I1026*H1026,2)</f>
        <v>0</v>
      </c>
      <c r="BL1026" s="17" t="s">
        <v>136</v>
      </c>
      <c r="BM1026" s="231" t="s">
        <v>1563</v>
      </c>
    </row>
    <row r="1027" s="13" customFormat="1">
      <c r="A1027" s="13"/>
      <c r="B1027" s="233"/>
      <c r="C1027" s="234"/>
      <c r="D1027" s="235" t="s">
        <v>138</v>
      </c>
      <c r="E1027" s="236" t="s">
        <v>1</v>
      </c>
      <c r="F1027" s="237" t="s">
        <v>1009</v>
      </c>
      <c r="G1027" s="234"/>
      <c r="H1027" s="238">
        <v>2.02</v>
      </c>
      <c r="I1027" s="239"/>
      <c r="J1027" s="234"/>
      <c r="K1027" s="234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138</v>
      </c>
      <c r="AU1027" s="244" t="s">
        <v>145</v>
      </c>
      <c r="AV1027" s="13" t="s">
        <v>83</v>
      </c>
      <c r="AW1027" s="13" t="s">
        <v>29</v>
      </c>
      <c r="AX1027" s="13" t="s">
        <v>73</v>
      </c>
      <c r="AY1027" s="244" t="s">
        <v>130</v>
      </c>
    </row>
    <row r="1028" s="2" customFormat="1" ht="37.8" customHeight="1">
      <c r="A1028" s="38"/>
      <c r="B1028" s="39"/>
      <c r="C1028" s="219" t="s">
        <v>1564</v>
      </c>
      <c r="D1028" s="219" t="s">
        <v>132</v>
      </c>
      <c r="E1028" s="220" t="s">
        <v>1553</v>
      </c>
      <c r="F1028" s="221" t="s">
        <v>1554</v>
      </c>
      <c r="G1028" s="222" t="s">
        <v>360</v>
      </c>
      <c r="H1028" s="223">
        <v>5</v>
      </c>
      <c r="I1028" s="224"/>
      <c r="J1028" s="225">
        <f>ROUND(I1028*H1028,2)</f>
        <v>0</v>
      </c>
      <c r="K1028" s="226"/>
      <c r="L1028" s="44"/>
      <c r="M1028" s="227" t="s">
        <v>1</v>
      </c>
      <c r="N1028" s="228" t="s">
        <v>38</v>
      </c>
      <c r="O1028" s="91"/>
      <c r="P1028" s="229">
        <f>O1028*H1028</f>
        <v>0</v>
      </c>
      <c r="Q1028" s="229">
        <v>0.00545</v>
      </c>
      <c r="R1028" s="229">
        <f>Q1028*H1028</f>
        <v>0.02725</v>
      </c>
      <c r="S1028" s="229">
        <v>0</v>
      </c>
      <c r="T1028" s="230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31" t="s">
        <v>136</v>
      </c>
      <c r="AT1028" s="231" t="s">
        <v>132</v>
      </c>
      <c r="AU1028" s="231" t="s">
        <v>145</v>
      </c>
      <c r="AY1028" s="17" t="s">
        <v>130</v>
      </c>
      <c r="BE1028" s="232">
        <f>IF(N1028="základní",J1028,0)</f>
        <v>0</v>
      </c>
      <c r="BF1028" s="232">
        <f>IF(N1028="snížená",J1028,0)</f>
        <v>0</v>
      </c>
      <c r="BG1028" s="232">
        <f>IF(N1028="zákl. přenesená",J1028,0)</f>
        <v>0</v>
      </c>
      <c r="BH1028" s="232">
        <f>IF(N1028="sníž. přenesená",J1028,0)</f>
        <v>0</v>
      </c>
      <c r="BI1028" s="232">
        <f>IF(N1028="nulová",J1028,0)</f>
        <v>0</v>
      </c>
      <c r="BJ1028" s="17" t="s">
        <v>81</v>
      </c>
      <c r="BK1028" s="232">
        <f>ROUND(I1028*H1028,2)</f>
        <v>0</v>
      </c>
      <c r="BL1028" s="17" t="s">
        <v>136</v>
      </c>
      <c r="BM1028" s="231" t="s">
        <v>1565</v>
      </c>
    </row>
    <row r="1029" s="13" customFormat="1">
      <c r="A1029" s="13"/>
      <c r="B1029" s="233"/>
      <c r="C1029" s="234"/>
      <c r="D1029" s="235" t="s">
        <v>138</v>
      </c>
      <c r="E1029" s="236" t="s">
        <v>1</v>
      </c>
      <c r="F1029" s="237" t="s">
        <v>1084</v>
      </c>
      <c r="G1029" s="234"/>
      <c r="H1029" s="238">
        <v>3</v>
      </c>
      <c r="I1029" s="239"/>
      <c r="J1029" s="234"/>
      <c r="K1029" s="234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138</v>
      </c>
      <c r="AU1029" s="244" t="s">
        <v>145</v>
      </c>
      <c r="AV1029" s="13" t="s">
        <v>83</v>
      </c>
      <c r="AW1029" s="13" t="s">
        <v>29</v>
      </c>
      <c r="AX1029" s="13" t="s">
        <v>73</v>
      </c>
      <c r="AY1029" s="244" t="s">
        <v>130</v>
      </c>
    </row>
    <row r="1030" s="13" customFormat="1">
      <c r="A1030" s="13"/>
      <c r="B1030" s="233"/>
      <c r="C1030" s="234"/>
      <c r="D1030" s="235" t="s">
        <v>138</v>
      </c>
      <c r="E1030" s="236" t="s">
        <v>1</v>
      </c>
      <c r="F1030" s="237" t="s">
        <v>1068</v>
      </c>
      <c r="G1030" s="234"/>
      <c r="H1030" s="238">
        <v>2</v>
      </c>
      <c r="I1030" s="239"/>
      <c r="J1030" s="234"/>
      <c r="K1030" s="234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138</v>
      </c>
      <c r="AU1030" s="244" t="s">
        <v>145</v>
      </c>
      <c r="AV1030" s="13" t="s">
        <v>83</v>
      </c>
      <c r="AW1030" s="13" t="s">
        <v>29</v>
      </c>
      <c r="AX1030" s="13" t="s">
        <v>73</v>
      </c>
      <c r="AY1030" s="244" t="s">
        <v>130</v>
      </c>
    </row>
    <row r="1031" s="15" customFormat="1">
      <c r="A1031" s="15"/>
      <c r="B1031" s="255"/>
      <c r="C1031" s="256"/>
      <c r="D1031" s="235" t="s">
        <v>138</v>
      </c>
      <c r="E1031" s="257" t="s">
        <v>1</v>
      </c>
      <c r="F1031" s="258" t="s">
        <v>153</v>
      </c>
      <c r="G1031" s="256"/>
      <c r="H1031" s="259">
        <v>5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138</v>
      </c>
      <c r="AU1031" s="265" t="s">
        <v>145</v>
      </c>
      <c r="AV1031" s="15" t="s">
        <v>136</v>
      </c>
      <c r="AW1031" s="15" t="s">
        <v>29</v>
      </c>
      <c r="AX1031" s="15" t="s">
        <v>81</v>
      </c>
      <c r="AY1031" s="265" t="s">
        <v>130</v>
      </c>
    </row>
    <row r="1032" s="2" customFormat="1" ht="16.5" customHeight="1">
      <c r="A1032" s="38"/>
      <c r="B1032" s="39"/>
      <c r="C1032" s="266" t="s">
        <v>1566</v>
      </c>
      <c r="D1032" s="266" t="s">
        <v>313</v>
      </c>
      <c r="E1032" s="267" t="s">
        <v>1567</v>
      </c>
      <c r="F1032" s="268" t="s">
        <v>1568</v>
      </c>
      <c r="G1032" s="269" t="s">
        <v>360</v>
      </c>
      <c r="H1032" s="270">
        <v>5.0499999999999998</v>
      </c>
      <c r="I1032" s="271"/>
      <c r="J1032" s="272">
        <f>ROUND(I1032*H1032,2)</f>
        <v>0</v>
      </c>
      <c r="K1032" s="273"/>
      <c r="L1032" s="274"/>
      <c r="M1032" s="275" t="s">
        <v>1</v>
      </c>
      <c r="N1032" s="276" t="s">
        <v>38</v>
      </c>
      <c r="O1032" s="91"/>
      <c r="P1032" s="229">
        <f>O1032*H1032</f>
        <v>0</v>
      </c>
      <c r="Q1032" s="229">
        <v>0.14899999999999999</v>
      </c>
      <c r="R1032" s="229">
        <f>Q1032*H1032</f>
        <v>0.75244999999999995</v>
      </c>
      <c r="S1032" s="229">
        <v>0</v>
      </c>
      <c r="T1032" s="230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31" t="s">
        <v>176</v>
      </c>
      <c r="AT1032" s="231" t="s">
        <v>313</v>
      </c>
      <c r="AU1032" s="231" t="s">
        <v>145</v>
      </c>
      <c r="AY1032" s="17" t="s">
        <v>130</v>
      </c>
      <c r="BE1032" s="232">
        <f>IF(N1032="základní",J1032,0)</f>
        <v>0</v>
      </c>
      <c r="BF1032" s="232">
        <f>IF(N1032="snížená",J1032,0)</f>
        <v>0</v>
      </c>
      <c r="BG1032" s="232">
        <f>IF(N1032="zákl. přenesená",J1032,0)</f>
        <v>0</v>
      </c>
      <c r="BH1032" s="232">
        <f>IF(N1032="sníž. přenesená",J1032,0)</f>
        <v>0</v>
      </c>
      <c r="BI1032" s="232">
        <f>IF(N1032="nulová",J1032,0)</f>
        <v>0</v>
      </c>
      <c r="BJ1032" s="17" t="s">
        <v>81</v>
      </c>
      <c r="BK1032" s="232">
        <f>ROUND(I1032*H1032,2)</f>
        <v>0</v>
      </c>
      <c r="BL1032" s="17" t="s">
        <v>136</v>
      </c>
      <c r="BM1032" s="231" t="s">
        <v>1569</v>
      </c>
    </row>
    <row r="1033" s="14" customFormat="1">
      <c r="A1033" s="14"/>
      <c r="B1033" s="245"/>
      <c r="C1033" s="246"/>
      <c r="D1033" s="235" t="s">
        <v>138</v>
      </c>
      <c r="E1033" s="247" t="s">
        <v>1</v>
      </c>
      <c r="F1033" s="248" t="s">
        <v>1074</v>
      </c>
      <c r="G1033" s="246"/>
      <c r="H1033" s="247" t="s">
        <v>1</v>
      </c>
      <c r="I1033" s="249"/>
      <c r="J1033" s="246"/>
      <c r="K1033" s="246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138</v>
      </c>
      <c r="AU1033" s="254" t="s">
        <v>145</v>
      </c>
      <c r="AV1033" s="14" t="s">
        <v>81</v>
      </c>
      <c r="AW1033" s="14" t="s">
        <v>29</v>
      </c>
      <c r="AX1033" s="14" t="s">
        <v>73</v>
      </c>
      <c r="AY1033" s="254" t="s">
        <v>130</v>
      </c>
    </row>
    <row r="1034" s="13" customFormat="1">
      <c r="A1034" s="13"/>
      <c r="B1034" s="233"/>
      <c r="C1034" s="234"/>
      <c r="D1034" s="235" t="s">
        <v>138</v>
      </c>
      <c r="E1034" s="236" t="s">
        <v>1</v>
      </c>
      <c r="F1034" s="237" t="s">
        <v>1009</v>
      </c>
      <c r="G1034" s="234"/>
      <c r="H1034" s="238">
        <v>2.02</v>
      </c>
      <c r="I1034" s="239"/>
      <c r="J1034" s="234"/>
      <c r="K1034" s="234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138</v>
      </c>
      <c r="AU1034" s="244" t="s">
        <v>145</v>
      </c>
      <c r="AV1034" s="13" t="s">
        <v>83</v>
      </c>
      <c r="AW1034" s="13" t="s">
        <v>29</v>
      </c>
      <c r="AX1034" s="13" t="s">
        <v>73</v>
      </c>
      <c r="AY1034" s="244" t="s">
        <v>130</v>
      </c>
    </row>
    <row r="1035" s="14" customFormat="1">
      <c r="A1035" s="14"/>
      <c r="B1035" s="245"/>
      <c r="C1035" s="246"/>
      <c r="D1035" s="235" t="s">
        <v>138</v>
      </c>
      <c r="E1035" s="247" t="s">
        <v>1</v>
      </c>
      <c r="F1035" s="248" t="s">
        <v>1570</v>
      </c>
      <c r="G1035" s="246"/>
      <c r="H1035" s="247" t="s">
        <v>1</v>
      </c>
      <c r="I1035" s="249"/>
      <c r="J1035" s="246"/>
      <c r="K1035" s="246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138</v>
      </c>
      <c r="AU1035" s="254" t="s">
        <v>145</v>
      </c>
      <c r="AV1035" s="14" t="s">
        <v>81</v>
      </c>
      <c r="AW1035" s="14" t="s">
        <v>29</v>
      </c>
      <c r="AX1035" s="14" t="s">
        <v>73</v>
      </c>
      <c r="AY1035" s="254" t="s">
        <v>130</v>
      </c>
    </row>
    <row r="1036" s="13" customFormat="1">
      <c r="A1036" s="13"/>
      <c r="B1036" s="233"/>
      <c r="C1036" s="234"/>
      <c r="D1036" s="235" t="s">
        <v>138</v>
      </c>
      <c r="E1036" s="236" t="s">
        <v>1</v>
      </c>
      <c r="F1036" s="237" t="s">
        <v>1447</v>
      </c>
      <c r="G1036" s="234"/>
      <c r="H1036" s="238">
        <v>3.0299999999999998</v>
      </c>
      <c r="I1036" s="239"/>
      <c r="J1036" s="234"/>
      <c r="K1036" s="234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138</v>
      </c>
      <c r="AU1036" s="244" t="s">
        <v>145</v>
      </c>
      <c r="AV1036" s="13" t="s">
        <v>83</v>
      </c>
      <c r="AW1036" s="13" t="s">
        <v>29</v>
      </c>
      <c r="AX1036" s="13" t="s">
        <v>73</v>
      </c>
      <c r="AY1036" s="244" t="s">
        <v>130</v>
      </c>
    </row>
    <row r="1037" s="15" customFormat="1">
      <c r="A1037" s="15"/>
      <c r="B1037" s="255"/>
      <c r="C1037" s="256"/>
      <c r="D1037" s="235" t="s">
        <v>138</v>
      </c>
      <c r="E1037" s="257" t="s">
        <v>1</v>
      </c>
      <c r="F1037" s="258" t="s">
        <v>153</v>
      </c>
      <c r="G1037" s="256"/>
      <c r="H1037" s="259">
        <v>5.0499999999999998</v>
      </c>
      <c r="I1037" s="260"/>
      <c r="J1037" s="256"/>
      <c r="K1037" s="256"/>
      <c r="L1037" s="261"/>
      <c r="M1037" s="262"/>
      <c r="N1037" s="263"/>
      <c r="O1037" s="263"/>
      <c r="P1037" s="263"/>
      <c r="Q1037" s="263"/>
      <c r="R1037" s="263"/>
      <c r="S1037" s="263"/>
      <c r="T1037" s="264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5" t="s">
        <v>138</v>
      </c>
      <c r="AU1037" s="265" t="s">
        <v>145</v>
      </c>
      <c r="AV1037" s="15" t="s">
        <v>136</v>
      </c>
      <c r="AW1037" s="15" t="s">
        <v>29</v>
      </c>
      <c r="AX1037" s="15" t="s">
        <v>81</v>
      </c>
      <c r="AY1037" s="265" t="s">
        <v>130</v>
      </c>
    </row>
    <row r="1038" s="2" customFormat="1" ht="16.5" customHeight="1">
      <c r="A1038" s="38"/>
      <c r="B1038" s="39"/>
      <c r="C1038" s="266" t="s">
        <v>1571</v>
      </c>
      <c r="D1038" s="266" t="s">
        <v>313</v>
      </c>
      <c r="E1038" s="267" t="s">
        <v>1572</v>
      </c>
      <c r="F1038" s="268" t="s">
        <v>1573</v>
      </c>
      <c r="G1038" s="269" t="s">
        <v>360</v>
      </c>
      <c r="H1038" s="270">
        <v>5.0499999999999998</v>
      </c>
      <c r="I1038" s="271"/>
      <c r="J1038" s="272">
        <f>ROUND(I1038*H1038,2)</f>
        <v>0</v>
      </c>
      <c r="K1038" s="273"/>
      <c r="L1038" s="274"/>
      <c r="M1038" s="275" t="s">
        <v>1</v>
      </c>
      <c r="N1038" s="276" t="s">
        <v>38</v>
      </c>
      <c r="O1038" s="91"/>
      <c r="P1038" s="229">
        <f>O1038*H1038</f>
        <v>0</v>
      </c>
      <c r="Q1038" s="229">
        <v>0</v>
      </c>
      <c r="R1038" s="229">
        <f>Q1038*H1038</f>
        <v>0</v>
      </c>
      <c r="S1038" s="229">
        <v>0</v>
      </c>
      <c r="T1038" s="230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31" t="s">
        <v>176</v>
      </c>
      <c r="AT1038" s="231" t="s">
        <v>313</v>
      </c>
      <c r="AU1038" s="231" t="s">
        <v>145</v>
      </c>
      <c r="AY1038" s="17" t="s">
        <v>130</v>
      </c>
      <c r="BE1038" s="232">
        <f>IF(N1038="základní",J1038,0)</f>
        <v>0</v>
      </c>
      <c r="BF1038" s="232">
        <f>IF(N1038="snížená",J1038,0)</f>
        <v>0</v>
      </c>
      <c r="BG1038" s="232">
        <f>IF(N1038="zákl. přenesená",J1038,0)</f>
        <v>0</v>
      </c>
      <c r="BH1038" s="232">
        <f>IF(N1038="sníž. přenesená",J1038,0)</f>
        <v>0</v>
      </c>
      <c r="BI1038" s="232">
        <f>IF(N1038="nulová",J1038,0)</f>
        <v>0</v>
      </c>
      <c r="BJ1038" s="17" t="s">
        <v>81</v>
      </c>
      <c r="BK1038" s="232">
        <f>ROUND(I1038*H1038,2)</f>
        <v>0</v>
      </c>
      <c r="BL1038" s="17" t="s">
        <v>136</v>
      </c>
      <c r="BM1038" s="231" t="s">
        <v>1574</v>
      </c>
    </row>
    <row r="1039" s="14" customFormat="1">
      <c r="A1039" s="14"/>
      <c r="B1039" s="245"/>
      <c r="C1039" s="246"/>
      <c r="D1039" s="235" t="s">
        <v>138</v>
      </c>
      <c r="E1039" s="247" t="s">
        <v>1</v>
      </c>
      <c r="F1039" s="248" t="s">
        <v>1074</v>
      </c>
      <c r="G1039" s="246"/>
      <c r="H1039" s="247" t="s">
        <v>1</v>
      </c>
      <c r="I1039" s="249"/>
      <c r="J1039" s="246"/>
      <c r="K1039" s="246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138</v>
      </c>
      <c r="AU1039" s="254" t="s">
        <v>145</v>
      </c>
      <c r="AV1039" s="14" t="s">
        <v>81</v>
      </c>
      <c r="AW1039" s="14" t="s">
        <v>29</v>
      </c>
      <c r="AX1039" s="14" t="s">
        <v>73</v>
      </c>
      <c r="AY1039" s="254" t="s">
        <v>130</v>
      </c>
    </row>
    <row r="1040" s="13" customFormat="1">
      <c r="A1040" s="13"/>
      <c r="B1040" s="233"/>
      <c r="C1040" s="234"/>
      <c r="D1040" s="235" t="s">
        <v>138</v>
      </c>
      <c r="E1040" s="236" t="s">
        <v>1</v>
      </c>
      <c r="F1040" s="237" t="s">
        <v>1551</v>
      </c>
      <c r="G1040" s="234"/>
      <c r="H1040" s="238">
        <v>2.02</v>
      </c>
      <c r="I1040" s="239"/>
      <c r="J1040" s="234"/>
      <c r="K1040" s="234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138</v>
      </c>
      <c r="AU1040" s="244" t="s">
        <v>145</v>
      </c>
      <c r="AV1040" s="13" t="s">
        <v>83</v>
      </c>
      <c r="AW1040" s="13" t="s">
        <v>29</v>
      </c>
      <c r="AX1040" s="13" t="s">
        <v>73</v>
      </c>
      <c r="AY1040" s="244" t="s">
        <v>130</v>
      </c>
    </row>
    <row r="1041" s="14" customFormat="1">
      <c r="A1041" s="14"/>
      <c r="B1041" s="245"/>
      <c r="C1041" s="246"/>
      <c r="D1041" s="235" t="s">
        <v>138</v>
      </c>
      <c r="E1041" s="247" t="s">
        <v>1</v>
      </c>
      <c r="F1041" s="248" t="s">
        <v>1570</v>
      </c>
      <c r="G1041" s="246"/>
      <c r="H1041" s="247" t="s">
        <v>1</v>
      </c>
      <c r="I1041" s="249"/>
      <c r="J1041" s="246"/>
      <c r="K1041" s="246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138</v>
      </c>
      <c r="AU1041" s="254" t="s">
        <v>145</v>
      </c>
      <c r="AV1041" s="14" t="s">
        <v>81</v>
      </c>
      <c r="AW1041" s="14" t="s">
        <v>29</v>
      </c>
      <c r="AX1041" s="14" t="s">
        <v>73</v>
      </c>
      <c r="AY1041" s="254" t="s">
        <v>130</v>
      </c>
    </row>
    <row r="1042" s="13" customFormat="1">
      <c r="A1042" s="13"/>
      <c r="B1042" s="233"/>
      <c r="C1042" s="234"/>
      <c r="D1042" s="235" t="s">
        <v>138</v>
      </c>
      <c r="E1042" s="236" t="s">
        <v>1</v>
      </c>
      <c r="F1042" s="237" t="s">
        <v>1447</v>
      </c>
      <c r="G1042" s="234"/>
      <c r="H1042" s="238">
        <v>3.0299999999999998</v>
      </c>
      <c r="I1042" s="239"/>
      <c r="J1042" s="234"/>
      <c r="K1042" s="234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138</v>
      </c>
      <c r="AU1042" s="244" t="s">
        <v>145</v>
      </c>
      <c r="AV1042" s="13" t="s">
        <v>83</v>
      </c>
      <c r="AW1042" s="13" t="s">
        <v>29</v>
      </c>
      <c r="AX1042" s="13" t="s">
        <v>73</v>
      </c>
      <c r="AY1042" s="244" t="s">
        <v>130</v>
      </c>
    </row>
    <row r="1043" s="15" customFormat="1">
      <c r="A1043" s="15"/>
      <c r="B1043" s="255"/>
      <c r="C1043" s="256"/>
      <c r="D1043" s="235" t="s">
        <v>138</v>
      </c>
      <c r="E1043" s="257" t="s">
        <v>1</v>
      </c>
      <c r="F1043" s="258" t="s">
        <v>153</v>
      </c>
      <c r="G1043" s="256"/>
      <c r="H1043" s="259">
        <v>5.0499999999999998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138</v>
      </c>
      <c r="AU1043" s="265" t="s">
        <v>145</v>
      </c>
      <c r="AV1043" s="15" t="s">
        <v>136</v>
      </c>
      <c r="AW1043" s="15" t="s">
        <v>29</v>
      </c>
      <c r="AX1043" s="15" t="s">
        <v>81</v>
      </c>
      <c r="AY1043" s="265" t="s">
        <v>130</v>
      </c>
    </row>
    <row r="1044" s="2" customFormat="1" ht="44.25" customHeight="1">
      <c r="A1044" s="38"/>
      <c r="B1044" s="39"/>
      <c r="C1044" s="219" t="s">
        <v>1575</v>
      </c>
      <c r="D1044" s="219" t="s">
        <v>132</v>
      </c>
      <c r="E1044" s="220" t="s">
        <v>1576</v>
      </c>
      <c r="F1044" s="221" t="s">
        <v>1577</v>
      </c>
      <c r="G1044" s="222" t="s">
        <v>360</v>
      </c>
      <c r="H1044" s="223">
        <v>1</v>
      </c>
      <c r="I1044" s="224"/>
      <c r="J1044" s="225">
        <f>ROUND(I1044*H1044,2)</f>
        <v>0</v>
      </c>
      <c r="K1044" s="226"/>
      <c r="L1044" s="44"/>
      <c r="M1044" s="227" t="s">
        <v>1</v>
      </c>
      <c r="N1044" s="228" t="s">
        <v>38</v>
      </c>
      <c r="O1044" s="91"/>
      <c r="P1044" s="229">
        <f>O1044*H1044</f>
        <v>0</v>
      </c>
      <c r="Q1044" s="229">
        <v>0</v>
      </c>
      <c r="R1044" s="229">
        <f>Q1044*H1044</f>
        <v>0</v>
      </c>
      <c r="S1044" s="229">
        <v>0</v>
      </c>
      <c r="T1044" s="230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31" t="s">
        <v>136</v>
      </c>
      <c r="AT1044" s="231" t="s">
        <v>132</v>
      </c>
      <c r="AU1044" s="231" t="s">
        <v>145</v>
      </c>
      <c r="AY1044" s="17" t="s">
        <v>130</v>
      </c>
      <c r="BE1044" s="232">
        <f>IF(N1044="základní",J1044,0)</f>
        <v>0</v>
      </c>
      <c r="BF1044" s="232">
        <f>IF(N1044="snížená",J1044,0)</f>
        <v>0</v>
      </c>
      <c r="BG1044" s="232">
        <f>IF(N1044="zákl. přenesená",J1044,0)</f>
        <v>0</v>
      </c>
      <c r="BH1044" s="232">
        <f>IF(N1044="sníž. přenesená",J1044,0)</f>
        <v>0</v>
      </c>
      <c r="BI1044" s="232">
        <f>IF(N1044="nulová",J1044,0)</f>
        <v>0</v>
      </c>
      <c r="BJ1044" s="17" t="s">
        <v>81</v>
      </c>
      <c r="BK1044" s="232">
        <f>ROUND(I1044*H1044,2)</f>
        <v>0</v>
      </c>
      <c r="BL1044" s="17" t="s">
        <v>136</v>
      </c>
      <c r="BM1044" s="231" t="s">
        <v>1578</v>
      </c>
    </row>
    <row r="1045" s="2" customFormat="1" ht="24.15" customHeight="1">
      <c r="A1045" s="38"/>
      <c r="B1045" s="39"/>
      <c r="C1045" s="266" t="s">
        <v>1579</v>
      </c>
      <c r="D1045" s="266" t="s">
        <v>313</v>
      </c>
      <c r="E1045" s="267" t="s">
        <v>1580</v>
      </c>
      <c r="F1045" s="268" t="s">
        <v>1581</v>
      </c>
      <c r="G1045" s="269" t="s">
        <v>360</v>
      </c>
      <c r="H1045" s="270">
        <v>1.01</v>
      </c>
      <c r="I1045" s="271"/>
      <c r="J1045" s="272">
        <f>ROUND(I1045*H1045,2)</f>
        <v>0</v>
      </c>
      <c r="K1045" s="273"/>
      <c r="L1045" s="274"/>
      <c r="M1045" s="275" t="s">
        <v>1</v>
      </c>
      <c r="N1045" s="276" t="s">
        <v>38</v>
      </c>
      <c r="O1045" s="91"/>
      <c r="P1045" s="229">
        <f>O1045*H1045</f>
        <v>0</v>
      </c>
      <c r="Q1045" s="229">
        <v>0.0045999999999999999</v>
      </c>
      <c r="R1045" s="229">
        <f>Q1045*H1045</f>
        <v>0.004646</v>
      </c>
      <c r="S1045" s="229">
        <v>0</v>
      </c>
      <c r="T1045" s="230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31" t="s">
        <v>176</v>
      </c>
      <c r="AT1045" s="231" t="s">
        <v>313</v>
      </c>
      <c r="AU1045" s="231" t="s">
        <v>145</v>
      </c>
      <c r="AY1045" s="17" t="s">
        <v>130</v>
      </c>
      <c r="BE1045" s="232">
        <f>IF(N1045="základní",J1045,0)</f>
        <v>0</v>
      </c>
      <c r="BF1045" s="232">
        <f>IF(N1045="snížená",J1045,0)</f>
        <v>0</v>
      </c>
      <c r="BG1045" s="232">
        <f>IF(N1045="zákl. přenesená",J1045,0)</f>
        <v>0</v>
      </c>
      <c r="BH1045" s="232">
        <f>IF(N1045="sníž. přenesená",J1045,0)</f>
        <v>0</v>
      </c>
      <c r="BI1045" s="232">
        <f>IF(N1045="nulová",J1045,0)</f>
        <v>0</v>
      </c>
      <c r="BJ1045" s="17" t="s">
        <v>81</v>
      </c>
      <c r="BK1045" s="232">
        <f>ROUND(I1045*H1045,2)</f>
        <v>0</v>
      </c>
      <c r="BL1045" s="17" t="s">
        <v>136</v>
      </c>
      <c r="BM1045" s="231" t="s">
        <v>1582</v>
      </c>
    </row>
    <row r="1046" s="13" customFormat="1">
      <c r="A1046" s="13"/>
      <c r="B1046" s="233"/>
      <c r="C1046" s="234"/>
      <c r="D1046" s="235" t="s">
        <v>138</v>
      </c>
      <c r="E1046" s="234"/>
      <c r="F1046" s="237" t="s">
        <v>665</v>
      </c>
      <c r="G1046" s="234"/>
      <c r="H1046" s="238">
        <v>1.01</v>
      </c>
      <c r="I1046" s="239"/>
      <c r="J1046" s="234"/>
      <c r="K1046" s="234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138</v>
      </c>
      <c r="AU1046" s="244" t="s">
        <v>145</v>
      </c>
      <c r="AV1046" s="13" t="s">
        <v>83</v>
      </c>
      <c r="AW1046" s="13" t="s">
        <v>4</v>
      </c>
      <c r="AX1046" s="13" t="s">
        <v>81</v>
      </c>
      <c r="AY1046" s="244" t="s">
        <v>130</v>
      </c>
    </row>
    <row r="1047" s="2" customFormat="1" ht="16.5" customHeight="1">
      <c r="A1047" s="38"/>
      <c r="B1047" s="39"/>
      <c r="C1047" s="219" t="s">
        <v>1583</v>
      </c>
      <c r="D1047" s="219" t="s">
        <v>132</v>
      </c>
      <c r="E1047" s="220" t="s">
        <v>1584</v>
      </c>
      <c r="F1047" s="221" t="s">
        <v>1585</v>
      </c>
      <c r="G1047" s="222" t="s">
        <v>360</v>
      </c>
      <c r="H1047" s="223">
        <v>1</v>
      </c>
      <c r="I1047" s="224"/>
      <c r="J1047" s="225">
        <f>ROUND(I1047*H1047,2)</f>
        <v>0</v>
      </c>
      <c r="K1047" s="226"/>
      <c r="L1047" s="44"/>
      <c r="M1047" s="227" t="s">
        <v>1</v>
      </c>
      <c r="N1047" s="228" t="s">
        <v>38</v>
      </c>
      <c r="O1047" s="91"/>
      <c r="P1047" s="229">
        <f>O1047*H1047</f>
        <v>0</v>
      </c>
      <c r="Q1047" s="229">
        <v>0.012</v>
      </c>
      <c r="R1047" s="229">
        <f>Q1047*H1047</f>
        <v>0.012</v>
      </c>
      <c r="S1047" s="229">
        <v>0</v>
      </c>
      <c r="T1047" s="230">
        <f>S1047*H1047</f>
        <v>0</v>
      </c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R1047" s="231" t="s">
        <v>136</v>
      </c>
      <c r="AT1047" s="231" t="s">
        <v>132</v>
      </c>
      <c r="AU1047" s="231" t="s">
        <v>145</v>
      </c>
      <c r="AY1047" s="17" t="s">
        <v>130</v>
      </c>
      <c r="BE1047" s="232">
        <f>IF(N1047="základní",J1047,0)</f>
        <v>0</v>
      </c>
      <c r="BF1047" s="232">
        <f>IF(N1047="snížená",J1047,0)</f>
        <v>0</v>
      </c>
      <c r="BG1047" s="232">
        <f>IF(N1047="zákl. přenesená",J1047,0)</f>
        <v>0</v>
      </c>
      <c r="BH1047" s="232">
        <f>IF(N1047="sníž. přenesená",J1047,0)</f>
        <v>0</v>
      </c>
      <c r="BI1047" s="232">
        <f>IF(N1047="nulová",J1047,0)</f>
        <v>0</v>
      </c>
      <c r="BJ1047" s="17" t="s">
        <v>81</v>
      </c>
      <c r="BK1047" s="232">
        <f>ROUND(I1047*H1047,2)</f>
        <v>0</v>
      </c>
      <c r="BL1047" s="17" t="s">
        <v>136</v>
      </c>
      <c r="BM1047" s="231" t="s">
        <v>1586</v>
      </c>
    </row>
    <row r="1048" s="13" customFormat="1">
      <c r="A1048" s="13"/>
      <c r="B1048" s="233"/>
      <c r="C1048" s="234"/>
      <c r="D1048" s="235" t="s">
        <v>138</v>
      </c>
      <c r="E1048" s="236" t="s">
        <v>1</v>
      </c>
      <c r="F1048" s="237" t="s">
        <v>1452</v>
      </c>
      <c r="G1048" s="234"/>
      <c r="H1048" s="238">
        <v>1</v>
      </c>
      <c r="I1048" s="239"/>
      <c r="J1048" s="234"/>
      <c r="K1048" s="234"/>
      <c r="L1048" s="240"/>
      <c r="M1048" s="241"/>
      <c r="N1048" s="242"/>
      <c r="O1048" s="242"/>
      <c r="P1048" s="242"/>
      <c r="Q1048" s="242"/>
      <c r="R1048" s="242"/>
      <c r="S1048" s="242"/>
      <c r="T1048" s="24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4" t="s">
        <v>138</v>
      </c>
      <c r="AU1048" s="244" t="s">
        <v>145</v>
      </c>
      <c r="AV1048" s="13" t="s">
        <v>83</v>
      </c>
      <c r="AW1048" s="13" t="s">
        <v>29</v>
      </c>
      <c r="AX1048" s="13" t="s">
        <v>81</v>
      </c>
      <c r="AY1048" s="244" t="s">
        <v>130</v>
      </c>
    </row>
    <row r="1049" s="2" customFormat="1" ht="16.5" customHeight="1">
      <c r="A1049" s="38"/>
      <c r="B1049" s="39"/>
      <c r="C1049" s="219" t="s">
        <v>1587</v>
      </c>
      <c r="D1049" s="219" t="s">
        <v>132</v>
      </c>
      <c r="E1049" s="220" t="s">
        <v>1588</v>
      </c>
      <c r="F1049" s="221" t="s">
        <v>1589</v>
      </c>
      <c r="G1049" s="222" t="s">
        <v>360</v>
      </c>
      <c r="H1049" s="223">
        <v>1</v>
      </c>
      <c r="I1049" s="224"/>
      <c r="J1049" s="225">
        <f>ROUND(I1049*H1049,2)</f>
        <v>0</v>
      </c>
      <c r="K1049" s="226"/>
      <c r="L1049" s="44"/>
      <c r="M1049" s="227" t="s">
        <v>1</v>
      </c>
      <c r="N1049" s="228" t="s">
        <v>38</v>
      </c>
      <c r="O1049" s="91"/>
      <c r="P1049" s="229">
        <f>O1049*H1049</f>
        <v>0</v>
      </c>
      <c r="Q1049" s="229">
        <v>0.012</v>
      </c>
      <c r="R1049" s="229">
        <f>Q1049*H1049</f>
        <v>0.012</v>
      </c>
      <c r="S1049" s="229">
        <v>0</v>
      </c>
      <c r="T1049" s="230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31" t="s">
        <v>136</v>
      </c>
      <c r="AT1049" s="231" t="s">
        <v>132</v>
      </c>
      <c r="AU1049" s="231" t="s">
        <v>145</v>
      </c>
      <c r="AY1049" s="17" t="s">
        <v>130</v>
      </c>
      <c r="BE1049" s="232">
        <f>IF(N1049="základní",J1049,0)</f>
        <v>0</v>
      </c>
      <c r="BF1049" s="232">
        <f>IF(N1049="snížená",J1049,0)</f>
        <v>0</v>
      </c>
      <c r="BG1049" s="232">
        <f>IF(N1049="zákl. přenesená",J1049,0)</f>
        <v>0</v>
      </c>
      <c r="BH1049" s="232">
        <f>IF(N1049="sníž. přenesená",J1049,0)</f>
        <v>0</v>
      </c>
      <c r="BI1049" s="232">
        <f>IF(N1049="nulová",J1049,0)</f>
        <v>0</v>
      </c>
      <c r="BJ1049" s="17" t="s">
        <v>81</v>
      </c>
      <c r="BK1049" s="232">
        <f>ROUND(I1049*H1049,2)</f>
        <v>0</v>
      </c>
      <c r="BL1049" s="17" t="s">
        <v>136</v>
      </c>
      <c r="BM1049" s="231" t="s">
        <v>1590</v>
      </c>
    </row>
    <row r="1050" s="13" customFormat="1">
      <c r="A1050" s="13"/>
      <c r="B1050" s="233"/>
      <c r="C1050" s="234"/>
      <c r="D1050" s="235" t="s">
        <v>138</v>
      </c>
      <c r="E1050" s="236" t="s">
        <v>1</v>
      </c>
      <c r="F1050" s="237" t="s">
        <v>1452</v>
      </c>
      <c r="G1050" s="234"/>
      <c r="H1050" s="238">
        <v>1</v>
      </c>
      <c r="I1050" s="239"/>
      <c r="J1050" s="234"/>
      <c r="K1050" s="234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138</v>
      </c>
      <c r="AU1050" s="244" t="s">
        <v>145</v>
      </c>
      <c r="AV1050" s="13" t="s">
        <v>83</v>
      </c>
      <c r="AW1050" s="13" t="s">
        <v>29</v>
      </c>
      <c r="AX1050" s="13" t="s">
        <v>81</v>
      </c>
      <c r="AY1050" s="244" t="s">
        <v>130</v>
      </c>
    </row>
    <row r="1051" s="2" customFormat="1" ht="16.5" customHeight="1">
      <c r="A1051" s="38"/>
      <c r="B1051" s="39"/>
      <c r="C1051" s="219" t="s">
        <v>1591</v>
      </c>
      <c r="D1051" s="219" t="s">
        <v>132</v>
      </c>
      <c r="E1051" s="220" t="s">
        <v>1592</v>
      </c>
      <c r="F1051" s="221" t="s">
        <v>1593</v>
      </c>
      <c r="G1051" s="222" t="s">
        <v>360</v>
      </c>
      <c r="H1051" s="223">
        <v>1</v>
      </c>
      <c r="I1051" s="224"/>
      <c r="J1051" s="225">
        <f>ROUND(I1051*H1051,2)</f>
        <v>0</v>
      </c>
      <c r="K1051" s="226"/>
      <c r="L1051" s="44"/>
      <c r="M1051" s="227" t="s">
        <v>1</v>
      </c>
      <c r="N1051" s="228" t="s">
        <v>38</v>
      </c>
      <c r="O1051" s="91"/>
      <c r="P1051" s="229">
        <f>O1051*H1051</f>
        <v>0</v>
      </c>
      <c r="Q1051" s="229">
        <v>0.012</v>
      </c>
      <c r="R1051" s="229">
        <f>Q1051*H1051</f>
        <v>0.012</v>
      </c>
      <c r="S1051" s="229">
        <v>0</v>
      </c>
      <c r="T1051" s="230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31" t="s">
        <v>136</v>
      </c>
      <c r="AT1051" s="231" t="s">
        <v>132</v>
      </c>
      <c r="AU1051" s="231" t="s">
        <v>145</v>
      </c>
      <c r="AY1051" s="17" t="s">
        <v>130</v>
      </c>
      <c r="BE1051" s="232">
        <f>IF(N1051="základní",J1051,0)</f>
        <v>0</v>
      </c>
      <c r="BF1051" s="232">
        <f>IF(N1051="snížená",J1051,0)</f>
        <v>0</v>
      </c>
      <c r="BG1051" s="232">
        <f>IF(N1051="zákl. přenesená",J1051,0)</f>
        <v>0</v>
      </c>
      <c r="BH1051" s="232">
        <f>IF(N1051="sníž. přenesená",J1051,0)</f>
        <v>0</v>
      </c>
      <c r="BI1051" s="232">
        <f>IF(N1051="nulová",J1051,0)</f>
        <v>0</v>
      </c>
      <c r="BJ1051" s="17" t="s">
        <v>81</v>
      </c>
      <c r="BK1051" s="232">
        <f>ROUND(I1051*H1051,2)</f>
        <v>0</v>
      </c>
      <c r="BL1051" s="17" t="s">
        <v>136</v>
      </c>
      <c r="BM1051" s="231" t="s">
        <v>1594</v>
      </c>
    </row>
    <row r="1052" s="13" customFormat="1">
      <c r="A1052" s="13"/>
      <c r="B1052" s="233"/>
      <c r="C1052" s="234"/>
      <c r="D1052" s="235" t="s">
        <v>138</v>
      </c>
      <c r="E1052" s="236" t="s">
        <v>1</v>
      </c>
      <c r="F1052" s="237" t="s">
        <v>1452</v>
      </c>
      <c r="G1052" s="234"/>
      <c r="H1052" s="238">
        <v>1</v>
      </c>
      <c r="I1052" s="239"/>
      <c r="J1052" s="234"/>
      <c r="K1052" s="234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4" t="s">
        <v>138</v>
      </c>
      <c r="AU1052" s="244" t="s">
        <v>145</v>
      </c>
      <c r="AV1052" s="13" t="s">
        <v>83</v>
      </c>
      <c r="AW1052" s="13" t="s">
        <v>29</v>
      </c>
      <c r="AX1052" s="13" t="s">
        <v>81</v>
      </c>
      <c r="AY1052" s="244" t="s">
        <v>130</v>
      </c>
    </row>
    <row r="1053" s="2" customFormat="1" ht="16.5" customHeight="1">
      <c r="A1053" s="38"/>
      <c r="B1053" s="39"/>
      <c r="C1053" s="219" t="s">
        <v>1595</v>
      </c>
      <c r="D1053" s="219" t="s">
        <v>132</v>
      </c>
      <c r="E1053" s="220" t="s">
        <v>1596</v>
      </c>
      <c r="F1053" s="221" t="s">
        <v>1597</v>
      </c>
      <c r="G1053" s="222" t="s">
        <v>360</v>
      </c>
      <c r="H1053" s="223">
        <v>4</v>
      </c>
      <c r="I1053" s="224"/>
      <c r="J1053" s="225">
        <f>ROUND(I1053*H1053,2)</f>
        <v>0</v>
      </c>
      <c r="K1053" s="226"/>
      <c r="L1053" s="44"/>
      <c r="M1053" s="227" t="s">
        <v>1</v>
      </c>
      <c r="N1053" s="228" t="s">
        <v>38</v>
      </c>
      <c r="O1053" s="91"/>
      <c r="P1053" s="229">
        <f>O1053*H1053</f>
        <v>0</v>
      </c>
      <c r="Q1053" s="229">
        <v>0.012</v>
      </c>
      <c r="R1053" s="229">
        <f>Q1053*H1053</f>
        <v>0.048000000000000001</v>
      </c>
      <c r="S1053" s="229">
        <v>0</v>
      </c>
      <c r="T1053" s="230">
        <f>S1053*H1053</f>
        <v>0</v>
      </c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R1053" s="231" t="s">
        <v>136</v>
      </c>
      <c r="AT1053" s="231" t="s">
        <v>132</v>
      </c>
      <c r="AU1053" s="231" t="s">
        <v>145</v>
      </c>
      <c r="AY1053" s="17" t="s">
        <v>130</v>
      </c>
      <c r="BE1053" s="232">
        <f>IF(N1053="základní",J1053,0)</f>
        <v>0</v>
      </c>
      <c r="BF1053" s="232">
        <f>IF(N1053="snížená",J1053,0)</f>
        <v>0</v>
      </c>
      <c r="BG1053" s="232">
        <f>IF(N1053="zákl. přenesená",J1053,0)</f>
        <v>0</v>
      </c>
      <c r="BH1053" s="232">
        <f>IF(N1053="sníž. přenesená",J1053,0)</f>
        <v>0</v>
      </c>
      <c r="BI1053" s="232">
        <f>IF(N1053="nulová",J1053,0)</f>
        <v>0</v>
      </c>
      <c r="BJ1053" s="17" t="s">
        <v>81</v>
      </c>
      <c r="BK1053" s="232">
        <f>ROUND(I1053*H1053,2)</f>
        <v>0</v>
      </c>
      <c r="BL1053" s="17" t="s">
        <v>136</v>
      </c>
      <c r="BM1053" s="231" t="s">
        <v>1598</v>
      </c>
    </row>
    <row r="1054" s="14" customFormat="1">
      <c r="A1054" s="14"/>
      <c r="B1054" s="245"/>
      <c r="C1054" s="246"/>
      <c r="D1054" s="235" t="s">
        <v>138</v>
      </c>
      <c r="E1054" s="247" t="s">
        <v>1</v>
      </c>
      <c r="F1054" s="248" t="s">
        <v>1074</v>
      </c>
      <c r="G1054" s="246"/>
      <c r="H1054" s="247" t="s">
        <v>1</v>
      </c>
      <c r="I1054" s="249"/>
      <c r="J1054" s="246"/>
      <c r="K1054" s="246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138</v>
      </c>
      <c r="AU1054" s="254" t="s">
        <v>145</v>
      </c>
      <c r="AV1054" s="14" t="s">
        <v>81</v>
      </c>
      <c r="AW1054" s="14" t="s">
        <v>29</v>
      </c>
      <c r="AX1054" s="14" t="s">
        <v>73</v>
      </c>
      <c r="AY1054" s="254" t="s">
        <v>130</v>
      </c>
    </row>
    <row r="1055" s="13" customFormat="1">
      <c r="A1055" s="13"/>
      <c r="B1055" s="233"/>
      <c r="C1055" s="234"/>
      <c r="D1055" s="235" t="s">
        <v>138</v>
      </c>
      <c r="E1055" s="236" t="s">
        <v>1</v>
      </c>
      <c r="F1055" s="237" t="s">
        <v>83</v>
      </c>
      <c r="G1055" s="234"/>
      <c r="H1055" s="238">
        <v>2</v>
      </c>
      <c r="I1055" s="239"/>
      <c r="J1055" s="234"/>
      <c r="K1055" s="234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138</v>
      </c>
      <c r="AU1055" s="244" t="s">
        <v>145</v>
      </c>
      <c r="AV1055" s="13" t="s">
        <v>83</v>
      </c>
      <c r="AW1055" s="13" t="s">
        <v>29</v>
      </c>
      <c r="AX1055" s="13" t="s">
        <v>73</v>
      </c>
      <c r="AY1055" s="244" t="s">
        <v>130</v>
      </c>
    </row>
    <row r="1056" s="13" customFormat="1">
      <c r="A1056" s="13"/>
      <c r="B1056" s="233"/>
      <c r="C1056" s="234"/>
      <c r="D1056" s="235" t="s">
        <v>138</v>
      </c>
      <c r="E1056" s="236" t="s">
        <v>1</v>
      </c>
      <c r="F1056" s="237" t="s">
        <v>1542</v>
      </c>
      <c r="G1056" s="234"/>
      <c r="H1056" s="238">
        <v>2</v>
      </c>
      <c r="I1056" s="239"/>
      <c r="J1056" s="234"/>
      <c r="K1056" s="234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138</v>
      </c>
      <c r="AU1056" s="244" t="s">
        <v>145</v>
      </c>
      <c r="AV1056" s="13" t="s">
        <v>83</v>
      </c>
      <c r="AW1056" s="13" t="s">
        <v>29</v>
      </c>
      <c r="AX1056" s="13" t="s">
        <v>73</v>
      </c>
      <c r="AY1056" s="244" t="s">
        <v>130</v>
      </c>
    </row>
    <row r="1057" s="15" customFormat="1">
      <c r="A1057" s="15"/>
      <c r="B1057" s="255"/>
      <c r="C1057" s="256"/>
      <c r="D1057" s="235" t="s">
        <v>138</v>
      </c>
      <c r="E1057" s="257" t="s">
        <v>1</v>
      </c>
      <c r="F1057" s="258" t="s">
        <v>153</v>
      </c>
      <c r="G1057" s="256"/>
      <c r="H1057" s="259">
        <v>4</v>
      </c>
      <c r="I1057" s="260"/>
      <c r="J1057" s="256"/>
      <c r="K1057" s="256"/>
      <c r="L1057" s="261"/>
      <c r="M1057" s="262"/>
      <c r="N1057" s="263"/>
      <c r="O1057" s="263"/>
      <c r="P1057" s="263"/>
      <c r="Q1057" s="263"/>
      <c r="R1057" s="263"/>
      <c r="S1057" s="263"/>
      <c r="T1057" s="264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5" t="s">
        <v>138</v>
      </c>
      <c r="AU1057" s="265" t="s">
        <v>145</v>
      </c>
      <c r="AV1057" s="15" t="s">
        <v>136</v>
      </c>
      <c r="AW1057" s="15" t="s">
        <v>29</v>
      </c>
      <c r="AX1057" s="15" t="s">
        <v>81</v>
      </c>
      <c r="AY1057" s="265" t="s">
        <v>130</v>
      </c>
    </row>
    <row r="1058" s="2" customFormat="1" ht="37.8" customHeight="1">
      <c r="A1058" s="38"/>
      <c r="B1058" s="39"/>
      <c r="C1058" s="219" t="s">
        <v>1599</v>
      </c>
      <c r="D1058" s="219" t="s">
        <v>132</v>
      </c>
      <c r="E1058" s="220" t="s">
        <v>1600</v>
      </c>
      <c r="F1058" s="221" t="s">
        <v>1601</v>
      </c>
      <c r="G1058" s="222" t="s">
        <v>360</v>
      </c>
      <c r="H1058" s="223">
        <v>5</v>
      </c>
      <c r="I1058" s="224"/>
      <c r="J1058" s="225">
        <f>ROUND(I1058*H1058,2)</f>
        <v>0</v>
      </c>
      <c r="K1058" s="226"/>
      <c r="L1058" s="44"/>
      <c r="M1058" s="227" t="s">
        <v>1</v>
      </c>
      <c r="N1058" s="228" t="s">
        <v>38</v>
      </c>
      <c r="O1058" s="91"/>
      <c r="P1058" s="229">
        <f>O1058*H1058</f>
        <v>0</v>
      </c>
      <c r="Q1058" s="229">
        <v>0</v>
      </c>
      <c r="R1058" s="229">
        <f>Q1058*H1058</f>
        <v>0</v>
      </c>
      <c r="S1058" s="229">
        <v>0</v>
      </c>
      <c r="T1058" s="230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31" t="s">
        <v>136</v>
      </c>
      <c r="AT1058" s="231" t="s">
        <v>132</v>
      </c>
      <c r="AU1058" s="231" t="s">
        <v>145</v>
      </c>
      <c r="AY1058" s="17" t="s">
        <v>130</v>
      </c>
      <c r="BE1058" s="232">
        <f>IF(N1058="základní",J1058,0)</f>
        <v>0</v>
      </c>
      <c r="BF1058" s="232">
        <f>IF(N1058="snížená",J1058,0)</f>
        <v>0</v>
      </c>
      <c r="BG1058" s="232">
        <f>IF(N1058="zákl. přenesená",J1058,0)</f>
        <v>0</v>
      </c>
      <c r="BH1058" s="232">
        <f>IF(N1058="sníž. přenesená",J1058,0)</f>
        <v>0</v>
      </c>
      <c r="BI1058" s="232">
        <f>IF(N1058="nulová",J1058,0)</f>
        <v>0</v>
      </c>
      <c r="BJ1058" s="17" t="s">
        <v>81</v>
      </c>
      <c r="BK1058" s="232">
        <f>ROUND(I1058*H1058,2)</f>
        <v>0</v>
      </c>
      <c r="BL1058" s="17" t="s">
        <v>136</v>
      </c>
      <c r="BM1058" s="231" t="s">
        <v>1602</v>
      </c>
    </row>
    <row r="1059" s="2" customFormat="1" ht="21.75" customHeight="1">
      <c r="A1059" s="38"/>
      <c r="B1059" s="39"/>
      <c r="C1059" s="219" t="s">
        <v>1603</v>
      </c>
      <c r="D1059" s="219" t="s">
        <v>132</v>
      </c>
      <c r="E1059" s="220" t="s">
        <v>1604</v>
      </c>
      <c r="F1059" s="221" t="s">
        <v>1605</v>
      </c>
      <c r="G1059" s="222" t="s">
        <v>360</v>
      </c>
      <c r="H1059" s="223">
        <v>77</v>
      </c>
      <c r="I1059" s="224"/>
      <c r="J1059" s="225">
        <f>ROUND(I1059*H1059,2)</f>
        <v>0</v>
      </c>
      <c r="K1059" s="226"/>
      <c r="L1059" s="44"/>
      <c r="M1059" s="227" t="s">
        <v>1</v>
      </c>
      <c r="N1059" s="228" t="s">
        <v>38</v>
      </c>
      <c r="O1059" s="91"/>
      <c r="P1059" s="229">
        <f>O1059*H1059</f>
        <v>0</v>
      </c>
      <c r="Q1059" s="229">
        <v>0</v>
      </c>
      <c r="R1059" s="229">
        <f>Q1059*H1059</f>
        <v>0</v>
      </c>
      <c r="S1059" s="229">
        <v>0</v>
      </c>
      <c r="T1059" s="230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31" t="s">
        <v>136</v>
      </c>
      <c r="AT1059" s="231" t="s">
        <v>132</v>
      </c>
      <c r="AU1059" s="231" t="s">
        <v>145</v>
      </c>
      <c r="AY1059" s="17" t="s">
        <v>130</v>
      </c>
      <c r="BE1059" s="232">
        <f>IF(N1059="základní",J1059,0)</f>
        <v>0</v>
      </c>
      <c r="BF1059" s="232">
        <f>IF(N1059="snížená",J1059,0)</f>
        <v>0</v>
      </c>
      <c r="BG1059" s="232">
        <f>IF(N1059="zákl. přenesená",J1059,0)</f>
        <v>0</v>
      </c>
      <c r="BH1059" s="232">
        <f>IF(N1059="sníž. přenesená",J1059,0)</f>
        <v>0</v>
      </c>
      <c r="BI1059" s="232">
        <f>IF(N1059="nulová",J1059,0)</f>
        <v>0</v>
      </c>
      <c r="BJ1059" s="17" t="s">
        <v>81</v>
      </c>
      <c r="BK1059" s="232">
        <f>ROUND(I1059*H1059,2)</f>
        <v>0</v>
      </c>
      <c r="BL1059" s="17" t="s">
        <v>136</v>
      </c>
      <c r="BM1059" s="231" t="s">
        <v>1606</v>
      </c>
    </row>
    <row r="1060" s="13" customFormat="1">
      <c r="A1060" s="13"/>
      <c r="B1060" s="233"/>
      <c r="C1060" s="234"/>
      <c r="D1060" s="235" t="s">
        <v>138</v>
      </c>
      <c r="E1060" s="236" t="s">
        <v>1</v>
      </c>
      <c r="F1060" s="237" t="s">
        <v>1607</v>
      </c>
      <c r="G1060" s="234"/>
      <c r="H1060" s="238">
        <v>77</v>
      </c>
      <c r="I1060" s="239"/>
      <c r="J1060" s="234"/>
      <c r="K1060" s="234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4" t="s">
        <v>138</v>
      </c>
      <c r="AU1060" s="244" t="s">
        <v>145</v>
      </c>
      <c r="AV1060" s="13" t="s">
        <v>83</v>
      </c>
      <c r="AW1060" s="13" t="s">
        <v>29</v>
      </c>
      <c r="AX1060" s="13" t="s">
        <v>81</v>
      </c>
      <c r="AY1060" s="244" t="s">
        <v>130</v>
      </c>
    </row>
    <row r="1061" s="2" customFormat="1" ht="16.5" customHeight="1">
      <c r="A1061" s="38"/>
      <c r="B1061" s="39"/>
      <c r="C1061" s="219" t="s">
        <v>1608</v>
      </c>
      <c r="D1061" s="219" t="s">
        <v>132</v>
      </c>
      <c r="E1061" s="220" t="s">
        <v>1609</v>
      </c>
      <c r="F1061" s="221" t="s">
        <v>1610</v>
      </c>
      <c r="G1061" s="222" t="s">
        <v>360</v>
      </c>
      <c r="H1061" s="223">
        <v>1440</v>
      </c>
      <c r="I1061" s="224"/>
      <c r="J1061" s="225">
        <f>ROUND(I1061*H1061,2)</f>
        <v>0</v>
      </c>
      <c r="K1061" s="226"/>
      <c r="L1061" s="44"/>
      <c r="M1061" s="227" t="s">
        <v>1</v>
      </c>
      <c r="N1061" s="228" t="s">
        <v>38</v>
      </c>
      <c r="O1061" s="91"/>
      <c r="P1061" s="229">
        <f>O1061*H1061</f>
        <v>0</v>
      </c>
      <c r="Q1061" s="229">
        <v>0.00010000000000000001</v>
      </c>
      <c r="R1061" s="229">
        <f>Q1061*H1061</f>
        <v>0.14400000000000002</v>
      </c>
      <c r="S1061" s="229">
        <v>0</v>
      </c>
      <c r="T1061" s="230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31" t="s">
        <v>136</v>
      </c>
      <c r="AT1061" s="231" t="s">
        <v>132</v>
      </c>
      <c r="AU1061" s="231" t="s">
        <v>145</v>
      </c>
      <c r="AY1061" s="17" t="s">
        <v>130</v>
      </c>
      <c r="BE1061" s="232">
        <f>IF(N1061="základní",J1061,0)</f>
        <v>0</v>
      </c>
      <c r="BF1061" s="232">
        <f>IF(N1061="snížená",J1061,0)</f>
        <v>0</v>
      </c>
      <c r="BG1061" s="232">
        <f>IF(N1061="zákl. přenesená",J1061,0)</f>
        <v>0</v>
      </c>
      <c r="BH1061" s="232">
        <f>IF(N1061="sníž. přenesená",J1061,0)</f>
        <v>0</v>
      </c>
      <c r="BI1061" s="232">
        <f>IF(N1061="nulová",J1061,0)</f>
        <v>0</v>
      </c>
      <c r="BJ1061" s="17" t="s">
        <v>81</v>
      </c>
      <c r="BK1061" s="232">
        <f>ROUND(I1061*H1061,2)</f>
        <v>0</v>
      </c>
      <c r="BL1061" s="17" t="s">
        <v>136</v>
      </c>
      <c r="BM1061" s="231" t="s">
        <v>1611</v>
      </c>
    </row>
    <row r="1062" s="13" customFormat="1">
      <c r="A1062" s="13"/>
      <c r="B1062" s="233"/>
      <c r="C1062" s="234"/>
      <c r="D1062" s="235" t="s">
        <v>138</v>
      </c>
      <c r="E1062" s="236" t="s">
        <v>1</v>
      </c>
      <c r="F1062" s="237" t="s">
        <v>1612</v>
      </c>
      <c r="G1062" s="234"/>
      <c r="H1062" s="238">
        <v>864</v>
      </c>
      <c r="I1062" s="239"/>
      <c r="J1062" s="234"/>
      <c r="K1062" s="234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138</v>
      </c>
      <c r="AU1062" s="244" t="s">
        <v>145</v>
      </c>
      <c r="AV1062" s="13" t="s">
        <v>83</v>
      </c>
      <c r="AW1062" s="13" t="s">
        <v>29</v>
      </c>
      <c r="AX1062" s="13" t="s">
        <v>73</v>
      </c>
      <c r="AY1062" s="244" t="s">
        <v>130</v>
      </c>
    </row>
    <row r="1063" s="13" customFormat="1">
      <c r="A1063" s="13"/>
      <c r="B1063" s="233"/>
      <c r="C1063" s="234"/>
      <c r="D1063" s="235" t="s">
        <v>138</v>
      </c>
      <c r="E1063" s="236" t="s">
        <v>1</v>
      </c>
      <c r="F1063" s="237" t="s">
        <v>1613</v>
      </c>
      <c r="G1063" s="234"/>
      <c r="H1063" s="238">
        <v>252</v>
      </c>
      <c r="I1063" s="239"/>
      <c r="J1063" s="234"/>
      <c r="K1063" s="234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138</v>
      </c>
      <c r="AU1063" s="244" t="s">
        <v>145</v>
      </c>
      <c r="AV1063" s="13" t="s">
        <v>83</v>
      </c>
      <c r="AW1063" s="13" t="s">
        <v>29</v>
      </c>
      <c r="AX1063" s="13" t="s">
        <v>73</v>
      </c>
      <c r="AY1063" s="244" t="s">
        <v>130</v>
      </c>
    </row>
    <row r="1064" s="13" customFormat="1">
      <c r="A1064" s="13"/>
      <c r="B1064" s="233"/>
      <c r="C1064" s="234"/>
      <c r="D1064" s="235" t="s">
        <v>138</v>
      </c>
      <c r="E1064" s="236" t="s">
        <v>1</v>
      </c>
      <c r="F1064" s="237" t="s">
        <v>1614</v>
      </c>
      <c r="G1064" s="234"/>
      <c r="H1064" s="238">
        <v>324</v>
      </c>
      <c r="I1064" s="239"/>
      <c r="J1064" s="234"/>
      <c r="K1064" s="234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138</v>
      </c>
      <c r="AU1064" s="244" t="s">
        <v>145</v>
      </c>
      <c r="AV1064" s="13" t="s">
        <v>83</v>
      </c>
      <c r="AW1064" s="13" t="s">
        <v>29</v>
      </c>
      <c r="AX1064" s="13" t="s">
        <v>73</v>
      </c>
      <c r="AY1064" s="244" t="s">
        <v>130</v>
      </c>
    </row>
    <row r="1065" s="15" customFormat="1">
      <c r="A1065" s="15"/>
      <c r="B1065" s="255"/>
      <c r="C1065" s="256"/>
      <c r="D1065" s="235" t="s">
        <v>138</v>
      </c>
      <c r="E1065" s="257" t="s">
        <v>1</v>
      </c>
      <c r="F1065" s="258" t="s">
        <v>153</v>
      </c>
      <c r="G1065" s="256"/>
      <c r="H1065" s="259">
        <v>1440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5" t="s">
        <v>138</v>
      </c>
      <c r="AU1065" s="265" t="s">
        <v>145</v>
      </c>
      <c r="AV1065" s="15" t="s">
        <v>136</v>
      </c>
      <c r="AW1065" s="15" t="s">
        <v>29</v>
      </c>
      <c r="AX1065" s="15" t="s">
        <v>81</v>
      </c>
      <c r="AY1065" s="265" t="s">
        <v>130</v>
      </c>
    </row>
    <row r="1066" s="2" customFormat="1" ht="16.5" customHeight="1">
      <c r="A1066" s="38"/>
      <c r="B1066" s="39"/>
      <c r="C1066" s="219" t="s">
        <v>1615</v>
      </c>
      <c r="D1066" s="219" t="s">
        <v>132</v>
      </c>
      <c r="E1066" s="220" t="s">
        <v>1616</v>
      </c>
      <c r="F1066" s="221" t="s">
        <v>1617</v>
      </c>
      <c r="G1066" s="222" t="s">
        <v>360</v>
      </c>
      <c r="H1066" s="223">
        <v>10</v>
      </c>
      <c r="I1066" s="224"/>
      <c r="J1066" s="225">
        <f>ROUND(I1066*H1066,2)</f>
        <v>0</v>
      </c>
      <c r="K1066" s="226"/>
      <c r="L1066" s="44"/>
      <c r="M1066" s="227" t="s">
        <v>1</v>
      </c>
      <c r="N1066" s="228" t="s">
        <v>38</v>
      </c>
      <c r="O1066" s="91"/>
      <c r="P1066" s="229">
        <f>O1066*H1066</f>
        <v>0</v>
      </c>
      <c r="Q1066" s="229">
        <v>0</v>
      </c>
      <c r="R1066" s="229">
        <f>Q1066*H1066</f>
        <v>0</v>
      </c>
      <c r="S1066" s="229">
        <v>0</v>
      </c>
      <c r="T1066" s="230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31" t="s">
        <v>136</v>
      </c>
      <c r="AT1066" s="231" t="s">
        <v>132</v>
      </c>
      <c r="AU1066" s="231" t="s">
        <v>145</v>
      </c>
      <c r="AY1066" s="17" t="s">
        <v>130</v>
      </c>
      <c r="BE1066" s="232">
        <f>IF(N1066="základní",J1066,0)</f>
        <v>0</v>
      </c>
      <c r="BF1066" s="232">
        <f>IF(N1066="snížená",J1066,0)</f>
        <v>0</v>
      </c>
      <c r="BG1066" s="232">
        <f>IF(N1066="zákl. přenesená",J1066,0)</f>
        <v>0</v>
      </c>
      <c r="BH1066" s="232">
        <f>IF(N1066="sníž. přenesená",J1066,0)</f>
        <v>0</v>
      </c>
      <c r="BI1066" s="232">
        <f>IF(N1066="nulová",J1066,0)</f>
        <v>0</v>
      </c>
      <c r="BJ1066" s="17" t="s">
        <v>81</v>
      </c>
      <c r="BK1066" s="232">
        <f>ROUND(I1066*H1066,2)</f>
        <v>0</v>
      </c>
      <c r="BL1066" s="17" t="s">
        <v>136</v>
      </c>
      <c r="BM1066" s="231" t="s">
        <v>1618</v>
      </c>
    </row>
    <row r="1067" s="2" customFormat="1" ht="24.15" customHeight="1">
      <c r="A1067" s="38"/>
      <c r="B1067" s="39"/>
      <c r="C1067" s="219" t="s">
        <v>1619</v>
      </c>
      <c r="D1067" s="219" t="s">
        <v>132</v>
      </c>
      <c r="E1067" s="220" t="s">
        <v>1620</v>
      </c>
      <c r="F1067" s="221" t="s">
        <v>1621</v>
      </c>
      <c r="G1067" s="222" t="s">
        <v>1413</v>
      </c>
      <c r="H1067" s="223">
        <v>10</v>
      </c>
      <c r="I1067" s="224"/>
      <c r="J1067" s="225">
        <f>ROUND(I1067*H1067,2)</f>
        <v>0</v>
      </c>
      <c r="K1067" s="226"/>
      <c r="L1067" s="44"/>
      <c r="M1067" s="227" t="s">
        <v>1</v>
      </c>
      <c r="N1067" s="228" t="s">
        <v>38</v>
      </c>
      <c r="O1067" s="91"/>
      <c r="P1067" s="229">
        <f>O1067*H1067</f>
        <v>0</v>
      </c>
      <c r="Q1067" s="229">
        <v>0</v>
      </c>
      <c r="R1067" s="229">
        <f>Q1067*H1067</f>
        <v>0</v>
      </c>
      <c r="S1067" s="229">
        <v>0</v>
      </c>
      <c r="T1067" s="230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31" t="s">
        <v>136</v>
      </c>
      <c r="AT1067" s="231" t="s">
        <v>132</v>
      </c>
      <c r="AU1067" s="231" t="s">
        <v>145</v>
      </c>
      <c r="AY1067" s="17" t="s">
        <v>130</v>
      </c>
      <c r="BE1067" s="232">
        <f>IF(N1067="základní",J1067,0)</f>
        <v>0</v>
      </c>
      <c r="BF1067" s="232">
        <f>IF(N1067="snížená",J1067,0)</f>
        <v>0</v>
      </c>
      <c r="BG1067" s="232">
        <f>IF(N1067="zákl. přenesená",J1067,0)</f>
        <v>0</v>
      </c>
      <c r="BH1067" s="232">
        <f>IF(N1067="sníž. přenesená",J1067,0)</f>
        <v>0</v>
      </c>
      <c r="BI1067" s="232">
        <f>IF(N1067="nulová",J1067,0)</f>
        <v>0</v>
      </c>
      <c r="BJ1067" s="17" t="s">
        <v>81</v>
      </c>
      <c r="BK1067" s="232">
        <f>ROUND(I1067*H1067,2)</f>
        <v>0</v>
      </c>
      <c r="BL1067" s="17" t="s">
        <v>136</v>
      </c>
      <c r="BM1067" s="231" t="s">
        <v>1622</v>
      </c>
    </row>
    <row r="1068" s="13" customFormat="1">
      <c r="A1068" s="13"/>
      <c r="B1068" s="233"/>
      <c r="C1068" s="234"/>
      <c r="D1068" s="235" t="s">
        <v>138</v>
      </c>
      <c r="E1068" s="236" t="s">
        <v>1</v>
      </c>
      <c r="F1068" s="237" t="s">
        <v>1623</v>
      </c>
      <c r="G1068" s="234"/>
      <c r="H1068" s="238">
        <v>4</v>
      </c>
      <c r="I1068" s="239"/>
      <c r="J1068" s="234"/>
      <c r="K1068" s="234"/>
      <c r="L1068" s="240"/>
      <c r="M1068" s="241"/>
      <c r="N1068" s="242"/>
      <c r="O1068" s="242"/>
      <c r="P1068" s="242"/>
      <c r="Q1068" s="242"/>
      <c r="R1068" s="242"/>
      <c r="S1068" s="242"/>
      <c r="T1068" s="24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4" t="s">
        <v>138</v>
      </c>
      <c r="AU1068" s="244" t="s">
        <v>145</v>
      </c>
      <c r="AV1068" s="13" t="s">
        <v>83</v>
      </c>
      <c r="AW1068" s="13" t="s">
        <v>29</v>
      </c>
      <c r="AX1068" s="13" t="s">
        <v>73</v>
      </c>
      <c r="AY1068" s="244" t="s">
        <v>130</v>
      </c>
    </row>
    <row r="1069" s="13" customFormat="1">
      <c r="A1069" s="13"/>
      <c r="B1069" s="233"/>
      <c r="C1069" s="234"/>
      <c r="D1069" s="235" t="s">
        <v>138</v>
      </c>
      <c r="E1069" s="236" t="s">
        <v>1</v>
      </c>
      <c r="F1069" s="237" t="s">
        <v>1624</v>
      </c>
      <c r="G1069" s="234"/>
      <c r="H1069" s="238">
        <v>6</v>
      </c>
      <c r="I1069" s="239"/>
      <c r="J1069" s="234"/>
      <c r="K1069" s="234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138</v>
      </c>
      <c r="AU1069" s="244" t="s">
        <v>145</v>
      </c>
      <c r="AV1069" s="13" t="s">
        <v>83</v>
      </c>
      <c r="AW1069" s="13" t="s">
        <v>29</v>
      </c>
      <c r="AX1069" s="13" t="s">
        <v>73</v>
      </c>
      <c r="AY1069" s="244" t="s">
        <v>130</v>
      </c>
    </row>
    <row r="1070" s="15" customFormat="1">
      <c r="A1070" s="15"/>
      <c r="B1070" s="255"/>
      <c r="C1070" s="256"/>
      <c r="D1070" s="235" t="s">
        <v>138</v>
      </c>
      <c r="E1070" s="257" t="s">
        <v>1</v>
      </c>
      <c r="F1070" s="258" t="s">
        <v>153</v>
      </c>
      <c r="G1070" s="256"/>
      <c r="H1070" s="259">
        <v>10</v>
      </c>
      <c r="I1070" s="260"/>
      <c r="J1070" s="256"/>
      <c r="K1070" s="256"/>
      <c r="L1070" s="261"/>
      <c r="M1070" s="262"/>
      <c r="N1070" s="263"/>
      <c r="O1070" s="263"/>
      <c r="P1070" s="263"/>
      <c r="Q1070" s="263"/>
      <c r="R1070" s="263"/>
      <c r="S1070" s="263"/>
      <c r="T1070" s="264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5" t="s">
        <v>138</v>
      </c>
      <c r="AU1070" s="265" t="s">
        <v>145</v>
      </c>
      <c r="AV1070" s="15" t="s">
        <v>136</v>
      </c>
      <c r="AW1070" s="15" t="s">
        <v>29</v>
      </c>
      <c r="AX1070" s="15" t="s">
        <v>81</v>
      </c>
      <c r="AY1070" s="265" t="s">
        <v>130</v>
      </c>
    </row>
    <row r="1071" s="2" customFormat="1" ht="44.25" customHeight="1">
      <c r="A1071" s="38"/>
      <c r="B1071" s="39"/>
      <c r="C1071" s="219" t="s">
        <v>1625</v>
      </c>
      <c r="D1071" s="219" t="s">
        <v>132</v>
      </c>
      <c r="E1071" s="220" t="s">
        <v>1626</v>
      </c>
      <c r="F1071" s="221" t="s">
        <v>1627</v>
      </c>
      <c r="G1071" s="222" t="s">
        <v>195</v>
      </c>
      <c r="H1071" s="223">
        <v>5.6159999999999997</v>
      </c>
      <c r="I1071" s="224"/>
      <c r="J1071" s="225">
        <f>ROUND(I1071*H1071,2)</f>
        <v>0</v>
      </c>
      <c r="K1071" s="226"/>
      <c r="L1071" s="44"/>
      <c r="M1071" s="227" t="s">
        <v>1</v>
      </c>
      <c r="N1071" s="228" t="s">
        <v>38</v>
      </c>
      <c r="O1071" s="91"/>
      <c r="P1071" s="229">
        <f>O1071*H1071</f>
        <v>0</v>
      </c>
      <c r="Q1071" s="229">
        <v>2.5018699999999998</v>
      </c>
      <c r="R1071" s="229">
        <f>Q1071*H1071</f>
        <v>14.050501919999999</v>
      </c>
      <c r="S1071" s="229">
        <v>0</v>
      </c>
      <c r="T1071" s="230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31" t="s">
        <v>136</v>
      </c>
      <c r="AT1071" s="231" t="s">
        <v>132</v>
      </c>
      <c r="AU1071" s="231" t="s">
        <v>145</v>
      </c>
      <c r="AY1071" s="17" t="s">
        <v>130</v>
      </c>
      <c r="BE1071" s="232">
        <f>IF(N1071="základní",J1071,0)</f>
        <v>0</v>
      </c>
      <c r="BF1071" s="232">
        <f>IF(N1071="snížená",J1071,0)</f>
        <v>0</v>
      </c>
      <c r="BG1071" s="232">
        <f>IF(N1071="zákl. přenesená",J1071,0)</f>
        <v>0</v>
      </c>
      <c r="BH1071" s="232">
        <f>IF(N1071="sníž. přenesená",J1071,0)</f>
        <v>0</v>
      </c>
      <c r="BI1071" s="232">
        <f>IF(N1071="nulová",J1071,0)</f>
        <v>0</v>
      </c>
      <c r="BJ1071" s="17" t="s">
        <v>81</v>
      </c>
      <c r="BK1071" s="232">
        <f>ROUND(I1071*H1071,2)</f>
        <v>0</v>
      </c>
      <c r="BL1071" s="17" t="s">
        <v>136</v>
      </c>
      <c r="BM1071" s="231" t="s">
        <v>1628</v>
      </c>
    </row>
    <row r="1072" s="13" customFormat="1">
      <c r="A1072" s="13"/>
      <c r="B1072" s="233"/>
      <c r="C1072" s="234"/>
      <c r="D1072" s="235" t="s">
        <v>138</v>
      </c>
      <c r="E1072" s="236" t="s">
        <v>1</v>
      </c>
      <c r="F1072" s="237" t="s">
        <v>1629</v>
      </c>
      <c r="G1072" s="234"/>
      <c r="H1072" s="238">
        <v>5.6159999999999997</v>
      </c>
      <c r="I1072" s="239"/>
      <c r="J1072" s="234"/>
      <c r="K1072" s="234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138</v>
      </c>
      <c r="AU1072" s="244" t="s">
        <v>145</v>
      </c>
      <c r="AV1072" s="13" t="s">
        <v>83</v>
      </c>
      <c r="AW1072" s="13" t="s">
        <v>29</v>
      </c>
      <c r="AX1072" s="13" t="s">
        <v>81</v>
      </c>
      <c r="AY1072" s="244" t="s">
        <v>130</v>
      </c>
    </row>
    <row r="1073" s="2" customFormat="1" ht="37.8" customHeight="1">
      <c r="A1073" s="38"/>
      <c r="B1073" s="39"/>
      <c r="C1073" s="219" t="s">
        <v>1630</v>
      </c>
      <c r="D1073" s="219" t="s">
        <v>132</v>
      </c>
      <c r="E1073" s="220" t="s">
        <v>1631</v>
      </c>
      <c r="F1073" s="221" t="s">
        <v>1632</v>
      </c>
      <c r="G1073" s="222" t="s">
        <v>135</v>
      </c>
      <c r="H1073" s="223">
        <v>37.439999999999998</v>
      </c>
      <c r="I1073" s="224"/>
      <c r="J1073" s="225">
        <f>ROUND(I1073*H1073,2)</f>
        <v>0</v>
      </c>
      <c r="K1073" s="226"/>
      <c r="L1073" s="44"/>
      <c r="M1073" s="227" t="s">
        <v>1</v>
      </c>
      <c r="N1073" s="228" t="s">
        <v>38</v>
      </c>
      <c r="O1073" s="91"/>
      <c r="P1073" s="229">
        <f>O1073*H1073</f>
        <v>0</v>
      </c>
      <c r="Q1073" s="229">
        <v>0.00545</v>
      </c>
      <c r="R1073" s="229">
        <f>Q1073*H1073</f>
        <v>0.20404799999999998</v>
      </c>
      <c r="S1073" s="229">
        <v>0</v>
      </c>
      <c r="T1073" s="230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31" t="s">
        <v>136</v>
      </c>
      <c r="AT1073" s="231" t="s">
        <v>132</v>
      </c>
      <c r="AU1073" s="231" t="s">
        <v>145</v>
      </c>
      <c r="AY1073" s="17" t="s">
        <v>130</v>
      </c>
      <c r="BE1073" s="232">
        <f>IF(N1073="základní",J1073,0)</f>
        <v>0</v>
      </c>
      <c r="BF1073" s="232">
        <f>IF(N1073="snížená",J1073,0)</f>
        <v>0</v>
      </c>
      <c r="BG1073" s="232">
        <f>IF(N1073="zákl. přenesená",J1073,0)</f>
        <v>0</v>
      </c>
      <c r="BH1073" s="232">
        <f>IF(N1073="sníž. přenesená",J1073,0)</f>
        <v>0</v>
      </c>
      <c r="BI1073" s="232">
        <f>IF(N1073="nulová",J1073,0)</f>
        <v>0</v>
      </c>
      <c r="BJ1073" s="17" t="s">
        <v>81</v>
      </c>
      <c r="BK1073" s="232">
        <f>ROUND(I1073*H1073,2)</f>
        <v>0</v>
      </c>
      <c r="BL1073" s="17" t="s">
        <v>136</v>
      </c>
      <c r="BM1073" s="231" t="s">
        <v>1633</v>
      </c>
    </row>
    <row r="1074" s="13" customFormat="1">
      <c r="A1074" s="13"/>
      <c r="B1074" s="233"/>
      <c r="C1074" s="234"/>
      <c r="D1074" s="235" t="s">
        <v>138</v>
      </c>
      <c r="E1074" s="236" t="s">
        <v>1</v>
      </c>
      <c r="F1074" s="237" t="s">
        <v>1634</v>
      </c>
      <c r="G1074" s="234"/>
      <c r="H1074" s="238">
        <v>37.439999999999998</v>
      </c>
      <c r="I1074" s="239"/>
      <c r="J1074" s="234"/>
      <c r="K1074" s="234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138</v>
      </c>
      <c r="AU1074" s="244" t="s">
        <v>145</v>
      </c>
      <c r="AV1074" s="13" t="s">
        <v>83</v>
      </c>
      <c r="AW1074" s="13" t="s">
        <v>29</v>
      </c>
      <c r="AX1074" s="13" t="s">
        <v>81</v>
      </c>
      <c r="AY1074" s="244" t="s">
        <v>130</v>
      </c>
    </row>
    <row r="1075" s="2" customFormat="1" ht="37.8" customHeight="1">
      <c r="A1075" s="38"/>
      <c r="B1075" s="39"/>
      <c r="C1075" s="219" t="s">
        <v>1635</v>
      </c>
      <c r="D1075" s="219" t="s">
        <v>132</v>
      </c>
      <c r="E1075" s="220" t="s">
        <v>1636</v>
      </c>
      <c r="F1075" s="221" t="s">
        <v>1637</v>
      </c>
      <c r="G1075" s="222" t="s">
        <v>135</v>
      </c>
      <c r="H1075" s="223">
        <v>37.439999999999998</v>
      </c>
      <c r="I1075" s="224"/>
      <c r="J1075" s="225">
        <f>ROUND(I1075*H1075,2)</f>
        <v>0</v>
      </c>
      <c r="K1075" s="226"/>
      <c r="L1075" s="44"/>
      <c r="M1075" s="227" t="s">
        <v>1</v>
      </c>
      <c r="N1075" s="228" t="s">
        <v>38</v>
      </c>
      <c r="O1075" s="91"/>
      <c r="P1075" s="229">
        <f>O1075*H1075</f>
        <v>0</v>
      </c>
      <c r="Q1075" s="229">
        <v>0</v>
      </c>
      <c r="R1075" s="229">
        <f>Q1075*H1075</f>
        <v>0</v>
      </c>
      <c r="S1075" s="229">
        <v>0</v>
      </c>
      <c r="T1075" s="230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31" t="s">
        <v>136</v>
      </c>
      <c r="AT1075" s="231" t="s">
        <v>132</v>
      </c>
      <c r="AU1075" s="231" t="s">
        <v>145</v>
      </c>
      <c r="AY1075" s="17" t="s">
        <v>130</v>
      </c>
      <c r="BE1075" s="232">
        <f>IF(N1075="základní",J1075,0)</f>
        <v>0</v>
      </c>
      <c r="BF1075" s="232">
        <f>IF(N1075="snížená",J1075,0)</f>
        <v>0</v>
      </c>
      <c r="BG1075" s="232">
        <f>IF(N1075="zákl. přenesená",J1075,0)</f>
        <v>0</v>
      </c>
      <c r="BH1075" s="232">
        <f>IF(N1075="sníž. přenesená",J1075,0)</f>
        <v>0</v>
      </c>
      <c r="BI1075" s="232">
        <f>IF(N1075="nulová",J1075,0)</f>
        <v>0</v>
      </c>
      <c r="BJ1075" s="17" t="s">
        <v>81</v>
      </c>
      <c r="BK1075" s="232">
        <f>ROUND(I1075*H1075,2)</f>
        <v>0</v>
      </c>
      <c r="BL1075" s="17" t="s">
        <v>136</v>
      </c>
      <c r="BM1075" s="231" t="s">
        <v>1638</v>
      </c>
    </row>
    <row r="1076" s="2" customFormat="1" ht="16.5" customHeight="1">
      <c r="A1076" s="38"/>
      <c r="B1076" s="39"/>
      <c r="C1076" s="219" t="s">
        <v>1639</v>
      </c>
      <c r="D1076" s="219" t="s">
        <v>132</v>
      </c>
      <c r="E1076" s="220" t="s">
        <v>1640</v>
      </c>
      <c r="F1076" s="221" t="s">
        <v>1641</v>
      </c>
      <c r="G1076" s="222" t="s">
        <v>360</v>
      </c>
      <c r="H1076" s="223">
        <v>8</v>
      </c>
      <c r="I1076" s="224"/>
      <c r="J1076" s="225">
        <f>ROUND(I1076*H1076,2)</f>
        <v>0</v>
      </c>
      <c r="K1076" s="226"/>
      <c r="L1076" s="44"/>
      <c r="M1076" s="227" t="s">
        <v>1</v>
      </c>
      <c r="N1076" s="228" t="s">
        <v>38</v>
      </c>
      <c r="O1076" s="91"/>
      <c r="P1076" s="229">
        <f>O1076*H1076</f>
        <v>0</v>
      </c>
      <c r="Q1076" s="229">
        <v>0</v>
      </c>
      <c r="R1076" s="229">
        <f>Q1076*H1076</f>
        <v>0</v>
      </c>
      <c r="S1076" s="229">
        <v>0</v>
      </c>
      <c r="T1076" s="230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31" t="s">
        <v>136</v>
      </c>
      <c r="AT1076" s="231" t="s">
        <v>132</v>
      </c>
      <c r="AU1076" s="231" t="s">
        <v>145</v>
      </c>
      <c r="AY1076" s="17" t="s">
        <v>130</v>
      </c>
      <c r="BE1076" s="232">
        <f>IF(N1076="základní",J1076,0)</f>
        <v>0</v>
      </c>
      <c r="BF1076" s="232">
        <f>IF(N1076="snížená",J1076,0)</f>
        <v>0</v>
      </c>
      <c r="BG1076" s="232">
        <f>IF(N1076="zákl. přenesená",J1076,0)</f>
        <v>0</v>
      </c>
      <c r="BH1076" s="232">
        <f>IF(N1076="sníž. přenesená",J1076,0)</f>
        <v>0</v>
      </c>
      <c r="BI1076" s="232">
        <f>IF(N1076="nulová",J1076,0)</f>
        <v>0</v>
      </c>
      <c r="BJ1076" s="17" t="s">
        <v>81</v>
      </c>
      <c r="BK1076" s="232">
        <f>ROUND(I1076*H1076,2)</f>
        <v>0</v>
      </c>
      <c r="BL1076" s="17" t="s">
        <v>136</v>
      </c>
      <c r="BM1076" s="231" t="s">
        <v>1642</v>
      </c>
    </row>
    <row r="1077" s="2" customFormat="1" ht="16.5" customHeight="1">
      <c r="A1077" s="38"/>
      <c r="B1077" s="39"/>
      <c r="C1077" s="219" t="s">
        <v>1643</v>
      </c>
      <c r="D1077" s="219" t="s">
        <v>132</v>
      </c>
      <c r="E1077" s="220" t="s">
        <v>1644</v>
      </c>
      <c r="F1077" s="221" t="s">
        <v>1645</v>
      </c>
      <c r="G1077" s="222" t="s">
        <v>360</v>
      </c>
      <c r="H1077" s="223">
        <v>2</v>
      </c>
      <c r="I1077" s="224"/>
      <c r="J1077" s="225">
        <f>ROUND(I1077*H1077,2)</f>
        <v>0</v>
      </c>
      <c r="K1077" s="226"/>
      <c r="L1077" s="44"/>
      <c r="M1077" s="227" t="s">
        <v>1</v>
      </c>
      <c r="N1077" s="228" t="s">
        <v>38</v>
      </c>
      <c r="O1077" s="91"/>
      <c r="P1077" s="229">
        <f>O1077*H1077</f>
        <v>0</v>
      </c>
      <c r="Q1077" s="229">
        <v>0</v>
      </c>
      <c r="R1077" s="229">
        <f>Q1077*H1077</f>
        <v>0</v>
      </c>
      <c r="S1077" s="229">
        <v>0</v>
      </c>
      <c r="T1077" s="230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31" t="s">
        <v>136</v>
      </c>
      <c r="AT1077" s="231" t="s">
        <v>132</v>
      </c>
      <c r="AU1077" s="231" t="s">
        <v>145</v>
      </c>
      <c r="AY1077" s="17" t="s">
        <v>130</v>
      </c>
      <c r="BE1077" s="232">
        <f>IF(N1077="základní",J1077,0)</f>
        <v>0</v>
      </c>
      <c r="BF1077" s="232">
        <f>IF(N1077="snížená",J1077,0)</f>
        <v>0</v>
      </c>
      <c r="BG1077" s="232">
        <f>IF(N1077="zákl. přenesená",J1077,0)</f>
        <v>0</v>
      </c>
      <c r="BH1077" s="232">
        <f>IF(N1077="sníž. přenesená",J1077,0)</f>
        <v>0</v>
      </c>
      <c r="BI1077" s="232">
        <f>IF(N1077="nulová",J1077,0)</f>
        <v>0</v>
      </c>
      <c r="BJ1077" s="17" t="s">
        <v>81</v>
      </c>
      <c r="BK1077" s="232">
        <f>ROUND(I1077*H1077,2)</f>
        <v>0</v>
      </c>
      <c r="BL1077" s="17" t="s">
        <v>136</v>
      </c>
      <c r="BM1077" s="231" t="s">
        <v>1646</v>
      </c>
    </row>
    <row r="1078" s="2" customFormat="1" ht="24.15" customHeight="1">
      <c r="A1078" s="38"/>
      <c r="B1078" s="39"/>
      <c r="C1078" s="219" t="s">
        <v>1647</v>
      </c>
      <c r="D1078" s="219" t="s">
        <v>132</v>
      </c>
      <c r="E1078" s="220" t="s">
        <v>1648</v>
      </c>
      <c r="F1078" s="221" t="s">
        <v>1649</v>
      </c>
      <c r="G1078" s="222" t="s">
        <v>360</v>
      </c>
      <c r="H1078" s="223">
        <v>1</v>
      </c>
      <c r="I1078" s="224"/>
      <c r="J1078" s="225">
        <f>ROUND(I1078*H1078,2)</f>
        <v>0</v>
      </c>
      <c r="K1078" s="226"/>
      <c r="L1078" s="44"/>
      <c r="M1078" s="227" t="s">
        <v>1</v>
      </c>
      <c r="N1078" s="228" t="s">
        <v>38</v>
      </c>
      <c r="O1078" s="91"/>
      <c r="P1078" s="229">
        <f>O1078*H1078</f>
        <v>0</v>
      </c>
      <c r="Q1078" s="229">
        <v>3.0000000000000001E-05</v>
      </c>
      <c r="R1078" s="229">
        <f>Q1078*H1078</f>
        <v>3.0000000000000001E-05</v>
      </c>
      <c r="S1078" s="229">
        <v>0</v>
      </c>
      <c r="T1078" s="230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231" t="s">
        <v>244</v>
      </c>
      <c r="AT1078" s="231" t="s">
        <v>132</v>
      </c>
      <c r="AU1078" s="231" t="s">
        <v>145</v>
      </c>
      <c r="AY1078" s="17" t="s">
        <v>130</v>
      </c>
      <c r="BE1078" s="232">
        <f>IF(N1078="základní",J1078,0)</f>
        <v>0</v>
      </c>
      <c r="BF1078" s="232">
        <f>IF(N1078="snížená",J1078,0)</f>
        <v>0</v>
      </c>
      <c r="BG1078" s="232">
        <f>IF(N1078="zákl. přenesená",J1078,0)</f>
        <v>0</v>
      </c>
      <c r="BH1078" s="232">
        <f>IF(N1078="sníž. přenesená",J1078,0)</f>
        <v>0</v>
      </c>
      <c r="BI1078" s="232">
        <f>IF(N1078="nulová",J1078,0)</f>
        <v>0</v>
      </c>
      <c r="BJ1078" s="17" t="s">
        <v>81</v>
      </c>
      <c r="BK1078" s="232">
        <f>ROUND(I1078*H1078,2)</f>
        <v>0</v>
      </c>
      <c r="BL1078" s="17" t="s">
        <v>244</v>
      </c>
      <c r="BM1078" s="231" t="s">
        <v>1650</v>
      </c>
    </row>
    <row r="1079" s="2" customFormat="1" ht="24.15" customHeight="1">
      <c r="A1079" s="38"/>
      <c r="B1079" s="39"/>
      <c r="C1079" s="219" t="s">
        <v>1651</v>
      </c>
      <c r="D1079" s="219" t="s">
        <v>132</v>
      </c>
      <c r="E1079" s="220" t="s">
        <v>1652</v>
      </c>
      <c r="F1079" s="221" t="s">
        <v>1653</v>
      </c>
      <c r="G1079" s="222" t="s">
        <v>360</v>
      </c>
      <c r="H1079" s="223">
        <v>5</v>
      </c>
      <c r="I1079" s="224"/>
      <c r="J1079" s="225">
        <f>ROUND(I1079*H1079,2)</f>
        <v>0</v>
      </c>
      <c r="K1079" s="226"/>
      <c r="L1079" s="44"/>
      <c r="M1079" s="227" t="s">
        <v>1</v>
      </c>
      <c r="N1079" s="228" t="s">
        <v>38</v>
      </c>
      <c r="O1079" s="91"/>
      <c r="P1079" s="229">
        <f>O1079*H1079</f>
        <v>0</v>
      </c>
      <c r="Q1079" s="229">
        <v>3.0000000000000001E-05</v>
      </c>
      <c r="R1079" s="229">
        <f>Q1079*H1079</f>
        <v>0.00015000000000000001</v>
      </c>
      <c r="S1079" s="229">
        <v>0</v>
      </c>
      <c r="T1079" s="230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31" t="s">
        <v>244</v>
      </c>
      <c r="AT1079" s="231" t="s">
        <v>132</v>
      </c>
      <c r="AU1079" s="231" t="s">
        <v>145</v>
      </c>
      <c r="AY1079" s="17" t="s">
        <v>130</v>
      </c>
      <c r="BE1079" s="232">
        <f>IF(N1079="základní",J1079,0)</f>
        <v>0</v>
      </c>
      <c r="BF1079" s="232">
        <f>IF(N1079="snížená",J1079,0)</f>
        <v>0</v>
      </c>
      <c r="BG1079" s="232">
        <f>IF(N1079="zákl. přenesená",J1079,0)</f>
        <v>0</v>
      </c>
      <c r="BH1079" s="232">
        <f>IF(N1079="sníž. přenesená",J1079,0)</f>
        <v>0</v>
      </c>
      <c r="BI1079" s="232">
        <f>IF(N1079="nulová",J1079,0)</f>
        <v>0</v>
      </c>
      <c r="BJ1079" s="17" t="s">
        <v>81</v>
      </c>
      <c r="BK1079" s="232">
        <f>ROUND(I1079*H1079,2)</f>
        <v>0</v>
      </c>
      <c r="BL1079" s="17" t="s">
        <v>244</v>
      </c>
      <c r="BM1079" s="231" t="s">
        <v>1654</v>
      </c>
    </row>
    <row r="1080" s="2" customFormat="1" ht="24.15" customHeight="1">
      <c r="A1080" s="38"/>
      <c r="B1080" s="39"/>
      <c r="C1080" s="219" t="s">
        <v>1655</v>
      </c>
      <c r="D1080" s="219" t="s">
        <v>132</v>
      </c>
      <c r="E1080" s="220" t="s">
        <v>1656</v>
      </c>
      <c r="F1080" s="221" t="s">
        <v>1657</v>
      </c>
      <c r="G1080" s="222" t="s">
        <v>360</v>
      </c>
      <c r="H1080" s="223">
        <v>2</v>
      </c>
      <c r="I1080" s="224"/>
      <c r="J1080" s="225">
        <f>ROUND(I1080*H1080,2)</f>
        <v>0</v>
      </c>
      <c r="K1080" s="226"/>
      <c r="L1080" s="44"/>
      <c r="M1080" s="227" t="s">
        <v>1</v>
      </c>
      <c r="N1080" s="228" t="s">
        <v>38</v>
      </c>
      <c r="O1080" s="91"/>
      <c r="P1080" s="229">
        <f>O1080*H1080</f>
        <v>0</v>
      </c>
      <c r="Q1080" s="229">
        <v>3.0000000000000001E-05</v>
      </c>
      <c r="R1080" s="229">
        <f>Q1080*H1080</f>
        <v>6.0000000000000002E-05</v>
      </c>
      <c r="S1080" s="229">
        <v>0</v>
      </c>
      <c r="T1080" s="230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31" t="s">
        <v>244</v>
      </c>
      <c r="AT1080" s="231" t="s">
        <v>132</v>
      </c>
      <c r="AU1080" s="231" t="s">
        <v>145</v>
      </c>
      <c r="AY1080" s="17" t="s">
        <v>130</v>
      </c>
      <c r="BE1080" s="232">
        <f>IF(N1080="základní",J1080,0)</f>
        <v>0</v>
      </c>
      <c r="BF1080" s="232">
        <f>IF(N1080="snížená",J1080,0)</f>
        <v>0</v>
      </c>
      <c r="BG1080" s="232">
        <f>IF(N1080="zákl. přenesená",J1080,0)</f>
        <v>0</v>
      </c>
      <c r="BH1080" s="232">
        <f>IF(N1080="sníž. přenesená",J1080,0)</f>
        <v>0</v>
      </c>
      <c r="BI1080" s="232">
        <f>IF(N1080="nulová",J1080,0)</f>
        <v>0</v>
      </c>
      <c r="BJ1080" s="17" t="s">
        <v>81</v>
      </c>
      <c r="BK1080" s="232">
        <f>ROUND(I1080*H1080,2)</f>
        <v>0</v>
      </c>
      <c r="BL1080" s="17" t="s">
        <v>244</v>
      </c>
      <c r="BM1080" s="231" t="s">
        <v>1658</v>
      </c>
    </row>
    <row r="1081" s="2" customFormat="1" ht="16.5" customHeight="1">
      <c r="A1081" s="38"/>
      <c r="B1081" s="39"/>
      <c r="C1081" s="219" t="s">
        <v>1659</v>
      </c>
      <c r="D1081" s="219" t="s">
        <v>132</v>
      </c>
      <c r="E1081" s="220" t="s">
        <v>1660</v>
      </c>
      <c r="F1081" s="221" t="s">
        <v>1661</v>
      </c>
      <c r="G1081" s="222" t="s">
        <v>360</v>
      </c>
      <c r="H1081" s="223">
        <v>5</v>
      </c>
      <c r="I1081" s="224"/>
      <c r="J1081" s="225">
        <f>ROUND(I1081*H1081,2)</f>
        <v>0</v>
      </c>
      <c r="K1081" s="226"/>
      <c r="L1081" s="44"/>
      <c r="M1081" s="227" t="s">
        <v>1</v>
      </c>
      <c r="N1081" s="228" t="s">
        <v>38</v>
      </c>
      <c r="O1081" s="91"/>
      <c r="P1081" s="229">
        <f>O1081*H1081</f>
        <v>0</v>
      </c>
      <c r="Q1081" s="229">
        <v>0.040000000000000001</v>
      </c>
      <c r="R1081" s="229">
        <f>Q1081*H1081</f>
        <v>0.20000000000000001</v>
      </c>
      <c r="S1081" s="229">
        <v>0</v>
      </c>
      <c r="T1081" s="230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31" t="s">
        <v>136</v>
      </c>
      <c r="AT1081" s="231" t="s">
        <v>132</v>
      </c>
      <c r="AU1081" s="231" t="s">
        <v>145</v>
      </c>
      <c r="AY1081" s="17" t="s">
        <v>130</v>
      </c>
      <c r="BE1081" s="232">
        <f>IF(N1081="základní",J1081,0)</f>
        <v>0</v>
      </c>
      <c r="BF1081" s="232">
        <f>IF(N1081="snížená",J1081,0)</f>
        <v>0</v>
      </c>
      <c r="BG1081" s="232">
        <f>IF(N1081="zákl. přenesená",J1081,0)</f>
        <v>0</v>
      </c>
      <c r="BH1081" s="232">
        <f>IF(N1081="sníž. přenesená",J1081,0)</f>
        <v>0</v>
      </c>
      <c r="BI1081" s="232">
        <f>IF(N1081="nulová",J1081,0)</f>
        <v>0</v>
      </c>
      <c r="BJ1081" s="17" t="s">
        <v>81</v>
      </c>
      <c r="BK1081" s="232">
        <f>ROUND(I1081*H1081,2)</f>
        <v>0</v>
      </c>
      <c r="BL1081" s="17" t="s">
        <v>136</v>
      </c>
      <c r="BM1081" s="231" t="s">
        <v>1662</v>
      </c>
    </row>
    <row r="1082" s="2" customFormat="1" ht="16.5" customHeight="1">
      <c r="A1082" s="38"/>
      <c r="B1082" s="39"/>
      <c r="C1082" s="266" t="s">
        <v>1663</v>
      </c>
      <c r="D1082" s="266" t="s">
        <v>313</v>
      </c>
      <c r="E1082" s="267" t="s">
        <v>1664</v>
      </c>
      <c r="F1082" s="268" t="s">
        <v>1665</v>
      </c>
      <c r="G1082" s="269" t="s">
        <v>360</v>
      </c>
      <c r="H1082" s="270">
        <v>5</v>
      </c>
      <c r="I1082" s="271"/>
      <c r="J1082" s="272">
        <f>ROUND(I1082*H1082,2)</f>
        <v>0</v>
      </c>
      <c r="K1082" s="273"/>
      <c r="L1082" s="274"/>
      <c r="M1082" s="275" t="s">
        <v>1</v>
      </c>
      <c r="N1082" s="276" t="s">
        <v>38</v>
      </c>
      <c r="O1082" s="91"/>
      <c r="P1082" s="229">
        <f>O1082*H1082</f>
        <v>0</v>
      </c>
      <c r="Q1082" s="229">
        <v>0.013299999999999999</v>
      </c>
      <c r="R1082" s="229">
        <f>Q1082*H1082</f>
        <v>0.066500000000000004</v>
      </c>
      <c r="S1082" s="229">
        <v>0</v>
      </c>
      <c r="T1082" s="230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231" t="s">
        <v>176</v>
      </c>
      <c r="AT1082" s="231" t="s">
        <v>313</v>
      </c>
      <c r="AU1082" s="231" t="s">
        <v>145</v>
      </c>
      <c r="AY1082" s="17" t="s">
        <v>130</v>
      </c>
      <c r="BE1082" s="232">
        <f>IF(N1082="základní",J1082,0)</f>
        <v>0</v>
      </c>
      <c r="BF1082" s="232">
        <f>IF(N1082="snížená",J1082,0)</f>
        <v>0</v>
      </c>
      <c r="BG1082" s="232">
        <f>IF(N1082="zákl. přenesená",J1082,0)</f>
        <v>0</v>
      </c>
      <c r="BH1082" s="232">
        <f>IF(N1082="sníž. přenesená",J1082,0)</f>
        <v>0</v>
      </c>
      <c r="BI1082" s="232">
        <f>IF(N1082="nulová",J1082,0)</f>
        <v>0</v>
      </c>
      <c r="BJ1082" s="17" t="s">
        <v>81</v>
      </c>
      <c r="BK1082" s="232">
        <f>ROUND(I1082*H1082,2)</f>
        <v>0</v>
      </c>
      <c r="BL1082" s="17" t="s">
        <v>136</v>
      </c>
      <c r="BM1082" s="231" t="s">
        <v>1666</v>
      </c>
    </row>
    <row r="1083" s="2" customFormat="1" ht="16.5" customHeight="1">
      <c r="A1083" s="38"/>
      <c r="B1083" s="39"/>
      <c r="C1083" s="219" t="s">
        <v>1667</v>
      </c>
      <c r="D1083" s="219" t="s">
        <v>132</v>
      </c>
      <c r="E1083" s="220" t="s">
        <v>1668</v>
      </c>
      <c r="F1083" s="221" t="s">
        <v>1669</v>
      </c>
      <c r="G1083" s="222" t="s">
        <v>360</v>
      </c>
      <c r="H1083" s="223">
        <v>15</v>
      </c>
      <c r="I1083" s="224"/>
      <c r="J1083" s="225">
        <f>ROUND(I1083*H1083,2)</f>
        <v>0</v>
      </c>
      <c r="K1083" s="226"/>
      <c r="L1083" s="44"/>
      <c r="M1083" s="227" t="s">
        <v>1</v>
      </c>
      <c r="N1083" s="228" t="s">
        <v>38</v>
      </c>
      <c r="O1083" s="91"/>
      <c r="P1083" s="229">
        <f>O1083*H1083</f>
        <v>0</v>
      </c>
      <c r="Q1083" s="229">
        <v>0.050000000000000003</v>
      </c>
      <c r="R1083" s="229">
        <f>Q1083*H1083</f>
        <v>0.75</v>
      </c>
      <c r="S1083" s="229">
        <v>0</v>
      </c>
      <c r="T1083" s="230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31" t="s">
        <v>136</v>
      </c>
      <c r="AT1083" s="231" t="s">
        <v>132</v>
      </c>
      <c r="AU1083" s="231" t="s">
        <v>145</v>
      </c>
      <c r="AY1083" s="17" t="s">
        <v>130</v>
      </c>
      <c r="BE1083" s="232">
        <f>IF(N1083="základní",J1083,0)</f>
        <v>0</v>
      </c>
      <c r="BF1083" s="232">
        <f>IF(N1083="snížená",J1083,0)</f>
        <v>0</v>
      </c>
      <c r="BG1083" s="232">
        <f>IF(N1083="zákl. přenesená",J1083,0)</f>
        <v>0</v>
      </c>
      <c r="BH1083" s="232">
        <f>IF(N1083="sníž. přenesená",J1083,0)</f>
        <v>0</v>
      </c>
      <c r="BI1083" s="232">
        <f>IF(N1083="nulová",J1083,0)</f>
        <v>0</v>
      </c>
      <c r="BJ1083" s="17" t="s">
        <v>81</v>
      </c>
      <c r="BK1083" s="232">
        <f>ROUND(I1083*H1083,2)</f>
        <v>0</v>
      </c>
      <c r="BL1083" s="17" t="s">
        <v>136</v>
      </c>
      <c r="BM1083" s="231" t="s">
        <v>1670</v>
      </c>
    </row>
    <row r="1084" s="2" customFormat="1" ht="16.5" customHeight="1">
      <c r="A1084" s="38"/>
      <c r="B1084" s="39"/>
      <c r="C1084" s="266" t="s">
        <v>1671</v>
      </c>
      <c r="D1084" s="266" t="s">
        <v>313</v>
      </c>
      <c r="E1084" s="267" t="s">
        <v>1672</v>
      </c>
      <c r="F1084" s="268" t="s">
        <v>1673</v>
      </c>
      <c r="G1084" s="269" t="s">
        <v>360</v>
      </c>
      <c r="H1084" s="270">
        <v>15</v>
      </c>
      <c r="I1084" s="271"/>
      <c r="J1084" s="272">
        <f>ROUND(I1084*H1084,2)</f>
        <v>0</v>
      </c>
      <c r="K1084" s="273"/>
      <c r="L1084" s="274"/>
      <c r="M1084" s="275" t="s">
        <v>1</v>
      </c>
      <c r="N1084" s="276" t="s">
        <v>38</v>
      </c>
      <c r="O1084" s="91"/>
      <c r="P1084" s="229">
        <f>O1084*H1084</f>
        <v>0</v>
      </c>
      <c r="Q1084" s="229">
        <v>0.029499999999999998</v>
      </c>
      <c r="R1084" s="229">
        <f>Q1084*H1084</f>
        <v>0.4425</v>
      </c>
      <c r="S1084" s="229">
        <v>0</v>
      </c>
      <c r="T1084" s="230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231" t="s">
        <v>176</v>
      </c>
      <c r="AT1084" s="231" t="s">
        <v>313</v>
      </c>
      <c r="AU1084" s="231" t="s">
        <v>145</v>
      </c>
      <c r="AY1084" s="17" t="s">
        <v>130</v>
      </c>
      <c r="BE1084" s="232">
        <f>IF(N1084="základní",J1084,0)</f>
        <v>0</v>
      </c>
      <c r="BF1084" s="232">
        <f>IF(N1084="snížená",J1084,0)</f>
        <v>0</v>
      </c>
      <c r="BG1084" s="232">
        <f>IF(N1084="zákl. přenesená",J1084,0)</f>
        <v>0</v>
      </c>
      <c r="BH1084" s="232">
        <f>IF(N1084="sníž. přenesená",J1084,0)</f>
        <v>0</v>
      </c>
      <c r="BI1084" s="232">
        <f>IF(N1084="nulová",J1084,0)</f>
        <v>0</v>
      </c>
      <c r="BJ1084" s="17" t="s">
        <v>81</v>
      </c>
      <c r="BK1084" s="232">
        <f>ROUND(I1084*H1084,2)</f>
        <v>0</v>
      </c>
      <c r="BL1084" s="17" t="s">
        <v>136</v>
      </c>
      <c r="BM1084" s="231" t="s">
        <v>1674</v>
      </c>
    </row>
    <row r="1085" s="12" customFormat="1" ht="22.8" customHeight="1">
      <c r="A1085" s="12"/>
      <c r="B1085" s="203"/>
      <c r="C1085" s="204"/>
      <c r="D1085" s="205" t="s">
        <v>72</v>
      </c>
      <c r="E1085" s="217" t="s">
        <v>184</v>
      </c>
      <c r="F1085" s="217" t="s">
        <v>1675</v>
      </c>
      <c r="G1085" s="204"/>
      <c r="H1085" s="204"/>
      <c r="I1085" s="207"/>
      <c r="J1085" s="218">
        <f>BK1085</f>
        <v>0</v>
      </c>
      <c r="K1085" s="204"/>
      <c r="L1085" s="209"/>
      <c r="M1085" s="210"/>
      <c r="N1085" s="211"/>
      <c r="O1085" s="211"/>
      <c r="P1085" s="212">
        <f>SUM(P1086:P1150)</f>
        <v>0</v>
      </c>
      <c r="Q1085" s="211"/>
      <c r="R1085" s="212">
        <f>SUM(R1086:R1150)</f>
        <v>10.584820000000001</v>
      </c>
      <c r="S1085" s="211"/>
      <c r="T1085" s="213">
        <f>SUM(T1086:T1150)</f>
        <v>20.918800000000001</v>
      </c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R1085" s="214" t="s">
        <v>81</v>
      </c>
      <c r="AT1085" s="215" t="s">
        <v>72</v>
      </c>
      <c r="AU1085" s="215" t="s">
        <v>81</v>
      </c>
      <c r="AY1085" s="214" t="s">
        <v>130</v>
      </c>
      <c r="BK1085" s="216">
        <f>SUM(BK1086:BK1150)</f>
        <v>0</v>
      </c>
    </row>
    <row r="1086" s="2" customFormat="1" ht="37.8" customHeight="1">
      <c r="A1086" s="38"/>
      <c r="B1086" s="39"/>
      <c r="C1086" s="219" t="s">
        <v>1676</v>
      </c>
      <c r="D1086" s="219" t="s">
        <v>132</v>
      </c>
      <c r="E1086" s="220" t="s">
        <v>1677</v>
      </c>
      <c r="F1086" s="221" t="s">
        <v>1678</v>
      </c>
      <c r="G1086" s="222" t="s">
        <v>179</v>
      </c>
      <c r="H1086" s="223">
        <v>7</v>
      </c>
      <c r="I1086" s="224"/>
      <c r="J1086" s="225">
        <f>ROUND(I1086*H1086,2)</f>
        <v>0</v>
      </c>
      <c r="K1086" s="226"/>
      <c r="L1086" s="44"/>
      <c r="M1086" s="227" t="s">
        <v>1</v>
      </c>
      <c r="N1086" s="228" t="s">
        <v>38</v>
      </c>
      <c r="O1086" s="91"/>
      <c r="P1086" s="229">
        <f>O1086*H1086</f>
        <v>0</v>
      </c>
      <c r="Q1086" s="229">
        <v>0</v>
      </c>
      <c r="R1086" s="229">
        <f>Q1086*H1086</f>
        <v>0</v>
      </c>
      <c r="S1086" s="229">
        <v>0</v>
      </c>
      <c r="T1086" s="230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31" t="s">
        <v>136</v>
      </c>
      <c r="AT1086" s="231" t="s">
        <v>132</v>
      </c>
      <c r="AU1086" s="231" t="s">
        <v>83</v>
      </c>
      <c r="AY1086" s="17" t="s">
        <v>130</v>
      </c>
      <c r="BE1086" s="232">
        <f>IF(N1086="základní",J1086,0)</f>
        <v>0</v>
      </c>
      <c r="BF1086" s="232">
        <f>IF(N1086="snížená",J1086,0)</f>
        <v>0</v>
      </c>
      <c r="BG1086" s="232">
        <f>IF(N1086="zákl. přenesená",J1086,0)</f>
        <v>0</v>
      </c>
      <c r="BH1086" s="232">
        <f>IF(N1086="sníž. přenesená",J1086,0)</f>
        <v>0</v>
      </c>
      <c r="BI1086" s="232">
        <f>IF(N1086="nulová",J1086,0)</f>
        <v>0</v>
      </c>
      <c r="BJ1086" s="17" t="s">
        <v>81</v>
      </c>
      <c r="BK1086" s="232">
        <f>ROUND(I1086*H1086,2)</f>
        <v>0</v>
      </c>
      <c r="BL1086" s="17" t="s">
        <v>136</v>
      </c>
      <c r="BM1086" s="231" t="s">
        <v>1679</v>
      </c>
    </row>
    <row r="1087" s="14" customFormat="1">
      <c r="A1087" s="14"/>
      <c r="B1087" s="245"/>
      <c r="C1087" s="246"/>
      <c r="D1087" s="235" t="s">
        <v>138</v>
      </c>
      <c r="E1087" s="247" t="s">
        <v>1</v>
      </c>
      <c r="F1087" s="248" t="s">
        <v>1680</v>
      </c>
      <c r="G1087" s="246"/>
      <c r="H1087" s="247" t="s">
        <v>1</v>
      </c>
      <c r="I1087" s="249"/>
      <c r="J1087" s="246"/>
      <c r="K1087" s="246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138</v>
      </c>
      <c r="AU1087" s="254" t="s">
        <v>83</v>
      </c>
      <c r="AV1087" s="14" t="s">
        <v>81</v>
      </c>
      <c r="AW1087" s="14" t="s">
        <v>29</v>
      </c>
      <c r="AX1087" s="14" t="s">
        <v>73</v>
      </c>
      <c r="AY1087" s="254" t="s">
        <v>130</v>
      </c>
    </row>
    <row r="1088" s="13" customFormat="1">
      <c r="A1088" s="13"/>
      <c r="B1088" s="233"/>
      <c r="C1088" s="234"/>
      <c r="D1088" s="235" t="s">
        <v>138</v>
      </c>
      <c r="E1088" s="236" t="s">
        <v>1</v>
      </c>
      <c r="F1088" s="237" t="s">
        <v>1681</v>
      </c>
      <c r="G1088" s="234"/>
      <c r="H1088" s="238">
        <v>7</v>
      </c>
      <c r="I1088" s="239"/>
      <c r="J1088" s="234"/>
      <c r="K1088" s="234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138</v>
      </c>
      <c r="AU1088" s="244" t="s">
        <v>83</v>
      </c>
      <c r="AV1088" s="13" t="s">
        <v>83</v>
      </c>
      <c r="AW1088" s="13" t="s">
        <v>29</v>
      </c>
      <c r="AX1088" s="13" t="s">
        <v>81</v>
      </c>
      <c r="AY1088" s="244" t="s">
        <v>130</v>
      </c>
    </row>
    <row r="1089" s="2" customFormat="1" ht="37.8" customHeight="1">
      <c r="A1089" s="38"/>
      <c r="B1089" s="39"/>
      <c r="C1089" s="219" t="s">
        <v>1682</v>
      </c>
      <c r="D1089" s="219" t="s">
        <v>132</v>
      </c>
      <c r="E1089" s="220" t="s">
        <v>1683</v>
      </c>
      <c r="F1089" s="221" t="s">
        <v>1684</v>
      </c>
      <c r="G1089" s="222" t="s">
        <v>179</v>
      </c>
      <c r="H1089" s="223">
        <v>31.899999999999999</v>
      </c>
      <c r="I1089" s="224"/>
      <c r="J1089" s="225">
        <f>ROUND(I1089*H1089,2)</f>
        <v>0</v>
      </c>
      <c r="K1089" s="226"/>
      <c r="L1089" s="44"/>
      <c r="M1089" s="227" t="s">
        <v>1</v>
      </c>
      <c r="N1089" s="228" t="s">
        <v>38</v>
      </c>
      <c r="O1089" s="91"/>
      <c r="P1089" s="229">
        <f>O1089*H1089</f>
        <v>0</v>
      </c>
      <c r="Q1089" s="229">
        <v>0</v>
      </c>
      <c r="R1089" s="229">
        <f>Q1089*H1089</f>
        <v>0</v>
      </c>
      <c r="S1089" s="229">
        <v>0</v>
      </c>
      <c r="T1089" s="230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31" t="s">
        <v>136</v>
      </c>
      <c r="AT1089" s="231" t="s">
        <v>132</v>
      </c>
      <c r="AU1089" s="231" t="s">
        <v>83</v>
      </c>
      <c r="AY1089" s="17" t="s">
        <v>130</v>
      </c>
      <c r="BE1089" s="232">
        <f>IF(N1089="základní",J1089,0)</f>
        <v>0</v>
      </c>
      <c r="BF1089" s="232">
        <f>IF(N1089="snížená",J1089,0)</f>
        <v>0</v>
      </c>
      <c r="BG1089" s="232">
        <f>IF(N1089="zákl. přenesená",J1089,0)</f>
        <v>0</v>
      </c>
      <c r="BH1089" s="232">
        <f>IF(N1089="sníž. přenesená",J1089,0)</f>
        <v>0</v>
      </c>
      <c r="BI1089" s="232">
        <f>IF(N1089="nulová",J1089,0)</f>
        <v>0</v>
      </c>
      <c r="BJ1089" s="17" t="s">
        <v>81</v>
      </c>
      <c r="BK1089" s="232">
        <f>ROUND(I1089*H1089,2)</f>
        <v>0</v>
      </c>
      <c r="BL1089" s="17" t="s">
        <v>136</v>
      </c>
      <c r="BM1089" s="231" t="s">
        <v>1685</v>
      </c>
    </row>
    <row r="1090" s="14" customFormat="1">
      <c r="A1090" s="14"/>
      <c r="B1090" s="245"/>
      <c r="C1090" s="246"/>
      <c r="D1090" s="235" t="s">
        <v>138</v>
      </c>
      <c r="E1090" s="247" t="s">
        <v>1</v>
      </c>
      <c r="F1090" s="248" t="s">
        <v>1686</v>
      </c>
      <c r="G1090" s="246"/>
      <c r="H1090" s="247" t="s">
        <v>1</v>
      </c>
      <c r="I1090" s="249"/>
      <c r="J1090" s="246"/>
      <c r="K1090" s="246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138</v>
      </c>
      <c r="AU1090" s="254" t="s">
        <v>83</v>
      </c>
      <c r="AV1090" s="14" t="s">
        <v>81</v>
      </c>
      <c r="AW1090" s="14" t="s">
        <v>29</v>
      </c>
      <c r="AX1090" s="14" t="s">
        <v>73</v>
      </c>
      <c r="AY1090" s="254" t="s">
        <v>130</v>
      </c>
    </row>
    <row r="1091" s="13" customFormat="1">
      <c r="A1091" s="13"/>
      <c r="B1091" s="233"/>
      <c r="C1091" s="234"/>
      <c r="D1091" s="235" t="s">
        <v>138</v>
      </c>
      <c r="E1091" s="236" t="s">
        <v>1</v>
      </c>
      <c r="F1091" s="237" t="s">
        <v>1687</v>
      </c>
      <c r="G1091" s="234"/>
      <c r="H1091" s="238">
        <v>2.7999999999999998</v>
      </c>
      <c r="I1091" s="239"/>
      <c r="J1091" s="234"/>
      <c r="K1091" s="234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138</v>
      </c>
      <c r="AU1091" s="244" t="s">
        <v>83</v>
      </c>
      <c r="AV1091" s="13" t="s">
        <v>83</v>
      </c>
      <c r="AW1091" s="13" t="s">
        <v>29</v>
      </c>
      <c r="AX1091" s="13" t="s">
        <v>73</v>
      </c>
      <c r="AY1091" s="244" t="s">
        <v>130</v>
      </c>
    </row>
    <row r="1092" s="14" customFormat="1">
      <c r="A1092" s="14"/>
      <c r="B1092" s="245"/>
      <c r="C1092" s="246"/>
      <c r="D1092" s="235" t="s">
        <v>138</v>
      </c>
      <c r="E1092" s="247" t="s">
        <v>1</v>
      </c>
      <c r="F1092" s="248" t="s">
        <v>620</v>
      </c>
      <c r="G1092" s="246"/>
      <c r="H1092" s="247" t="s">
        <v>1</v>
      </c>
      <c r="I1092" s="249"/>
      <c r="J1092" s="246"/>
      <c r="K1092" s="246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138</v>
      </c>
      <c r="AU1092" s="254" t="s">
        <v>83</v>
      </c>
      <c r="AV1092" s="14" t="s">
        <v>81</v>
      </c>
      <c r="AW1092" s="14" t="s">
        <v>29</v>
      </c>
      <c r="AX1092" s="14" t="s">
        <v>73</v>
      </c>
      <c r="AY1092" s="254" t="s">
        <v>130</v>
      </c>
    </row>
    <row r="1093" s="13" customFormat="1">
      <c r="A1093" s="13"/>
      <c r="B1093" s="233"/>
      <c r="C1093" s="234"/>
      <c r="D1093" s="235" t="s">
        <v>138</v>
      </c>
      <c r="E1093" s="236" t="s">
        <v>1</v>
      </c>
      <c r="F1093" s="237" t="s">
        <v>1688</v>
      </c>
      <c r="G1093" s="234"/>
      <c r="H1093" s="238">
        <v>19.300000000000001</v>
      </c>
      <c r="I1093" s="239"/>
      <c r="J1093" s="234"/>
      <c r="K1093" s="234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138</v>
      </c>
      <c r="AU1093" s="244" t="s">
        <v>83</v>
      </c>
      <c r="AV1093" s="13" t="s">
        <v>83</v>
      </c>
      <c r="AW1093" s="13" t="s">
        <v>29</v>
      </c>
      <c r="AX1093" s="13" t="s">
        <v>73</v>
      </c>
      <c r="AY1093" s="244" t="s">
        <v>130</v>
      </c>
    </row>
    <row r="1094" s="14" customFormat="1">
      <c r="A1094" s="14"/>
      <c r="B1094" s="245"/>
      <c r="C1094" s="246"/>
      <c r="D1094" s="235" t="s">
        <v>138</v>
      </c>
      <c r="E1094" s="247" t="s">
        <v>1</v>
      </c>
      <c r="F1094" s="248" t="s">
        <v>622</v>
      </c>
      <c r="G1094" s="246"/>
      <c r="H1094" s="247" t="s">
        <v>1</v>
      </c>
      <c r="I1094" s="249"/>
      <c r="J1094" s="246"/>
      <c r="K1094" s="246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138</v>
      </c>
      <c r="AU1094" s="254" t="s">
        <v>83</v>
      </c>
      <c r="AV1094" s="14" t="s">
        <v>81</v>
      </c>
      <c r="AW1094" s="14" t="s">
        <v>29</v>
      </c>
      <c r="AX1094" s="14" t="s">
        <v>73</v>
      </c>
      <c r="AY1094" s="254" t="s">
        <v>130</v>
      </c>
    </row>
    <row r="1095" s="13" customFormat="1">
      <c r="A1095" s="13"/>
      <c r="B1095" s="233"/>
      <c r="C1095" s="234"/>
      <c r="D1095" s="235" t="s">
        <v>138</v>
      </c>
      <c r="E1095" s="236" t="s">
        <v>1</v>
      </c>
      <c r="F1095" s="237" t="s">
        <v>1689</v>
      </c>
      <c r="G1095" s="234"/>
      <c r="H1095" s="238">
        <v>3.5</v>
      </c>
      <c r="I1095" s="239"/>
      <c r="J1095" s="234"/>
      <c r="K1095" s="234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138</v>
      </c>
      <c r="AU1095" s="244" t="s">
        <v>83</v>
      </c>
      <c r="AV1095" s="13" t="s">
        <v>83</v>
      </c>
      <c r="AW1095" s="13" t="s">
        <v>29</v>
      </c>
      <c r="AX1095" s="13" t="s">
        <v>73</v>
      </c>
      <c r="AY1095" s="244" t="s">
        <v>130</v>
      </c>
    </row>
    <row r="1096" s="14" customFormat="1">
      <c r="A1096" s="14"/>
      <c r="B1096" s="245"/>
      <c r="C1096" s="246"/>
      <c r="D1096" s="235" t="s">
        <v>138</v>
      </c>
      <c r="E1096" s="247" t="s">
        <v>1</v>
      </c>
      <c r="F1096" s="248" t="s">
        <v>1690</v>
      </c>
      <c r="G1096" s="246"/>
      <c r="H1096" s="247" t="s">
        <v>1</v>
      </c>
      <c r="I1096" s="249"/>
      <c r="J1096" s="246"/>
      <c r="K1096" s="246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138</v>
      </c>
      <c r="AU1096" s="254" t="s">
        <v>83</v>
      </c>
      <c r="AV1096" s="14" t="s">
        <v>81</v>
      </c>
      <c r="AW1096" s="14" t="s">
        <v>29</v>
      </c>
      <c r="AX1096" s="14" t="s">
        <v>73</v>
      </c>
      <c r="AY1096" s="254" t="s">
        <v>130</v>
      </c>
    </row>
    <row r="1097" s="13" customFormat="1">
      <c r="A1097" s="13"/>
      <c r="B1097" s="233"/>
      <c r="C1097" s="234"/>
      <c r="D1097" s="235" t="s">
        <v>138</v>
      </c>
      <c r="E1097" s="236" t="s">
        <v>1</v>
      </c>
      <c r="F1097" s="237" t="s">
        <v>1691</v>
      </c>
      <c r="G1097" s="234"/>
      <c r="H1097" s="238">
        <v>6.2999999999999998</v>
      </c>
      <c r="I1097" s="239"/>
      <c r="J1097" s="234"/>
      <c r="K1097" s="234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138</v>
      </c>
      <c r="AU1097" s="244" t="s">
        <v>83</v>
      </c>
      <c r="AV1097" s="13" t="s">
        <v>83</v>
      </c>
      <c r="AW1097" s="13" t="s">
        <v>29</v>
      </c>
      <c r="AX1097" s="13" t="s">
        <v>73</v>
      </c>
      <c r="AY1097" s="244" t="s">
        <v>130</v>
      </c>
    </row>
    <row r="1098" s="15" customFormat="1">
      <c r="A1098" s="15"/>
      <c r="B1098" s="255"/>
      <c r="C1098" s="256"/>
      <c r="D1098" s="235" t="s">
        <v>138</v>
      </c>
      <c r="E1098" s="257" t="s">
        <v>1</v>
      </c>
      <c r="F1098" s="258" t="s">
        <v>153</v>
      </c>
      <c r="G1098" s="256"/>
      <c r="H1098" s="259">
        <v>31.899999999999999</v>
      </c>
      <c r="I1098" s="260"/>
      <c r="J1098" s="256"/>
      <c r="K1098" s="256"/>
      <c r="L1098" s="261"/>
      <c r="M1098" s="262"/>
      <c r="N1098" s="263"/>
      <c r="O1098" s="263"/>
      <c r="P1098" s="263"/>
      <c r="Q1098" s="263"/>
      <c r="R1098" s="263"/>
      <c r="S1098" s="263"/>
      <c r="T1098" s="264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5" t="s">
        <v>138</v>
      </c>
      <c r="AU1098" s="265" t="s">
        <v>83</v>
      </c>
      <c r="AV1098" s="15" t="s">
        <v>136</v>
      </c>
      <c r="AW1098" s="15" t="s">
        <v>29</v>
      </c>
      <c r="AX1098" s="15" t="s">
        <v>81</v>
      </c>
      <c r="AY1098" s="265" t="s">
        <v>130</v>
      </c>
    </row>
    <row r="1099" s="2" customFormat="1" ht="33" customHeight="1">
      <c r="A1099" s="38"/>
      <c r="B1099" s="39"/>
      <c r="C1099" s="219" t="s">
        <v>1692</v>
      </c>
      <c r="D1099" s="219" t="s">
        <v>132</v>
      </c>
      <c r="E1099" s="220" t="s">
        <v>1693</v>
      </c>
      <c r="F1099" s="221" t="s">
        <v>1694</v>
      </c>
      <c r="G1099" s="222" t="s">
        <v>503</v>
      </c>
      <c r="H1099" s="223">
        <v>1</v>
      </c>
      <c r="I1099" s="224"/>
      <c r="J1099" s="225">
        <f>ROUND(I1099*H1099,2)</f>
        <v>0</v>
      </c>
      <c r="K1099" s="226"/>
      <c r="L1099" s="44"/>
      <c r="M1099" s="227" t="s">
        <v>1</v>
      </c>
      <c r="N1099" s="228" t="s">
        <v>38</v>
      </c>
      <c r="O1099" s="91"/>
      <c r="P1099" s="229">
        <f>O1099*H1099</f>
        <v>0</v>
      </c>
      <c r="Q1099" s="229">
        <v>0</v>
      </c>
      <c r="R1099" s="229">
        <f>Q1099*H1099</f>
        <v>0</v>
      </c>
      <c r="S1099" s="229">
        <v>0</v>
      </c>
      <c r="T1099" s="230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31" t="s">
        <v>136</v>
      </c>
      <c r="AT1099" s="231" t="s">
        <v>132</v>
      </c>
      <c r="AU1099" s="231" t="s">
        <v>83</v>
      </c>
      <c r="AY1099" s="17" t="s">
        <v>130</v>
      </c>
      <c r="BE1099" s="232">
        <f>IF(N1099="základní",J1099,0)</f>
        <v>0</v>
      </c>
      <c r="BF1099" s="232">
        <f>IF(N1099="snížená",J1099,0)</f>
        <v>0</v>
      </c>
      <c r="BG1099" s="232">
        <f>IF(N1099="zákl. přenesená",J1099,0)</f>
        <v>0</v>
      </c>
      <c r="BH1099" s="232">
        <f>IF(N1099="sníž. přenesená",J1099,0)</f>
        <v>0</v>
      </c>
      <c r="BI1099" s="232">
        <f>IF(N1099="nulová",J1099,0)</f>
        <v>0</v>
      </c>
      <c r="BJ1099" s="17" t="s">
        <v>81</v>
      </c>
      <c r="BK1099" s="232">
        <f>ROUND(I1099*H1099,2)</f>
        <v>0</v>
      </c>
      <c r="BL1099" s="17" t="s">
        <v>136</v>
      </c>
      <c r="BM1099" s="231" t="s">
        <v>1695</v>
      </c>
    </row>
    <row r="1100" s="2" customFormat="1" ht="37.8" customHeight="1">
      <c r="A1100" s="38"/>
      <c r="B1100" s="39"/>
      <c r="C1100" s="219" t="s">
        <v>1696</v>
      </c>
      <c r="D1100" s="219" t="s">
        <v>132</v>
      </c>
      <c r="E1100" s="220" t="s">
        <v>1697</v>
      </c>
      <c r="F1100" s="221" t="s">
        <v>1698</v>
      </c>
      <c r="G1100" s="222" t="s">
        <v>179</v>
      </c>
      <c r="H1100" s="223">
        <v>77.299999999999997</v>
      </c>
      <c r="I1100" s="224"/>
      <c r="J1100" s="225">
        <f>ROUND(I1100*H1100,2)</f>
        <v>0</v>
      </c>
      <c r="K1100" s="226"/>
      <c r="L1100" s="44"/>
      <c r="M1100" s="227" t="s">
        <v>1</v>
      </c>
      <c r="N1100" s="228" t="s">
        <v>38</v>
      </c>
      <c r="O1100" s="91"/>
      <c r="P1100" s="229">
        <f>O1100*H1100</f>
        <v>0</v>
      </c>
      <c r="Q1100" s="229">
        <v>0</v>
      </c>
      <c r="R1100" s="229">
        <f>Q1100*H1100</f>
        <v>0</v>
      </c>
      <c r="S1100" s="229">
        <v>0</v>
      </c>
      <c r="T1100" s="230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31" t="s">
        <v>136</v>
      </c>
      <c r="AT1100" s="231" t="s">
        <v>132</v>
      </c>
      <c r="AU1100" s="231" t="s">
        <v>83</v>
      </c>
      <c r="AY1100" s="17" t="s">
        <v>130</v>
      </c>
      <c r="BE1100" s="232">
        <f>IF(N1100="základní",J1100,0)</f>
        <v>0</v>
      </c>
      <c r="BF1100" s="232">
        <f>IF(N1100="snížená",J1100,0)</f>
        <v>0</v>
      </c>
      <c r="BG1100" s="232">
        <f>IF(N1100="zákl. přenesená",J1100,0)</f>
        <v>0</v>
      </c>
      <c r="BH1100" s="232">
        <f>IF(N1100="sníž. přenesená",J1100,0)</f>
        <v>0</v>
      </c>
      <c r="BI1100" s="232">
        <f>IF(N1100="nulová",J1100,0)</f>
        <v>0</v>
      </c>
      <c r="BJ1100" s="17" t="s">
        <v>81</v>
      </c>
      <c r="BK1100" s="232">
        <f>ROUND(I1100*H1100,2)</f>
        <v>0</v>
      </c>
      <c r="BL1100" s="17" t="s">
        <v>136</v>
      </c>
      <c r="BM1100" s="231" t="s">
        <v>1699</v>
      </c>
    </row>
    <row r="1101" s="14" customFormat="1">
      <c r="A1101" s="14"/>
      <c r="B1101" s="245"/>
      <c r="C1101" s="246"/>
      <c r="D1101" s="235" t="s">
        <v>138</v>
      </c>
      <c r="E1101" s="247" t="s">
        <v>1</v>
      </c>
      <c r="F1101" s="248" t="s">
        <v>1700</v>
      </c>
      <c r="G1101" s="246"/>
      <c r="H1101" s="247" t="s">
        <v>1</v>
      </c>
      <c r="I1101" s="249"/>
      <c r="J1101" s="246"/>
      <c r="K1101" s="246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138</v>
      </c>
      <c r="AU1101" s="254" t="s">
        <v>83</v>
      </c>
      <c r="AV1101" s="14" t="s">
        <v>81</v>
      </c>
      <c r="AW1101" s="14" t="s">
        <v>29</v>
      </c>
      <c r="AX1101" s="14" t="s">
        <v>73</v>
      </c>
      <c r="AY1101" s="254" t="s">
        <v>130</v>
      </c>
    </row>
    <row r="1102" s="13" customFormat="1">
      <c r="A1102" s="13"/>
      <c r="B1102" s="233"/>
      <c r="C1102" s="234"/>
      <c r="D1102" s="235" t="s">
        <v>138</v>
      </c>
      <c r="E1102" s="236" t="s">
        <v>1</v>
      </c>
      <c r="F1102" s="237" t="s">
        <v>1701</v>
      </c>
      <c r="G1102" s="234"/>
      <c r="H1102" s="238">
        <v>2.7000000000000002</v>
      </c>
      <c r="I1102" s="239"/>
      <c r="J1102" s="234"/>
      <c r="K1102" s="234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138</v>
      </c>
      <c r="AU1102" s="244" t="s">
        <v>83</v>
      </c>
      <c r="AV1102" s="13" t="s">
        <v>83</v>
      </c>
      <c r="AW1102" s="13" t="s">
        <v>29</v>
      </c>
      <c r="AX1102" s="13" t="s">
        <v>73</v>
      </c>
      <c r="AY1102" s="244" t="s">
        <v>130</v>
      </c>
    </row>
    <row r="1103" s="14" customFormat="1">
      <c r="A1103" s="14"/>
      <c r="B1103" s="245"/>
      <c r="C1103" s="246"/>
      <c r="D1103" s="235" t="s">
        <v>138</v>
      </c>
      <c r="E1103" s="247" t="s">
        <v>1</v>
      </c>
      <c r="F1103" s="248" t="s">
        <v>1702</v>
      </c>
      <c r="G1103" s="246"/>
      <c r="H1103" s="247" t="s">
        <v>1</v>
      </c>
      <c r="I1103" s="249"/>
      <c r="J1103" s="246"/>
      <c r="K1103" s="246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138</v>
      </c>
      <c r="AU1103" s="254" t="s">
        <v>83</v>
      </c>
      <c r="AV1103" s="14" t="s">
        <v>81</v>
      </c>
      <c r="AW1103" s="14" t="s">
        <v>29</v>
      </c>
      <c r="AX1103" s="14" t="s">
        <v>73</v>
      </c>
      <c r="AY1103" s="254" t="s">
        <v>130</v>
      </c>
    </row>
    <row r="1104" s="13" customFormat="1">
      <c r="A1104" s="13"/>
      <c r="B1104" s="233"/>
      <c r="C1104" s="234"/>
      <c r="D1104" s="235" t="s">
        <v>138</v>
      </c>
      <c r="E1104" s="236" t="s">
        <v>1</v>
      </c>
      <c r="F1104" s="237" t="s">
        <v>1703</v>
      </c>
      <c r="G1104" s="234"/>
      <c r="H1104" s="238">
        <v>26</v>
      </c>
      <c r="I1104" s="239"/>
      <c r="J1104" s="234"/>
      <c r="K1104" s="234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138</v>
      </c>
      <c r="AU1104" s="244" t="s">
        <v>83</v>
      </c>
      <c r="AV1104" s="13" t="s">
        <v>83</v>
      </c>
      <c r="AW1104" s="13" t="s">
        <v>29</v>
      </c>
      <c r="AX1104" s="13" t="s">
        <v>73</v>
      </c>
      <c r="AY1104" s="244" t="s">
        <v>130</v>
      </c>
    </row>
    <row r="1105" s="14" customFormat="1">
      <c r="A1105" s="14"/>
      <c r="B1105" s="245"/>
      <c r="C1105" s="246"/>
      <c r="D1105" s="235" t="s">
        <v>138</v>
      </c>
      <c r="E1105" s="247" t="s">
        <v>1</v>
      </c>
      <c r="F1105" s="248" t="s">
        <v>1704</v>
      </c>
      <c r="G1105" s="246"/>
      <c r="H1105" s="247" t="s">
        <v>1</v>
      </c>
      <c r="I1105" s="249"/>
      <c r="J1105" s="246"/>
      <c r="K1105" s="246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138</v>
      </c>
      <c r="AU1105" s="254" t="s">
        <v>83</v>
      </c>
      <c r="AV1105" s="14" t="s">
        <v>81</v>
      </c>
      <c r="AW1105" s="14" t="s">
        <v>29</v>
      </c>
      <c r="AX1105" s="14" t="s">
        <v>73</v>
      </c>
      <c r="AY1105" s="254" t="s">
        <v>130</v>
      </c>
    </row>
    <row r="1106" s="13" customFormat="1">
      <c r="A1106" s="13"/>
      <c r="B1106" s="233"/>
      <c r="C1106" s="234"/>
      <c r="D1106" s="235" t="s">
        <v>138</v>
      </c>
      <c r="E1106" s="236" t="s">
        <v>1</v>
      </c>
      <c r="F1106" s="237" t="s">
        <v>1705</v>
      </c>
      <c r="G1106" s="234"/>
      <c r="H1106" s="238">
        <v>48.600000000000001</v>
      </c>
      <c r="I1106" s="239"/>
      <c r="J1106" s="234"/>
      <c r="K1106" s="234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138</v>
      </c>
      <c r="AU1106" s="244" t="s">
        <v>83</v>
      </c>
      <c r="AV1106" s="13" t="s">
        <v>83</v>
      </c>
      <c r="AW1106" s="13" t="s">
        <v>29</v>
      </c>
      <c r="AX1106" s="13" t="s">
        <v>73</v>
      </c>
      <c r="AY1106" s="244" t="s">
        <v>130</v>
      </c>
    </row>
    <row r="1107" s="15" customFormat="1">
      <c r="A1107" s="15"/>
      <c r="B1107" s="255"/>
      <c r="C1107" s="256"/>
      <c r="D1107" s="235" t="s">
        <v>138</v>
      </c>
      <c r="E1107" s="257" t="s">
        <v>1</v>
      </c>
      <c r="F1107" s="258" t="s">
        <v>153</v>
      </c>
      <c r="G1107" s="256"/>
      <c r="H1107" s="259">
        <v>77.299999999999997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5" t="s">
        <v>138</v>
      </c>
      <c r="AU1107" s="265" t="s">
        <v>83</v>
      </c>
      <c r="AV1107" s="15" t="s">
        <v>136</v>
      </c>
      <c r="AW1107" s="15" t="s">
        <v>29</v>
      </c>
      <c r="AX1107" s="15" t="s">
        <v>81</v>
      </c>
      <c r="AY1107" s="265" t="s">
        <v>130</v>
      </c>
    </row>
    <row r="1108" s="2" customFormat="1" ht="37.8" customHeight="1">
      <c r="A1108" s="38"/>
      <c r="B1108" s="39"/>
      <c r="C1108" s="219" t="s">
        <v>1706</v>
      </c>
      <c r="D1108" s="219" t="s">
        <v>132</v>
      </c>
      <c r="E1108" s="220" t="s">
        <v>1707</v>
      </c>
      <c r="F1108" s="221" t="s">
        <v>1708</v>
      </c>
      <c r="G1108" s="222" t="s">
        <v>179</v>
      </c>
      <c r="H1108" s="223">
        <v>543</v>
      </c>
      <c r="I1108" s="224"/>
      <c r="J1108" s="225">
        <f>ROUND(I1108*H1108,2)</f>
        <v>0</v>
      </c>
      <c r="K1108" s="226"/>
      <c r="L1108" s="44"/>
      <c r="M1108" s="227" t="s">
        <v>1</v>
      </c>
      <c r="N1108" s="228" t="s">
        <v>38</v>
      </c>
      <c r="O1108" s="91"/>
      <c r="P1108" s="229">
        <f>O1108*H1108</f>
        <v>0</v>
      </c>
      <c r="Q1108" s="229">
        <v>0</v>
      </c>
      <c r="R1108" s="229">
        <f>Q1108*H1108</f>
        <v>0</v>
      </c>
      <c r="S1108" s="229">
        <v>0</v>
      </c>
      <c r="T1108" s="230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31" t="s">
        <v>136</v>
      </c>
      <c r="AT1108" s="231" t="s">
        <v>132</v>
      </c>
      <c r="AU1108" s="231" t="s">
        <v>83</v>
      </c>
      <c r="AY1108" s="17" t="s">
        <v>130</v>
      </c>
      <c r="BE1108" s="232">
        <f>IF(N1108="základní",J1108,0)</f>
        <v>0</v>
      </c>
      <c r="BF1108" s="232">
        <f>IF(N1108="snížená",J1108,0)</f>
        <v>0</v>
      </c>
      <c r="BG1108" s="232">
        <f>IF(N1108="zákl. přenesená",J1108,0)</f>
        <v>0</v>
      </c>
      <c r="BH1108" s="232">
        <f>IF(N1108="sníž. přenesená",J1108,0)</f>
        <v>0</v>
      </c>
      <c r="BI1108" s="232">
        <f>IF(N1108="nulová",J1108,0)</f>
        <v>0</v>
      </c>
      <c r="BJ1108" s="17" t="s">
        <v>81</v>
      </c>
      <c r="BK1108" s="232">
        <f>ROUND(I1108*H1108,2)</f>
        <v>0</v>
      </c>
      <c r="BL1108" s="17" t="s">
        <v>136</v>
      </c>
      <c r="BM1108" s="231" t="s">
        <v>1709</v>
      </c>
    </row>
    <row r="1109" s="14" customFormat="1">
      <c r="A1109" s="14"/>
      <c r="B1109" s="245"/>
      <c r="C1109" s="246"/>
      <c r="D1109" s="235" t="s">
        <v>138</v>
      </c>
      <c r="E1109" s="247" t="s">
        <v>1</v>
      </c>
      <c r="F1109" s="248" t="s">
        <v>624</v>
      </c>
      <c r="G1109" s="246"/>
      <c r="H1109" s="247" t="s">
        <v>1</v>
      </c>
      <c r="I1109" s="249"/>
      <c r="J1109" s="246"/>
      <c r="K1109" s="246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138</v>
      </c>
      <c r="AU1109" s="254" t="s">
        <v>83</v>
      </c>
      <c r="AV1109" s="14" t="s">
        <v>81</v>
      </c>
      <c r="AW1109" s="14" t="s">
        <v>29</v>
      </c>
      <c r="AX1109" s="14" t="s">
        <v>73</v>
      </c>
      <c r="AY1109" s="254" t="s">
        <v>130</v>
      </c>
    </row>
    <row r="1110" s="13" customFormat="1">
      <c r="A1110" s="13"/>
      <c r="B1110" s="233"/>
      <c r="C1110" s="234"/>
      <c r="D1110" s="235" t="s">
        <v>138</v>
      </c>
      <c r="E1110" s="236" t="s">
        <v>1</v>
      </c>
      <c r="F1110" s="237" t="s">
        <v>1710</v>
      </c>
      <c r="G1110" s="234"/>
      <c r="H1110" s="238">
        <v>450</v>
      </c>
      <c r="I1110" s="239"/>
      <c r="J1110" s="234"/>
      <c r="K1110" s="234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138</v>
      </c>
      <c r="AU1110" s="244" t="s">
        <v>83</v>
      </c>
      <c r="AV1110" s="13" t="s">
        <v>83</v>
      </c>
      <c r="AW1110" s="13" t="s">
        <v>29</v>
      </c>
      <c r="AX1110" s="13" t="s">
        <v>73</v>
      </c>
      <c r="AY1110" s="244" t="s">
        <v>130</v>
      </c>
    </row>
    <row r="1111" s="14" customFormat="1">
      <c r="A1111" s="14"/>
      <c r="B1111" s="245"/>
      <c r="C1111" s="246"/>
      <c r="D1111" s="235" t="s">
        <v>138</v>
      </c>
      <c r="E1111" s="247" t="s">
        <v>1</v>
      </c>
      <c r="F1111" s="248" t="s">
        <v>1680</v>
      </c>
      <c r="G1111" s="246"/>
      <c r="H1111" s="247" t="s">
        <v>1</v>
      </c>
      <c r="I1111" s="249"/>
      <c r="J1111" s="246"/>
      <c r="K1111" s="246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138</v>
      </c>
      <c r="AU1111" s="254" t="s">
        <v>83</v>
      </c>
      <c r="AV1111" s="14" t="s">
        <v>81</v>
      </c>
      <c r="AW1111" s="14" t="s">
        <v>29</v>
      </c>
      <c r="AX1111" s="14" t="s">
        <v>73</v>
      </c>
      <c r="AY1111" s="254" t="s">
        <v>130</v>
      </c>
    </row>
    <row r="1112" s="13" customFormat="1">
      <c r="A1112" s="13"/>
      <c r="B1112" s="233"/>
      <c r="C1112" s="234"/>
      <c r="D1112" s="235" t="s">
        <v>138</v>
      </c>
      <c r="E1112" s="236" t="s">
        <v>1</v>
      </c>
      <c r="F1112" s="237" t="s">
        <v>1711</v>
      </c>
      <c r="G1112" s="234"/>
      <c r="H1112" s="238">
        <v>93</v>
      </c>
      <c r="I1112" s="239"/>
      <c r="J1112" s="234"/>
      <c r="K1112" s="234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138</v>
      </c>
      <c r="AU1112" s="244" t="s">
        <v>83</v>
      </c>
      <c r="AV1112" s="13" t="s">
        <v>83</v>
      </c>
      <c r="AW1112" s="13" t="s">
        <v>29</v>
      </c>
      <c r="AX1112" s="13" t="s">
        <v>73</v>
      </c>
      <c r="AY1112" s="244" t="s">
        <v>130</v>
      </c>
    </row>
    <row r="1113" s="15" customFormat="1">
      <c r="A1113" s="15"/>
      <c r="B1113" s="255"/>
      <c r="C1113" s="256"/>
      <c r="D1113" s="235" t="s">
        <v>138</v>
      </c>
      <c r="E1113" s="257" t="s">
        <v>1</v>
      </c>
      <c r="F1113" s="258" t="s">
        <v>153</v>
      </c>
      <c r="G1113" s="256"/>
      <c r="H1113" s="259">
        <v>543</v>
      </c>
      <c r="I1113" s="260"/>
      <c r="J1113" s="256"/>
      <c r="K1113" s="256"/>
      <c r="L1113" s="261"/>
      <c r="M1113" s="262"/>
      <c r="N1113" s="263"/>
      <c r="O1113" s="263"/>
      <c r="P1113" s="263"/>
      <c r="Q1113" s="263"/>
      <c r="R1113" s="263"/>
      <c r="S1113" s="263"/>
      <c r="T1113" s="264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65" t="s">
        <v>138</v>
      </c>
      <c r="AU1113" s="265" t="s">
        <v>83</v>
      </c>
      <c r="AV1113" s="15" t="s">
        <v>136</v>
      </c>
      <c r="AW1113" s="15" t="s">
        <v>29</v>
      </c>
      <c r="AX1113" s="15" t="s">
        <v>81</v>
      </c>
      <c r="AY1113" s="265" t="s">
        <v>130</v>
      </c>
    </row>
    <row r="1114" s="2" customFormat="1" ht="33" customHeight="1">
      <c r="A1114" s="38"/>
      <c r="B1114" s="39"/>
      <c r="C1114" s="219" t="s">
        <v>1712</v>
      </c>
      <c r="D1114" s="219" t="s">
        <v>132</v>
      </c>
      <c r="E1114" s="220" t="s">
        <v>1713</v>
      </c>
      <c r="F1114" s="221" t="s">
        <v>1714</v>
      </c>
      <c r="G1114" s="222" t="s">
        <v>135</v>
      </c>
      <c r="H1114" s="223">
        <v>1560</v>
      </c>
      <c r="I1114" s="224"/>
      <c r="J1114" s="225">
        <f>ROUND(I1114*H1114,2)</f>
        <v>0</v>
      </c>
      <c r="K1114" s="226"/>
      <c r="L1114" s="44"/>
      <c r="M1114" s="227" t="s">
        <v>1</v>
      </c>
      <c r="N1114" s="228" t="s">
        <v>38</v>
      </c>
      <c r="O1114" s="91"/>
      <c r="P1114" s="229">
        <f>O1114*H1114</f>
        <v>0</v>
      </c>
      <c r="Q1114" s="229">
        <v>0</v>
      </c>
      <c r="R1114" s="229">
        <f>Q1114*H1114</f>
        <v>0</v>
      </c>
      <c r="S1114" s="229">
        <v>0</v>
      </c>
      <c r="T1114" s="230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31" t="s">
        <v>136</v>
      </c>
      <c r="AT1114" s="231" t="s">
        <v>132</v>
      </c>
      <c r="AU1114" s="231" t="s">
        <v>83</v>
      </c>
      <c r="AY1114" s="17" t="s">
        <v>130</v>
      </c>
      <c r="BE1114" s="232">
        <f>IF(N1114="základní",J1114,0)</f>
        <v>0</v>
      </c>
      <c r="BF1114" s="232">
        <f>IF(N1114="snížená",J1114,0)</f>
        <v>0</v>
      </c>
      <c r="BG1114" s="232">
        <f>IF(N1114="zákl. přenesená",J1114,0)</f>
        <v>0</v>
      </c>
      <c r="BH1114" s="232">
        <f>IF(N1114="sníž. přenesená",J1114,0)</f>
        <v>0</v>
      </c>
      <c r="BI1114" s="232">
        <f>IF(N1114="nulová",J1114,0)</f>
        <v>0</v>
      </c>
      <c r="BJ1114" s="17" t="s">
        <v>81</v>
      </c>
      <c r="BK1114" s="232">
        <f>ROUND(I1114*H1114,2)</f>
        <v>0</v>
      </c>
      <c r="BL1114" s="17" t="s">
        <v>136</v>
      </c>
      <c r="BM1114" s="231" t="s">
        <v>1715</v>
      </c>
    </row>
    <row r="1115" s="2" customFormat="1" ht="33" customHeight="1">
      <c r="A1115" s="38"/>
      <c r="B1115" s="39"/>
      <c r="C1115" s="219" t="s">
        <v>1716</v>
      </c>
      <c r="D1115" s="219" t="s">
        <v>132</v>
      </c>
      <c r="E1115" s="220" t="s">
        <v>1717</v>
      </c>
      <c r="F1115" s="221" t="s">
        <v>1718</v>
      </c>
      <c r="G1115" s="222" t="s">
        <v>342</v>
      </c>
      <c r="H1115" s="223">
        <v>7325</v>
      </c>
      <c r="I1115" s="224"/>
      <c r="J1115" s="225">
        <f>ROUND(I1115*H1115,2)</f>
        <v>0</v>
      </c>
      <c r="K1115" s="226"/>
      <c r="L1115" s="44"/>
      <c r="M1115" s="227" t="s">
        <v>1</v>
      </c>
      <c r="N1115" s="228" t="s">
        <v>38</v>
      </c>
      <c r="O1115" s="91"/>
      <c r="P1115" s="229">
        <f>O1115*H1115</f>
        <v>0</v>
      </c>
      <c r="Q1115" s="229">
        <v>0</v>
      </c>
      <c r="R1115" s="229">
        <f>Q1115*H1115</f>
        <v>0</v>
      </c>
      <c r="S1115" s="229">
        <v>0</v>
      </c>
      <c r="T1115" s="230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31" t="s">
        <v>136</v>
      </c>
      <c r="AT1115" s="231" t="s">
        <v>132</v>
      </c>
      <c r="AU1115" s="231" t="s">
        <v>83</v>
      </c>
      <c r="AY1115" s="17" t="s">
        <v>130</v>
      </c>
      <c r="BE1115" s="232">
        <f>IF(N1115="základní",J1115,0)</f>
        <v>0</v>
      </c>
      <c r="BF1115" s="232">
        <f>IF(N1115="snížená",J1115,0)</f>
        <v>0</v>
      </c>
      <c r="BG1115" s="232">
        <f>IF(N1115="zákl. přenesená",J1115,0)</f>
        <v>0</v>
      </c>
      <c r="BH1115" s="232">
        <f>IF(N1115="sníž. přenesená",J1115,0)</f>
        <v>0</v>
      </c>
      <c r="BI1115" s="232">
        <f>IF(N1115="nulová",J1115,0)</f>
        <v>0</v>
      </c>
      <c r="BJ1115" s="17" t="s">
        <v>81</v>
      </c>
      <c r="BK1115" s="232">
        <f>ROUND(I1115*H1115,2)</f>
        <v>0</v>
      </c>
      <c r="BL1115" s="17" t="s">
        <v>136</v>
      </c>
      <c r="BM1115" s="231" t="s">
        <v>1719</v>
      </c>
    </row>
    <row r="1116" s="14" customFormat="1">
      <c r="A1116" s="14"/>
      <c r="B1116" s="245"/>
      <c r="C1116" s="246"/>
      <c r="D1116" s="235" t="s">
        <v>138</v>
      </c>
      <c r="E1116" s="247" t="s">
        <v>1</v>
      </c>
      <c r="F1116" s="248" t="s">
        <v>1720</v>
      </c>
      <c r="G1116" s="246"/>
      <c r="H1116" s="247" t="s">
        <v>1</v>
      </c>
      <c r="I1116" s="249"/>
      <c r="J1116" s="246"/>
      <c r="K1116" s="246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138</v>
      </c>
      <c r="AU1116" s="254" t="s">
        <v>83</v>
      </c>
      <c r="AV1116" s="14" t="s">
        <v>81</v>
      </c>
      <c r="AW1116" s="14" t="s">
        <v>29</v>
      </c>
      <c r="AX1116" s="14" t="s">
        <v>73</v>
      </c>
      <c r="AY1116" s="254" t="s">
        <v>130</v>
      </c>
    </row>
    <row r="1117" s="13" customFormat="1">
      <c r="A1117" s="13"/>
      <c r="B1117" s="233"/>
      <c r="C1117" s="234"/>
      <c r="D1117" s="235" t="s">
        <v>138</v>
      </c>
      <c r="E1117" s="236" t="s">
        <v>1</v>
      </c>
      <c r="F1117" s="237" t="s">
        <v>1721</v>
      </c>
      <c r="G1117" s="234"/>
      <c r="H1117" s="238">
        <v>7325</v>
      </c>
      <c r="I1117" s="239"/>
      <c r="J1117" s="234"/>
      <c r="K1117" s="234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4" t="s">
        <v>138</v>
      </c>
      <c r="AU1117" s="244" t="s">
        <v>83</v>
      </c>
      <c r="AV1117" s="13" t="s">
        <v>83</v>
      </c>
      <c r="AW1117" s="13" t="s">
        <v>29</v>
      </c>
      <c r="AX1117" s="13" t="s">
        <v>81</v>
      </c>
      <c r="AY1117" s="244" t="s">
        <v>130</v>
      </c>
    </row>
    <row r="1118" s="2" customFormat="1" ht="24.15" customHeight="1">
      <c r="A1118" s="38"/>
      <c r="B1118" s="39"/>
      <c r="C1118" s="219" t="s">
        <v>1722</v>
      </c>
      <c r="D1118" s="219" t="s">
        <v>132</v>
      </c>
      <c r="E1118" s="220" t="s">
        <v>1723</v>
      </c>
      <c r="F1118" s="221" t="s">
        <v>1724</v>
      </c>
      <c r="G1118" s="222" t="s">
        <v>1413</v>
      </c>
      <c r="H1118" s="223">
        <v>18</v>
      </c>
      <c r="I1118" s="224"/>
      <c r="J1118" s="225">
        <f>ROUND(I1118*H1118,2)</f>
        <v>0</v>
      </c>
      <c r="K1118" s="226"/>
      <c r="L1118" s="44"/>
      <c r="M1118" s="227" t="s">
        <v>1</v>
      </c>
      <c r="N1118" s="228" t="s">
        <v>38</v>
      </c>
      <c r="O1118" s="91"/>
      <c r="P1118" s="229">
        <f>O1118*H1118</f>
        <v>0</v>
      </c>
      <c r="Q1118" s="229">
        <v>0</v>
      </c>
      <c r="R1118" s="229">
        <f>Q1118*H1118</f>
        <v>0</v>
      </c>
      <c r="S1118" s="229">
        <v>0</v>
      </c>
      <c r="T1118" s="230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31" t="s">
        <v>136</v>
      </c>
      <c r="AT1118" s="231" t="s">
        <v>132</v>
      </c>
      <c r="AU1118" s="231" t="s">
        <v>83</v>
      </c>
      <c r="AY1118" s="17" t="s">
        <v>130</v>
      </c>
      <c r="BE1118" s="232">
        <f>IF(N1118="základní",J1118,0)</f>
        <v>0</v>
      </c>
      <c r="BF1118" s="232">
        <f>IF(N1118="snížená",J1118,0)</f>
        <v>0</v>
      </c>
      <c r="BG1118" s="232">
        <f>IF(N1118="zákl. přenesená",J1118,0)</f>
        <v>0</v>
      </c>
      <c r="BH1118" s="232">
        <f>IF(N1118="sníž. přenesená",J1118,0)</f>
        <v>0</v>
      </c>
      <c r="BI1118" s="232">
        <f>IF(N1118="nulová",J1118,0)</f>
        <v>0</v>
      </c>
      <c r="BJ1118" s="17" t="s">
        <v>81</v>
      </c>
      <c r="BK1118" s="232">
        <f>ROUND(I1118*H1118,2)</f>
        <v>0</v>
      </c>
      <c r="BL1118" s="17" t="s">
        <v>136</v>
      </c>
      <c r="BM1118" s="231" t="s">
        <v>1725</v>
      </c>
    </row>
    <row r="1119" s="13" customFormat="1">
      <c r="A1119" s="13"/>
      <c r="B1119" s="233"/>
      <c r="C1119" s="234"/>
      <c r="D1119" s="235" t="s">
        <v>138</v>
      </c>
      <c r="E1119" s="236" t="s">
        <v>1</v>
      </c>
      <c r="F1119" s="237" t="s">
        <v>1726</v>
      </c>
      <c r="G1119" s="234"/>
      <c r="H1119" s="238">
        <v>18</v>
      </c>
      <c r="I1119" s="239"/>
      <c r="J1119" s="234"/>
      <c r="K1119" s="234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138</v>
      </c>
      <c r="AU1119" s="244" t="s">
        <v>83</v>
      </c>
      <c r="AV1119" s="13" t="s">
        <v>83</v>
      </c>
      <c r="AW1119" s="13" t="s">
        <v>29</v>
      </c>
      <c r="AX1119" s="13" t="s">
        <v>81</v>
      </c>
      <c r="AY1119" s="244" t="s">
        <v>130</v>
      </c>
    </row>
    <row r="1120" s="2" customFormat="1" ht="24.15" customHeight="1">
      <c r="A1120" s="38"/>
      <c r="B1120" s="39"/>
      <c r="C1120" s="219" t="s">
        <v>1727</v>
      </c>
      <c r="D1120" s="219" t="s">
        <v>132</v>
      </c>
      <c r="E1120" s="220" t="s">
        <v>1728</v>
      </c>
      <c r="F1120" s="221" t="s">
        <v>1729</v>
      </c>
      <c r="G1120" s="222" t="s">
        <v>1413</v>
      </c>
      <c r="H1120" s="223">
        <v>6</v>
      </c>
      <c r="I1120" s="224"/>
      <c r="J1120" s="225">
        <f>ROUND(I1120*H1120,2)</f>
        <v>0</v>
      </c>
      <c r="K1120" s="226"/>
      <c r="L1120" s="44"/>
      <c r="M1120" s="227" t="s">
        <v>1</v>
      </c>
      <c r="N1120" s="228" t="s">
        <v>38</v>
      </c>
      <c r="O1120" s="91"/>
      <c r="P1120" s="229">
        <f>O1120*H1120</f>
        <v>0</v>
      </c>
      <c r="Q1120" s="229">
        <v>0</v>
      </c>
      <c r="R1120" s="229">
        <f>Q1120*H1120</f>
        <v>0</v>
      </c>
      <c r="S1120" s="229">
        <v>0</v>
      </c>
      <c r="T1120" s="230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231" t="s">
        <v>136</v>
      </c>
      <c r="AT1120" s="231" t="s">
        <v>132</v>
      </c>
      <c r="AU1120" s="231" t="s">
        <v>83</v>
      </c>
      <c r="AY1120" s="17" t="s">
        <v>130</v>
      </c>
      <c r="BE1120" s="232">
        <f>IF(N1120="základní",J1120,0)</f>
        <v>0</v>
      </c>
      <c r="BF1120" s="232">
        <f>IF(N1120="snížená",J1120,0)</f>
        <v>0</v>
      </c>
      <c r="BG1120" s="232">
        <f>IF(N1120="zákl. přenesená",J1120,0)</f>
        <v>0</v>
      </c>
      <c r="BH1120" s="232">
        <f>IF(N1120="sníž. přenesená",J1120,0)</f>
        <v>0</v>
      </c>
      <c r="BI1120" s="232">
        <f>IF(N1120="nulová",J1120,0)</f>
        <v>0</v>
      </c>
      <c r="BJ1120" s="17" t="s">
        <v>81</v>
      </c>
      <c r="BK1120" s="232">
        <f>ROUND(I1120*H1120,2)</f>
        <v>0</v>
      </c>
      <c r="BL1120" s="17" t="s">
        <v>136</v>
      </c>
      <c r="BM1120" s="231" t="s">
        <v>1730</v>
      </c>
    </row>
    <row r="1121" s="2" customFormat="1" ht="44.25" customHeight="1">
      <c r="A1121" s="38"/>
      <c r="B1121" s="39"/>
      <c r="C1121" s="219" t="s">
        <v>1731</v>
      </c>
      <c r="D1121" s="219" t="s">
        <v>132</v>
      </c>
      <c r="E1121" s="220" t="s">
        <v>1732</v>
      </c>
      <c r="F1121" s="221" t="s">
        <v>1733</v>
      </c>
      <c r="G1121" s="222" t="s">
        <v>360</v>
      </c>
      <c r="H1121" s="223">
        <v>5</v>
      </c>
      <c r="I1121" s="224"/>
      <c r="J1121" s="225">
        <f>ROUND(I1121*H1121,2)</f>
        <v>0</v>
      </c>
      <c r="K1121" s="226"/>
      <c r="L1121" s="44"/>
      <c r="M1121" s="227" t="s">
        <v>1</v>
      </c>
      <c r="N1121" s="228" t="s">
        <v>38</v>
      </c>
      <c r="O1121" s="91"/>
      <c r="P1121" s="229">
        <f>O1121*H1121</f>
        <v>0</v>
      </c>
      <c r="Q1121" s="229">
        <v>0</v>
      </c>
      <c r="R1121" s="229">
        <f>Q1121*H1121</f>
        <v>0</v>
      </c>
      <c r="S1121" s="229">
        <v>0.187</v>
      </c>
      <c r="T1121" s="230">
        <f>S1121*H1121</f>
        <v>0.93500000000000005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31" t="s">
        <v>136</v>
      </c>
      <c r="AT1121" s="231" t="s">
        <v>132</v>
      </c>
      <c r="AU1121" s="231" t="s">
        <v>83</v>
      </c>
      <c r="AY1121" s="17" t="s">
        <v>130</v>
      </c>
      <c r="BE1121" s="232">
        <f>IF(N1121="základní",J1121,0)</f>
        <v>0</v>
      </c>
      <c r="BF1121" s="232">
        <f>IF(N1121="snížená",J1121,0)</f>
        <v>0</v>
      </c>
      <c r="BG1121" s="232">
        <f>IF(N1121="zákl. přenesená",J1121,0)</f>
        <v>0</v>
      </c>
      <c r="BH1121" s="232">
        <f>IF(N1121="sníž. přenesená",J1121,0)</f>
        <v>0</v>
      </c>
      <c r="BI1121" s="232">
        <f>IF(N1121="nulová",J1121,0)</f>
        <v>0</v>
      </c>
      <c r="BJ1121" s="17" t="s">
        <v>81</v>
      </c>
      <c r="BK1121" s="232">
        <f>ROUND(I1121*H1121,2)</f>
        <v>0</v>
      </c>
      <c r="BL1121" s="17" t="s">
        <v>136</v>
      </c>
      <c r="BM1121" s="231" t="s">
        <v>1734</v>
      </c>
    </row>
    <row r="1122" s="13" customFormat="1">
      <c r="A1122" s="13"/>
      <c r="B1122" s="233"/>
      <c r="C1122" s="234"/>
      <c r="D1122" s="235" t="s">
        <v>138</v>
      </c>
      <c r="E1122" s="236" t="s">
        <v>1</v>
      </c>
      <c r="F1122" s="237" t="s">
        <v>1735</v>
      </c>
      <c r="G1122" s="234"/>
      <c r="H1122" s="238">
        <v>5</v>
      </c>
      <c r="I1122" s="239"/>
      <c r="J1122" s="234"/>
      <c r="K1122" s="234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138</v>
      </c>
      <c r="AU1122" s="244" t="s">
        <v>83</v>
      </c>
      <c r="AV1122" s="13" t="s">
        <v>83</v>
      </c>
      <c r="AW1122" s="13" t="s">
        <v>29</v>
      </c>
      <c r="AX1122" s="13" t="s">
        <v>73</v>
      </c>
      <c r="AY1122" s="244" t="s">
        <v>130</v>
      </c>
    </row>
    <row r="1123" s="2" customFormat="1" ht="44.25" customHeight="1">
      <c r="A1123" s="38"/>
      <c r="B1123" s="39"/>
      <c r="C1123" s="219" t="s">
        <v>1736</v>
      </c>
      <c r="D1123" s="219" t="s">
        <v>132</v>
      </c>
      <c r="E1123" s="220" t="s">
        <v>1737</v>
      </c>
      <c r="F1123" s="221" t="s">
        <v>1738</v>
      </c>
      <c r="G1123" s="222" t="s">
        <v>195</v>
      </c>
      <c r="H1123" s="223">
        <v>0.76800000000000002</v>
      </c>
      <c r="I1123" s="224"/>
      <c r="J1123" s="225">
        <f>ROUND(I1123*H1123,2)</f>
        <v>0</v>
      </c>
      <c r="K1123" s="226"/>
      <c r="L1123" s="44"/>
      <c r="M1123" s="227" t="s">
        <v>1</v>
      </c>
      <c r="N1123" s="228" t="s">
        <v>38</v>
      </c>
      <c r="O1123" s="91"/>
      <c r="P1123" s="229">
        <f>O1123*H1123</f>
        <v>0</v>
      </c>
      <c r="Q1123" s="229">
        <v>0</v>
      </c>
      <c r="R1123" s="229">
        <f>Q1123*H1123</f>
        <v>0</v>
      </c>
      <c r="S1123" s="229">
        <v>2.3999999999999999</v>
      </c>
      <c r="T1123" s="230">
        <f>S1123*H1123</f>
        <v>1.8432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231" t="s">
        <v>136</v>
      </c>
      <c r="AT1123" s="231" t="s">
        <v>132</v>
      </c>
      <c r="AU1123" s="231" t="s">
        <v>83</v>
      </c>
      <c r="AY1123" s="17" t="s">
        <v>130</v>
      </c>
      <c r="BE1123" s="232">
        <f>IF(N1123="základní",J1123,0)</f>
        <v>0</v>
      </c>
      <c r="BF1123" s="232">
        <f>IF(N1123="snížená",J1123,0)</f>
        <v>0</v>
      </c>
      <c r="BG1123" s="232">
        <f>IF(N1123="zákl. přenesená",J1123,0)</f>
        <v>0</v>
      </c>
      <c r="BH1123" s="232">
        <f>IF(N1123="sníž. přenesená",J1123,0)</f>
        <v>0</v>
      </c>
      <c r="BI1123" s="232">
        <f>IF(N1123="nulová",J1123,0)</f>
        <v>0</v>
      </c>
      <c r="BJ1123" s="17" t="s">
        <v>81</v>
      </c>
      <c r="BK1123" s="232">
        <f>ROUND(I1123*H1123,2)</f>
        <v>0</v>
      </c>
      <c r="BL1123" s="17" t="s">
        <v>136</v>
      </c>
      <c r="BM1123" s="231" t="s">
        <v>1739</v>
      </c>
    </row>
    <row r="1124" s="13" customFormat="1">
      <c r="A1124" s="13"/>
      <c r="B1124" s="233"/>
      <c r="C1124" s="234"/>
      <c r="D1124" s="235" t="s">
        <v>138</v>
      </c>
      <c r="E1124" s="236" t="s">
        <v>1</v>
      </c>
      <c r="F1124" s="237" t="s">
        <v>1740</v>
      </c>
      <c r="G1124" s="234"/>
      <c r="H1124" s="238">
        <v>0.76800000000000002</v>
      </c>
      <c r="I1124" s="239"/>
      <c r="J1124" s="234"/>
      <c r="K1124" s="234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138</v>
      </c>
      <c r="AU1124" s="244" t="s">
        <v>83</v>
      </c>
      <c r="AV1124" s="13" t="s">
        <v>83</v>
      </c>
      <c r="AW1124" s="13" t="s">
        <v>29</v>
      </c>
      <c r="AX1124" s="13" t="s">
        <v>73</v>
      </c>
      <c r="AY1124" s="244" t="s">
        <v>130</v>
      </c>
    </row>
    <row r="1125" s="2" customFormat="1" ht="44.25" customHeight="1">
      <c r="A1125" s="38"/>
      <c r="B1125" s="39"/>
      <c r="C1125" s="219" t="s">
        <v>1741</v>
      </c>
      <c r="D1125" s="219" t="s">
        <v>132</v>
      </c>
      <c r="E1125" s="220" t="s">
        <v>1742</v>
      </c>
      <c r="F1125" s="221" t="s">
        <v>1743</v>
      </c>
      <c r="G1125" s="222" t="s">
        <v>195</v>
      </c>
      <c r="H1125" s="223">
        <v>5.2439999999999998</v>
      </c>
      <c r="I1125" s="224"/>
      <c r="J1125" s="225">
        <f>ROUND(I1125*H1125,2)</f>
        <v>0</v>
      </c>
      <c r="K1125" s="226"/>
      <c r="L1125" s="44"/>
      <c r="M1125" s="227" t="s">
        <v>1</v>
      </c>
      <c r="N1125" s="228" t="s">
        <v>38</v>
      </c>
      <c r="O1125" s="91"/>
      <c r="P1125" s="229">
        <f>O1125*H1125</f>
        <v>0</v>
      </c>
      <c r="Q1125" s="229">
        <v>0</v>
      </c>
      <c r="R1125" s="229">
        <f>Q1125*H1125</f>
        <v>0</v>
      </c>
      <c r="S1125" s="229">
        <v>2.3999999999999999</v>
      </c>
      <c r="T1125" s="230">
        <f>S1125*H1125</f>
        <v>12.5856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31" t="s">
        <v>136</v>
      </c>
      <c r="AT1125" s="231" t="s">
        <v>132</v>
      </c>
      <c r="AU1125" s="231" t="s">
        <v>83</v>
      </c>
      <c r="AY1125" s="17" t="s">
        <v>130</v>
      </c>
      <c r="BE1125" s="232">
        <f>IF(N1125="základní",J1125,0)</f>
        <v>0</v>
      </c>
      <c r="BF1125" s="232">
        <f>IF(N1125="snížená",J1125,0)</f>
        <v>0</v>
      </c>
      <c r="BG1125" s="232">
        <f>IF(N1125="zákl. přenesená",J1125,0)</f>
        <v>0</v>
      </c>
      <c r="BH1125" s="232">
        <f>IF(N1125="sníž. přenesená",J1125,0)</f>
        <v>0</v>
      </c>
      <c r="BI1125" s="232">
        <f>IF(N1125="nulová",J1125,0)</f>
        <v>0</v>
      </c>
      <c r="BJ1125" s="17" t="s">
        <v>81</v>
      </c>
      <c r="BK1125" s="232">
        <f>ROUND(I1125*H1125,2)</f>
        <v>0</v>
      </c>
      <c r="BL1125" s="17" t="s">
        <v>136</v>
      </c>
      <c r="BM1125" s="231" t="s">
        <v>1744</v>
      </c>
    </row>
    <row r="1126" s="13" customFormat="1">
      <c r="A1126" s="13"/>
      <c r="B1126" s="233"/>
      <c r="C1126" s="234"/>
      <c r="D1126" s="235" t="s">
        <v>138</v>
      </c>
      <c r="E1126" s="236" t="s">
        <v>1</v>
      </c>
      <c r="F1126" s="237" t="s">
        <v>1745</v>
      </c>
      <c r="G1126" s="234"/>
      <c r="H1126" s="238">
        <v>5.2439999999999998</v>
      </c>
      <c r="I1126" s="239"/>
      <c r="J1126" s="234"/>
      <c r="K1126" s="234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4" t="s">
        <v>138</v>
      </c>
      <c r="AU1126" s="244" t="s">
        <v>83</v>
      </c>
      <c r="AV1126" s="13" t="s">
        <v>83</v>
      </c>
      <c r="AW1126" s="13" t="s">
        <v>29</v>
      </c>
      <c r="AX1126" s="13" t="s">
        <v>73</v>
      </c>
      <c r="AY1126" s="244" t="s">
        <v>130</v>
      </c>
    </row>
    <row r="1127" s="2" customFormat="1" ht="37.8" customHeight="1">
      <c r="A1127" s="38"/>
      <c r="B1127" s="39"/>
      <c r="C1127" s="219" t="s">
        <v>1746</v>
      </c>
      <c r="D1127" s="219" t="s">
        <v>132</v>
      </c>
      <c r="E1127" s="220" t="s">
        <v>1747</v>
      </c>
      <c r="F1127" s="221" t="s">
        <v>1748</v>
      </c>
      <c r="G1127" s="222" t="s">
        <v>179</v>
      </c>
      <c r="H1127" s="223">
        <v>72</v>
      </c>
      <c r="I1127" s="224"/>
      <c r="J1127" s="225">
        <f>ROUND(I1127*H1127,2)</f>
        <v>0</v>
      </c>
      <c r="K1127" s="226"/>
      <c r="L1127" s="44"/>
      <c r="M1127" s="227" t="s">
        <v>1</v>
      </c>
      <c r="N1127" s="228" t="s">
        <v>38</v>
      </c>
      <c r="O1127" s="91"/>
      <c r="P1127" s="229">
        <f>O1127*H1127</f>
        <v>0</v>
      </c>
      <c r="Q1127" s="229">
        <v>8.0000000000000007E-05</v>
      </c>
      <c r="R1127" s="229">
        <f>Q1127*H1127</f>
        <v>0.0057600000000000004</v>
      </c>
      <c r="S1127" s="229">
        <v>0</v>
      </c>
      <c r="T1127" s="230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31" t="s">
        <v>136</v>
      </c>
      <c r="AT1127" s="231" t="s">
        <v>132</v>
      </c>
      <c r="AU1127" s="231" t="s">
        <v>83</v>
      </c>
      <c r="AY1127" s="17" t="s">
        <v>130</v>
      </c>
      <c r="BE1127" s="232">
        <f>IF(N1127="základní",J1127,0)</f>
        <v>0</v>
      </c>
      <c r="BF1127" s="232">
        <f>IF(N1127="snížená",J1127,0)</f>
        <v>0</v>
      </c>
      <c r="BG1127" s="232">
        <f>IF(N1127="zákl. přenesená",J1127,0)</f>
        <v>0</v>
      </c>
      <c r="BH1127" s="232">
        <f>IF(N1127="sníž. přenesená",J1127,0)</f>
        <v>0</v>
      </c>
      <c r="BI1127" s="232">
        <f>IF(N1127="nulová",J1127,0)</f>
        <v>0</v>
      </c>
      <c r="BJ1127" s="17" t="s">
        <v>81</v>
      </c>
      <c r="BK1127" s="232">
        <f>ROUND(I1127*H1127,2)</f>
        <v>0</v>
      </c>
      <c r="BL1127" s="17" t="s">
        <v>136</v>
      </c>
      <c r="BM1127" s="231" t="s">
        <v>1749</v>
      </c>
    </row>
    <row r="1128" s="14" customFormat="1">
      <c r="A1128" s="14"/>
      <c r="B1128" s="245"/>
      <c r="C1128" s="246"/>
      <c r="D1128" s="235" t="s">
        <v>138</v>
      </c>
      <c r="E1128" s="247" t="s">
        <v>1</v>
      </c>
      <c r="F1128" s="248" t="s">
        <v>1750</v>
      </c>
      <c r="G1128" s="246"/>
      <c r="H1128" s="247" t="s">
        <v>1</v>
      </c>
      <c r="I1128" s="249"/>
      <c r="J1128" s="246"/>
      <c r="K1128" s="246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138</v>
      </c>
      <c r="AU1128" s="254" t="s">
        <v>83</v>
      </c>
      <c r="AV1128" s="14" t="s">
        <v>81</v>
      </c>
      <c r="AW1128" s="14" t="s">
        <v>29</v>
      </c>
      <c r="AX1128" s="14" t="s">
        <v>73</v>
      </c>
      <c r="AY1128" s="254" t="s">
        <v>130</v>
      </c>
    </row>
    <row r="1129" s="13" customFormat="1">
      <c r="A1129" s="13"/>
      <c r="B1129" s="233"/>
      <c r="C1129" s="234"/>
      <c r="D1129" s="235" t="s">
        <v>138</v>
      </c>
      <c r="E1129" s="236" t="s">
        <v>1</v>
      </c>
      <c r="F1129" s="237" t="s">
        <v>1751</v>
      </c>
      <c r="G1129" s="234"/>
      <c r="H1129" s="238">
        <v>72</v>
      </c>
      <c r="I1129" s="239"/>
      <c r="J1129" s="234"/>
      <c r="K1129" s="234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138</v>
      </c>
      <c r="AU1129" s="244" t="s">
        <v>83</v>
      </c>
      <c r="AV1129" s="13" t="s">
        <v>83</v>
      </c>
      <c r="AW1129" s="13" t="s">
        <v>29</v>
      </c>
      <c r="AX1129" s="13" t="s">
        <v>81</v>
      </c>
      <c r="AY1129" s="244" t="s">
        <v>130</v>
      </c>
    </row>
    <row r="1130" s="2" customFormat="1" ht="44.25" customHeight="1">
      <c r="A1130" s="38"/>
      <c r="B1130" s="39"/>
      <c r="C1130" s="219" t="s">
        <v>1752</v>
      </c>
      <c r="D1130" s="219" t="s">
        <v>132</v>
      </c>
      <c r="E1130" s="220" t="s">
        <v>1753</v>
      </c>
      <c r="F1130" s="221" t="s">
        <v>1754</v>
      </c>
      <c r="G1130" s="222" t="s">
        <v>179</v>
      </c>
      <c r="H1130" s="223">
        <v>22.800000000000001</v>
      </c>
      <c r="I1130" s="224"/>
      <c r="J1130" s="225">
        <f>ROUND(I1130*H1130,2)</f>
        <v>0</v>
      </c>
      <c r="K1130" s="226"/>
      <c r="L1130" s="44"/>
      <c r="M1130" s="227" t="s">
        <v>1</v>
      </c>
      <c r="N1130" s="228" t="s">
        <v>38</v>
      </c>
      <c r="O1130" s="91"/>
      <c r="P1130" s="229">
        <f>O1130*H1130</f>
        <v>0</v>
      </c>
      <c r="Q1130" s="229">
        <v>0.00020000000000000001</v>
      </c>
      <c r="R1130" s="229">
        <f>Q1130*H1130</f>
        <v>0.0045600000000000007</v>
      </c>
      <c r="S1130" s="229">
        <v>0</v>
      </c>
      <c r="T1130" s="230">
        <f>S1130*H1130</f>
        <v>0</v>
      </c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R1130" s="231" t="s">
        <v>136</v>
      </c>
      <c r="AT1130" s="231" t="s">
        <v>132</v>
      </c>
      <c r="AU1130" s="231" t="s">
        <v>83</v>
      </c>
      <c r="AY1130" s="17" t="s">
        <v>130</v>
      </c>
      <c r="BE1130" s="232">
        <f>IF(N1130="základní",J1130,0)</f>
        <v>0</v>
      </c>
      <c r="BF1130" s="232">
        <f>IF(N1130="snížená",J1130,0)</f>
        <v>0</v>
      </c>
      <c r="BG1130" s="232">
        <f>IF(N1130="zákl. přenesená",J1130,0)</f>
        <v>0</v>
      </c>
      <c r="BH1130" s="232">
        <f>IF(N1130="sníž. přenesená",J1130,0)</f>
        <v>0</v>
      </c>
      <c r="BI1130" s="232">
        <f>IF(N1130="nulová",J1130,0)</f>
        <v>0</v>
      </c>
      <c r="BJ1130" s="17" t="s">
        <v>81</v>
      </c>
      <c r="BK1130" s="232">
        <f>ROUND(I1130*H1130,2)</f>
        <v>0</v>
      </c>
      <c r="BL1130" s="17" t="s">
        <v>136</v>
      </c>
      <c r="BM1130" s="231" t="s">
        <v>1755</v>
      </c>
    </row>
    <row r="1131" s="14" customFormat="1">
      <c r="A1131" s="14"/>
      <c r="B1131" s="245"/>
      <c r="C1131" s="246"/>
      <c r="D1131" s="235" t="s">
        <v>138</v>
      </c>
      <c r="E1131" s="247" t="s">
        <v>1</v>
      </c>
      <c r="F1131" s="248" t="s">
        <v>1756</v>
      </c>
      <c r="G1131" s="246"/>
      <c r="H1131" s="247" t="s">
        <v>1</v>
      </c>
      <c r="I1131" s="249"/>
      <c r="J1131" s="246"/>
      <c r="K1131" s="246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138</v>
      </c>
      <c r="AU1131" s="254" t="s">
        <v>83</v>
      </c>
      <c r="AV1131" s="14" t="s">
        <v>81</v>
      </c>
      <c r="AW1131" s="14" t="s">
        <v>29</v>
      </c>
      <c r="AX1131" s="14" t="s">
        <v>73</v>
      </c>
      <c r="AY1131" s="254" t="s">
        <v>130</v>
      </c>
    </row>
    <row r="1132" s="13" customFormat="1">
      <c r="A1132" s="13"/>
      <c r="B1132" s="233"/>
      <c r="C1132" s="234"/>
      <c r="D1132" s="235" t="s">
        <v>138</v>
      </c>
      <c r="E1132" s="236" t="s">
        <v>1</v>
      </c>
      <c r="F1132" s="237" t="s">
        <v>1757</v>
      </c>
      <c r="G1132" s="234"/>
      <c r="H1132" s="238">
        <v>12.800000000000001</v>
      </c>
      <c r="I1132" s="239"/>
      <c r="J1132" s="234"/>
      <c r="K1132" s="234"/>
      <c r="L1132" s="240"/>
      <c r="M1132" s="241"/>
      <c r="N1132" s="242"/>
      <c r="O1132" s="242"/>
      <c r="P1132" s="242"/>
      <c r="Q1132" s="242"/>
      <c r="R1132" s="242"/>
      <c r="S1132" s="242"/>
      <c r="T1132" s="24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4" t="s">
        <v>138</v>
      </c>
      <c r="AU1132" s="244" t="s">
        <v>83</v>
      </c>
      <c r="AV1132" s="13" t="s">
        <v>83</v>
      </c>
      <c r="AW1132" s="13" t="s">
        <v>29</v>
      </c>
      <c r="AX1132" s="13" t="s">
        <v>73</v>
      </c>
      <c r="AY1132" s="244" t="s">
        <v>130</v>
      </c>
    </row>
    <row r="1133" s="13" customFormat="1">
      <c r="A1133" s="13"/>
      <c r="B1133" s="233"/>
      <c r="C1133" s="234"/>
      <c r="D1133" s="235" t="s">
        <v>138</v>
      </c>
      <c r="E1133" s="236" t="s">
        <v>1</v>
      </c>
      <c r="F1133" s="237" t="s">
        <v>1758</v>
      </c>
      <c r="G1133" s="234"/>
      <c r="H1133" s="238">
        <v>10</v>
      </c>
      <c r="I1133" s="239"/>
      <c r="J1133" s="234"/>
      <c r="K1133" s="234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138</v>
      </c>
      <c r="AU1133" s="244" t="s">
        <v>83</v>
      </c>
      <c r="AV1133" s="13" t="s">
        <v>83</v>
      </c>
      <c r="AW1133" s="13" t="s">
        <v>29</v>
      </c>
      <c r="AX1133" s="13" t="s">
        <v>73</v>
      </c>
      <c r="AY1133" s="244" t="s">
        <v>130</v>
      </c>
    </row>
    <row r="1134" s="15" customFormat="1">
      <c r="A1134" s="15"/>
      <c r="B1134" s="255"/>
      <c r="C1134" s="256"/>
      <c r="D1134" s="235" t="s">
        <v>138</v>
      </c>
      <c r="E1134" s="257" t="s">
        <v>1</v>
      </c>
      <c r="F1134" s="258" t="s">
        <v>153</v>
      </c>
      <c r="G1134" s="256"/>
      <c r="H1134" s="259">
        <v>22.800000000000001</v>
      </c>
      <c r="I1134" s="260"/>
      <c r="J1134" s="256"/>
      <c r="K1134" s="256"/>
      <c r="L1134" s="261"/>
      <c r="M1134" s="262"/>
      <c r="N1134" s="263"/>
      <c r="O1134" s="263"/>
      <c r="P1134" s="263"/>
      <c r="Q1134" s="263"/>
      <c r="R1134" s="263"/>
      <c r="S1134" s="263"/>
      <c r="T1134" s="264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65" t="s">
        <v>138</v>
      </c>
      <c r="AU1134" s="265" t="s">
        <v>83</v>
      </c>
      <c r="AV1134" s="15" t="s">
        <v>136</v>
      </c>
      <c r="AW1134" s="15" t="s">
        <v>29</v>
      </c>
      <c r="AX1134" s="15" t="s">
        <v>81</v>
      </c>
      <c r="AY1134" s="265" t="s">
        <v>130</v>
      </c>
    </row>
    <row r="1135" s="2" customFormat="1" ht="24.15" customHeight="1">
      <c r="A1135" s="38"/>
      <c r="B1135" s="39"/>
      <c r="C1135" s="219" t="s">
        <v>1759</v>
      </c>
      <c r="D1135" s="219" t="s">
        <v>132</v>
      </c>
      <c r="E1135" s="220" t="s">
        <v>1760</v>
      </c>
      <c r="F1135" s="221" t="s">
        <v>1761</v>
      </c>
      <c r="G1135" s="222" t="s">
        <v>503</v>
      </c>
      <c r="H1135" s="223">
        <v>13</v>
      </c>
      <c r="I1135" s="224"/>
      <c r="J1135" s="225">
        <f>ROUND(I1135*H1135,2)</f>
        <v>0</v>
      </c>
      <c r="K1135" s="226"/>
      <c r="L1135" s="44"/>
      <c r="M1135" s="227" t="s">
        <v>1</v>
      </c>
      <c r="N1135" s="228" t="s">
        <v>38</v>
      </c>
      <c r="O1135" s="91"/>
      <c r="P1135" s="229">
        <f>O1135*H1135</f>
        <v>0</v>
      </c>
      <c r="Q1135" s="229">
        <v>0</v>
      </c>
      <c r="R1135" s="229">
        <f>Q1135*H1135</f>
        <v>0</v>
      </c>
      <c r="S1135" s="229">
        <v>0</v>
      </c>
      <c r="T1135" s="230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31" t="s">
        <v>136</v>
      </c>
      <c r="AT1135" s="231" t="s">
        <v>132</v>
      </c>
      <c r="AU1135" s="231" t="s">
        <v>83</v>
      </c>
      <c r="AY1135" s="17" t="s">
        <v>130</v>
      </c>
      <c r="BE1135" s="232">
        <f>IF(N1135="základní",J1135,0)</f>
        <v>0</v>
      </c>
      <c r="BF1135" s="232">
        <f>IF(N1135="snížená",J1135,0)</f>
        <v>0</v>
      </c>
      <c r="BG1135" s="232">
        <f>IF(N1135="zákl. přenesená",J1135,0)</f>
        <v>0</v>
      </c>
      <c r="BH1135" s="232">
        <f>IF(N1135="sníž. přenesená",J1135,0)</f>
        <v>0</v>
      </c>
      <c r="BI1135" s="232">
        <f>IF(N1135="nulová",J1135,0)</f>
        <v>0</v>
      </c>
      <c r="BJ1135" s="17" t="s">
        <v>81</v>
      </c>
      <c r="BK1135" s="232">
        <f>ROUND(I1135*H1135,2)</f>
        <v>0</v>
      </c>
      <c r="BL1135" s="17" t="s">
        <v>136</v>
      </c>
      <c r="BM1135" s="231" t="s">
        <v>1762</v>
      </c>
    </row>
    <row r="1136" s="2" customFormat="1" ht="16.5" customHeight="1">
      <c r="A1136" s="38"/>
      <c r="B1136" s="39"/>
      <c r="C1136" s="219" t="s">
        <v>1763</v>
      </c>
      <c r="D1136" s="219" t="s">
        <v>132</v>
      </c>
      <c r="E1136" s="220" t="s">
        <v>1764</v>
      </c>
      <c r="F1136" s="221" t="s">
        <v>1765</v>
      </c>
      <c r="G1136" s="222" t="s">
        <v>195</v>
      </c>
      <c r="H1136" s="223">
        <v>2.48</v>
      </c>
      <c r="I1136" s="224"/>
      <c r="J1136" s="225">
        <f>ROUND(I1136*H1136,2)</f>
        <v>0</v>
      </c>
      <c r="K1136" s="226"/>
      <c r="L1136" s="44"/>
      <c r="M1136" s="227" t="s">
        <v>1</v>
      </c>
      <c r="N1136" s="228" t="s">
        <v>38</v>
      </c>
      <c r="O1136" s="91"/>
      <c r="P1136" s="229">
        <f>O1136*H1136</f>
        <v>0</v>
      </c>
      <c r="Q1136" s="229">
        <v>0</v>
      </c>
      <c r="R1136" s="229">
        <f>Q1136*H1136</f>
        <v>0</v>
      </c>
      <c r="S1136" s="229">
        <v>2.2000000000000002</v>
      </c>
      <c r="T1136" s="230">
        <f>S1136*H1136</f>
        <v>5.4560000000000004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31" t="s">
        <v>136</v>
      </c>
      <c r="AT1136" s="231" t="s">
        <v>132</v>
      </c>
      <c r="AU1136" s="231" t="s">
        <v>83</v>
      </c>
      <c r="AY1136" s="17" t="s">
        <v>130</v>
      </c>
      <c r="BE1136" s="232">
        <f>IF(N1136="základní",J1136,0)</f>
        <v>0</v>
      </c>
      <c r="BF1136" s="232">
        <f>IF(N1136="snížená",J1136,0)</f>
        <v>0</v>
      </c>
      <c r="BG1136" s="232">
        <f>IF(N1136="zákl. přenesená",J1136,0)</f>
        <v>0</v>
      </c>
      <c r="BH1136" s="232">
        <f>IF(N1136="sníž. přenesená",J1136,0)</f>
        <v>0</v>
      </c>
      <c r="BI1136" s="232">
        <f>IF(N1136="nulová",J1136,0)</f>
        <v>0</v>
      </c>
      <c r="BJ1136" s="17" t="s">
        <v>81</v>
      </c>
      <c r="BK1136" s="232">
        <f>ROUND(I1136*H1136,2)</f>
        <v>0</v>
      </c>
      <c r="BL1136" s="17" t="s">
        <v>136</v>
      </c>
      <c r="BM1136" s="231" t="s">
        <v>1766</v>
      </c>
    </row>
    <row r="1137" s="14" customFormat="1">
      <c r="A1137" s="14"/>
      <c r="B1137" s="245"/>
      <c r="C1137" s="246"/>
      <c r="D1137" s="235" t="s">
        <v>138</v>
      </c>
      <c r="E1137" s="247" t="s">
        <v>1</v>
      </c>
      <c r="F1137" s="248" t="s">
        <v>1767</v>
      </c>
      <c r="G1137" s="246"/>
      <c r="H1137" s="247" t="s">
        <v>1</v>
      </c>
      <c r="I1137" s="249"/>
      <c r="J1137" s="246"/>
      <c r="K1137" s="246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138</v>
      </c>
      <c r="AU1137" s="254" t="s">
        <v>83</v>
      </c>
      <c r="AV1137" s="14" t="s">
        <v>81</v>
      </c>
      <c r="AW1137" s="14" t="s">
        <v>29</v>
      </c>
      <c r="AX1137" s="14" t="s">
        <v>73</v>
      </c>
      <c r="AY1137" s="254" t="s">
        <v>130</v>
      </c>
    </row>
    <row r="1138" s="13" customFormat="1">
      <c r="A1138" s="13"/>
      <c r="B1138" s="233"/>
      <c r="C1138" s="234"/>
      <c r="D1138" s="235" t="s">
        <v>138</v>
      </c>
      <c r="E1138" s="236" t="s">
        <v>1</v>
      </c>
      <c r="F1138" s="237" t="s">
        <v>1768</v>
      </c>
      <c r="G1138" s="234"/>
      <c r="H1138" s="238">
        <v>2.48</v>
      </c>
      <c r="I1138" s="239"/>
      <c r="J1138" s="234"/>
      <c r="K1138" s="234"/>
      <c r="L1138" s="240"/>
      <c r="M1138" s="241"/>
      <c r="N1138" s="242"/>
      <c r="O1138" s="242"/>
      <c r="P1138" s="242"/>
      <c r="Q1138" s="242"/>
      <c r="R1138" s="242"/>
      <c r="S1138" s="242"/>
      <c r="T1138" s="24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4" t="s">
        <v>138</v>
      </c>
      <c r="AU1138" s="244" t="s">
        <v>83</v>
      </c>
      <c r="AV1138" s="13" t="s">
        <v>83</v>
      </c>
      <c r="AW1138" s="13" t="s">
        <v>29</v>
      </c>
      <c r="AX1138" s="13" t="s">
        <v>81</v>
      </c>
      <c r="AY1138" s="244" t="s">
        <v>130</v>
      </c>
    </row>
    <row r="1139" s="2" customFormat="1" ht="24.15" customHeight="1">
      <c r="A1139" s="38"/>
      <c r="B1139" s="39"/>
      <c r="C1139" s="219" t="s">
        <v>1769</v>
      </c>
      <c r="D1139" s="219" t="s">
        <v>132</v>
      </c>
      <c r="E1139" s="220" t="s">
        <v>1770</v>
      </c>
      <c r="F1139" s="221" t="s">
        <v>1771</v>
      </c>
      <c r="G1139" s="222" t="s">
        <v>135</v>
      </c>
      <c r="H1139" s="223">
        <v>22</v>
      </c>
      <c r="I1139" s="224"/>
      <c r="J1139" s="225">
        <f>ROUND(I1139*H1139,2)</f>
        <v>0</v>
      </c>
      <c r="K1139" s="226"/>
      <c r="L1139" s="44"/>
      <c r="M1139" s="227" t="s">
        <v>1</v>
      </c>
      <c r="N1139" s="228" t="s">
        <v>38</v>
      </c>
      <c r="O1139" s="91"/>
      <c r="P1139" s="229">
        <f>O1139*H1139</f>
        <v>0</v>
      </c>
      <c r="Q1139" s="229">
        <v>0</v>
      </c>
      <c r="R1139" s="229">
        <f>Q1139*H1139</f>
        <v>0</v>
      </c>
      <c r="S1139" s="229">
        <v>0.0044999999999999997</v>
      </c>
      <c r="T1139" s="230">
        <f>S1139*H1139</f>
        <v>0.098999999999999991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31" t="s">
        <v>244</v>
      </c>
      <c r="AT1139" s="231" t="s">
        <v>132</v>
      </c>
      <c r="AU1139" s="231" t="s">
        <v>83</v>
      </c>
      <c r="AY1139" s="17" t="s">
        <v>130</v>
      </c>
      <c r="BE1139" s="232">
        <f>IF(N1139="základní",J1139,0)</f>
        <v>0</v>
      </c>
      <c r="BF1139" s="232">
        <f>IF(N1139="snížená",J1139,0)</f>
        <v>0</v>
      </c>
      <c r="BG1139" s="232">
        <f>IF(N1139="zákl. přenesená",J1139,0)</f>
        <v>0</v>
      </c>
      <c r="BH1139" s="232">
        <f>IF(N1139="sníž. přenesená",J1139,0)</f>
        <v>0</v>
      </c>
      <c r="BI1139" s="232">
        <f>IF(N1139="nulová",J1139,0)</f>
        <v>0</v>
      </c>
      <c r="BJ1139" s="17" t="s">
        <v>81</v>
      </c>
      <c r="BK1139" s="232">
        <f>ROUND(I1139*H1139,2)</f>
        <v>0</v>
      </c>
      <c r="BL1139" s="17" t="s">
        <v>244</v>
      </c>
      <c r="BM1139" s="231" t="s">
        <v>1772</v>
      </c>
    </row>
    <row r="1140" s="13" customFormat="1">
      <c r="A1140" s="13"/>
      <c r="B1140" s="233"/>
      <c r="C1140" s="234"/>
      <c r="D1140" s="235" t="s">
        <v>138</v>
      </c>
      <c r="E1140" s="236" t="s">
        <v>1</v>
      </c>
      <c r="F1140" s="237" t="s">
        <v>1773</v>
      </c>
      <c r="G1140" s="234"/>
      <c r="H1140" s="238">
        <v>22</v>
      </c>
      <c r="I1140" s="239"/>
      <c r="J1140" s="234"/>
      <c r="K1140" s="234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138</v>
      </c>
      <c r="AU1140" s="244" t="s">
        <v>83</v>
      </c>
      <c r="AV1140" s="13" t="s">
        <v>83</v>
      </c>
      <c r="AW1140" s="13" t="s">
        <v>29</v>
      </c>
      <c r="AX1140" s="13" t="s">
        <v>81</v>
      </c>
      <c r="AY1140" s="244" t="s">
        <v>130</v>
      </c>
    </row>
    <row r="1141" s="2" customFormat="1" ht="44.25" customHeight="1">
      <c r="A1141" s="38"/>
      <c r="B1141" s="39"/>
      <c r="C1141" s="219" t="s">
        <v>1774</v>
      </c>
      <c r="D1141" s="219" t="s">
        <v>132</v>
      </c>
      <c r="E1141" s="220" t="s">
        <v>1775</v>
      </c>
      <c r="F1141" s="221" t="s">
        <v>1776</v>
      </c>
      <c r="G1141" s="222" t="s">
        <v>360</v>
      </c>
      <c r="H1141" s="223">
        <v>81</v>
      </c>
      <c r="I1141" s="224"/>
      <c r="J1141" s="225">
        <f>ROUND(I1141*H1141,2)</f>
        <v>0</v>
      </c>
      <c r="K1141" s="226"/>
      <c r="L1141" s="44"/>
      <c r="M1141" s="227" t="s">
        <v>1</v>
      </c>
      <c r="N1141" s="228" t="s">
        <v>38</v>
      </c>
      <c r="O1141" s="91"/>
      <c r="P1141" s="229">
        <f>O1141*H1141</f>
        <v>0</v>
      </c>
      <c r="Q1141" s="229">
        <v>0.050700000000000002</v>
      </c>
      <c r="R1141" s="229">
        <f>Q1141*H1141</f>
        <v>4.1067</v>
      </c>
      <c r="S1141" s="229">
        <v>0</v>
      </c>
      <c r="T1141" s="230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31" t="s">
        <v>136</v>
      </c>
      <c r="AT1141" s="231" t="s">
        <v>132</v>
      </c>
      <c r="AU1141" s="231" t="s">
        <v>83</v>
      </c>
      <c r="AY1141" s="17" t="s">
        <v>130</v>
      </c>
      <c r="BE1141" s="232">
        <f>IF(N1141="základní",J1141,0)</f>
        <v>0</v>
      </c>
      <c r="BF1141" s="232">
        <f>IF(N1141="snížená",J1141,0)</f>
        <v>0</v>
      </c>
      <c r="BG1141" s="232">
        <f>IF(N1141="zákl. přenesená",J1141,0)</f>
        <v>0</v>
      </c>
      <c r="BH1141" s="232">
        <f>IF(N1141="sníž. přenesená",J1141,0)</f>
        <v>0</v>
      </c>
      <c r="BI1141" s="232">
        <f>IF(N1141="nulová",J1141,0)</f>
        <v>0</v>
      </c>
      <c r="BJ1141" s="17" t="s">
        <v>81</v>
      </c>
      <c r="BK1141" s="232">
        <f>ROUND(I1141*H1141,2)</f>
        <v>0</v>
      </c>
      <c r="BL1141" s="17" t="s">
        <v>136</v>
      </c>
      <c r="BM1141" s="231" t="s">
        <v>1777</v>
      </c>
    </row>
    <row r="1142" s="2" customFormat="1" ht="49.05" customHeight="1">
      <c r="A1142" s="38"/>
      <c r="B1142" s="39"/>
      <c r="C1142" s="219" t="s">
        <v>1778</v>
      </c>
      <c r="D1142" s="219" t="s">
        <v>132</v>
      </c>
      <c r="E1142" s="220" t="s">
        <v>1779</v>
      </c>
      <c r="F1142" s="221" t="s">
        <v>1780</v>
      </c>
      <c r="G1142" s="222" t="s">
        <v>360</v>
      </c>
      <c r="H1142" s="223">
        <v>10</v>
      </c>
      <c r="I1142" s="224"/>
      <c r="J1142" s="225">
        <f>ROUND(I1142*H1142,2)</f>
        <v>0</v>
      </c>
      <c r="K1142" s="226"/>
      <c r="L1142" s="44"/>
      <c r="M1142" s="227" t="s">
        <v>1</v>
      </c>
      <c r="N1142" s="228" t="s">
        <v>38</v>
      </c>
      <c r="O1142" s="91"/>
      <c r="P1142" s="229">
        <f>O1142*H1142</f>
        <v>0</v>
      </c>
      <c r="Q1142" s="229">
        <v>0.23230000000000001</v>
      </c>
      <c r="R1142" s="229">
        <f>Q1142*H1142</f>
        <v>2.323</v>
      </c>
      <c r="S1142" s="229">
        <v>0</v>
      </c>
      <c r="T1142" s="230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31" t="s">
        <v>136</v>
      </c>
      <c r="AT1142" s="231" t="s">
        <v>132</v>
      </c>
      <c r="AU1142" s="231" t="s">
        <v>83</v>
      </c>
      <c r="AY1142" s="17" t="s">
        <v>130</v>
      </c>
      <c r="BE1142" s="232">
        <f>IF(N1142="základní",J1142,0)</f>
        <v>0</v>
      </c>
      <c r="BF1142" s="232">
        <f>IF(N1142="snížená",J1142,0)</f>
        <v>0</v>
      </c>
      <c r="BG1142" s="232">
        <f>IF(N1142="zákl. přenesená",J1142,0)</f>
        <v>0</v>
      </c>
      <c r="BH1142" s="232">
        <f>IF(N1142="sníž. přenesená",J1142,0)</f>
        <v>0</v>
      </c>
      <c r="BI1142" s="232">
        <f>IF(N1142="nulová",J1142,0)</f>
        <v>0</v>
      </c>
      <c r="BJ1142" s="17" t="s">
        <v>81</v>
      </c>
      <c r="BK1142" s="232">
        <f>ROUND(I1142*H1142,2)</f>
        <v>0</v>
      </c>
      <c r="BL1142" s="17" t="s">
        <v>136</v>
      </c>
      <c r="BM1142" s="231" t="s">
        <v>1781</v>
      </c>
    </row>
    <row r="1143" s="2" customFormat="1" ht="49.05" customHeight="1">
      <c r="A1143" s="38"/>
      <c r="B1143" s="39"/>
      <c r="C1143" s="219" t="s">
        <v>1782</v>
      </c>
      <c r="D1143" s="219" t="s">
        <v>132</v>
      </c>
      <c r="E1143" s="220" t="s">
        <v>1783</v>
      </c>
      <c r="F1143" s="221" t="s">
        <v>1784</v>
      </c>
      <c r="G1143" s="222" t="s">
        <v>360</v>
      </c>
      <c r="H1143" s="223">
        <v>6</v>
      </c>
      <c r="I1143" s="224"/>
      <c r="J1143" s="225">
        <f>ROUND(I1143*H1143,2)</f>
        <v>0</v>
      </c>
      <c r="K1143" s="226"/>
      <c r="L1143" s="44"/>
      <c r="M1143" s="227" t="s">
        <v>1</v>
      </c>
      <c r="N1143" s="228" t="s">
        <v>38</v>
      </c>
      <c r="O1143" s="91"/>
      <c r="P1143" s="229">
        <f>O1143*H1143</f>
        <v>0</v>
      </c>
      <c r="Q1143" s="229">
        <v>0.12</v>
      </c>
      <c r="R1143" s="229">
        <f>Q1143*H1143</f>
        <v>0.71999999999999997</v>
      </c>
      <c r="S1143" s="229">
        <v>0</v>
      </c>
      <c r="T1143" s="230">
        <f>S1143*H1143</f>
        <v>0</v>
      </c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R1143" s="231" t="s">
        <v>136</v>
      </c>
      <c r="AT1143" s="231" t="s">
        <v>132</v>
      </c>
      <c r="AU1143" s="231" t="s">
        <v>83</v>
      </c>
      <c r="AY1143" s="17" t="s">
        <v>130</v>
      </c>
      <c r="BE1143" s="232">
        <f>IF(N1143="základní",J1143,0)</f>
        <v>0</v>
      </c>
      <c r="BF1143" s="232">
        <f>IF(N1143="snížená",J1143,0)</f>
        <v>0</v>
      </c>
      <c r="BG1143" s="232">
        <f>IF(N1143="zákl. přenesená",J1143,0)</f>
        <v>0</v>
      </c>
      <c r="BH1143" s="232">
        <f>IF(N1143="sníž. přenesená",J1143,0)</f>
        <v>0</v>
      </c>
      <c r="BI1143" s="232">
        <f>IF(N1143="nulová",J1143,0)</f>
        <v>0</v>
      </c>
      <c r="BJ1143" s="17" t="s">
        <v>81</v>
      </c>
      <c r="BK1143" s="232">
        <f>ROUND(I1143*H1143,2)</f>
        <v>0</v>
      </c>
      <c r="BL1143" s="17" t="s">
        <v>136</v>
      </c>
      <c r="BM1143" s="231" t="s">
        <v>1785</v>
      </c>
    </row>
    <row r="1144" s="2" customFormat="1" ht="44.25" customHeight="1">
      <c r="A1144" s="38"/>
      <c r="B1144" s="39"/>
      <c r="C1144" s="219" t="s">
        <v>1786</v>
      </c>
      <c r="D1144" s="219" t="s">
        <v>132</v>
      </c>
      <c r="E1144" s="220" t="s">
        <v>1787</v>
      </c>
      <c r="F1144" s="221" t="s">
        <v>1788</v>
      </c>
      <c r="G1144" s="222" t="s">
        <v>360</v>
      </c>
      <c r="H1144" s="223">
        <v>5</v>
      </c>
      <c r="I1144" s="224"/>
      <c r="J1144" s="225">
        <f>ROUND(I1144*H1144,2)</f>
        <v>0</v>
      </c>
      <c r="K1144" s="226"/>
      <c r="L1144" s="44"/>
      <c r="M1144" s="227" t="s">
        <v>1</v>
      </c>
      <c r="N1144" s="228" t="s">
        <v>38</v>
      </c>
      <c r="O1144" s="91"/>
      <c r="P1144" s="229">
        <f>O1144*H1144</f>
        <v>0</v>
      </c>
      <c r="Q1144" s="229">
        <v>0.041000000000000002</v>
      </c>
      <c r="R1144" s="229">
        <f>Q1144*H1144</f>
        <v>0.20500000000000002</v>
      </c>
      <c r="S1144" s="229">
        <v>0</v>
      </c>
      <c r="T1144" s="230">
        <f>S1144*H1144</f>
        <v>0</v>
      </c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R1144" s="231" t="s">
        <v>136</v>
      </c>
      <c r="AT1144" s="231" t="s">
        <v>132</v>
      </c>
      <c r="AU1144" s="231" t="s">
        <v>83</v>
      </c>
      <c r="AY1144" s="17" t="s">
        <v>130</v>
      </c>
      <c r="BE1144" s="232">
        <f>IF(N1144="základní",J1144,0)</f>
        <v>0</v>
      </c>
      <c r="BF1144" s="232">
        <f>IF(N1144="snížená",J1144,0)</f>
        <v>0</v>
      </c>
      <c r="BG1144" s="232">
        <f>IF(N1144="zákl. přenesená",J1144,0)</f>
        <v>0</v>
      </c>
      <c r="BH1144" s="232">
        <f>IF(N1144="sníž. přenesená",J1144,0)</f>
        <v>0</v>
      </c>
      <c r="BI1144" s="232">
        <f>IF(N1144="nulová",J1144,0)</f>
        <v>0</v>
      </c>
      <c r="BJ1144" s="17" t="s">
        <v>81</v>
      </c>
      <c r="BK1144" s="232">
        <f>ROUND(I1144*H1144,2)</f>
        <v>0</v>
      </c>
      <c r="BL1144" s="17" t="s">
        <v>136</v>
      </c>
      <c r="BM1144" s="231" t="s">
        <v>1789</v>
      </c>
    </row>
    <row r="1145" s="2" customFormat="1" ht="44.25" customHeight="1">
      <c r="A1145" s="38"/>
      <c r="B1145" s="39"/>
      <c r="C1145" s="219" t="s">
        <v>1790</v>
      </c>
      <c r="D1145" s="219" t="s">
        <v>132</v>
      </c>
      <c r="E1145" s="220" t="s">
        <v>1791</v>
      </c>
      <c r="F1145" s="221" t="s">
        <v>1792</v>
      </c>
      <c r="G1145" s="222" t="s">
        <v>360</v>
      </c>
      <c r="H1145" s="223">
        <v>2</v>
      </c>
      <c r="I1145" s="224"/>
      <c r="J1145" s="225">
        <f>ROUND(I1145*H1145,2)</f>
        <v>0</v>
      </c>
      <c r="K1145" s="226"/>
      <c r="L1145" s="44"/>
      <c r="M1145" s="227" t="s">
        <v>1</v>
      </c>
      <c r="N1145" s="228" t="s">
        <v>38</v>
      </c>
      <c r="O1145" s="91"/>
      <c r="P1145" s="229">
        <f>O1145*H1145</f>
        <v>0</v>
      </c>
      <c r="Q1145" s="229">
        <v>0.087499999999999994</v>
      </c>
      <c r="R1145" s="229">
        <f>Q1145*H1145</f>
        <v>0.17499999999999999</v>
      </c>
      <c r="S1145" s="229">
        <v>0</v>
      </c>
      <c r="T1145" s="230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31" t="s">
        <v>136</v>
      </c>
      <c r="AT1145" s="231" t="s">
        <v>132</v>
      </c>
      <c r="AU1145" s="231" t="s">
        <v>83</v>
      </c>
      <c r="AY1145" s="17" t="s">
        <v>130</v>
      </c>
      <c r="BE1145" s="232">
        <f>IF(N1145="základní",J1145,0)</f>
        <v>0</v>
      </c>
      <c r="BF1145" s="232">
        <f>IF(N1145="snížená",J1145,0)</f>
        <v>0</v>
      </c>
      <c r="BG1145" s="232">
        <f>IF(N1145="zákl. přenesená",J1145,0)</f>
        <v>0</v>
      </c>
      <c r="BH1145" s="232">
        <f>IF(N1145="sníž. přenesená",J1145,0)</f>
        <v>0</v>
      </c>
      <c r="BI1145" s="232">
        <f>IF(N1145="nulová",J1145,0)</f>
        <v>0</v>
      </c>
      <c r="BJ1145" s="17" t="s">
        <v>81</v>
      </c>
      <c r="BK1145" s="232">
        <f>ROUND(I1145*H1145,2)</f>
        <v>0</v>
      </c>
      <c r="BL1145" s="17" t="s">
        <v>136</v>
      </c>
      <c r="BM1145" s="231" t="s">
        <v>1793</v>
      </c>
    </row>
    <row r="1146" s="2" customFormat="1" ht="44.25" customHeight="1">
      <c r="A1146" s="38"/>
      <c r="B1146" s="39"/>
      <c r="C1146" s="219" t="s">
        <v>1794</v>
      </c>
      <c r="D1146" s="219" t="s">
        <v>132</v>
      </c>
      <c r="E1146" s="220" t="s">
        <v>1795</v>
      </c>
      <c r="F1146" s="221" t="s">
        <v>1796</v>
      </c>
      <c r="G1146" s="222" t="s">
        <v>360</v>
      </c>
      <c r="H1146" s="223">
        <v>1</v>
      </c>
      <c r="I1146" s="224"/>
      <c r="J1146" s="225">
        <f>ROUND(I1146*H1146,2)</f>
        <v>0</v>
      </c>
      <c r="K1146" s="226"/>
      <c r="L1146" s="44"/>
      <c r="M1146" s="227" t="s">
        <v>1</v>
      </c>
      <c r="N1146" s="228" t="s">
        <v>38</v>
      </c>
      <c r="O1146" s="91"/>
      <c r="P1146" s="229">
        <f>O1146*H1146</f>
        <v>0</v>
      </c>
      <c r="Q1146" s="229">
        <v>0.033799999999999997</v>
      </c>
      <c r="R1146" s="229">
        <f>Q1146*H1146</f>
        <v>0.033799999999999997</v>
      </c>
      <c r="S1146" s="229">
        <v>0</v>
      </c>
      <c r="T1146" s="230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231" t="s">
        <v>136</v>
      </c>
      <c r="AT1146" s="231" t="s">
        <v>132</v>
      </c>
      <c r="AU1146" s="231" t="s">
        <v>83</v>
      </c>
      <c r="AY1146" s="17" t="s">
        <v>130</v>
      </c>
      <c r="BE1146" s="232">
        <f>IF(N1146="základní",J1146,0)</f>
        <v>0</v>
      </c>
      <c r="BF1146" s="232">
        <f>IF(N1146="snížená",J1146,0)</f>
        <v>0</v>
      </c>
      <c r="BG1146" s="232">
        <f>IF(N1146="zákl. přenesená",J1146,0)</f>
        <v>0</v>
      </c>
      <c r="BH1146" s="232">
        <f>IF(N1146="sníž. přenesená",J1146,0)</f>
        <v>0</v>
      </c>
      <c r="BI1146" s="232">
        <f>IF(N1146="nulová",J1146,0)</f>
        <v>0</v>
      </c>
      <c r="BJ1146" s="17" t="s">
        <v>81</v>
      </c>
      <c r="BK1146" s="232">
        <f>ROUND(I1146*H1146,2)</f>
        <v>0</v>
      </c>
      <c r="BL1146" s="17" t="s">
        <v>136</v>
      </c>
      <c r="BM1146" s="231" t="s">
        <v>1797</v>
      </c>
    </row>
    <row r="1147" s="2" customFormat="1" ht="44.25" customHeight="1">
      <c r="A1147" s="38"/>
      <c r="B1147" s="39"/>
      <c r="C1147" s="219" t="s">
        <v>1798</v>
      </c>
      <c r="D1147" s="219" t="s">
        <v>132</v>
      </c>
      <c r="E1147" s="220" t="s">
        <v>1799</v>
      </c>
      <c r="F1147" s="221" t="s">
        <v>1800</v>
      </c>
      <c r="G1147" s="222" t="s">
        <v>360</v>
      </c>
      <c r="H1147" s="223">
        <v>7</v>
      </c>
      <c r="I1147" s="224"/>
      <c r="J1147" s="225">
        <f>ROUND(I1147*H1147,2)</f>
        <v>0</v>
      </c>
      <c r="K1147" s="226"/>
      <c r="L1147" s="44"/>
      <c r="M1147" s="227" t="s">
        <v>1</v>
      </c>
      <c r="N1147" s="228" t="s">
        <v>38</v>
      </c>
      <c r="O1147" s="91"/>
      <c r="P1147" s="229">
        <f>O1147*H1147</f>
        <v>0</v>
      </c>
      <c r="Q1147" s="229">
        <v>0.033799999999999997</v>
      </c>
      <c r="R1147" s="229">
        <f>Q1147*H1147</f>
        <v>0.23659999999999998</v>
      </c>
      <c r="S1147" s="229">
        <v>0</v>
      </c>
      <c r="T1147" s="230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31" t="s">
        <v>136</v>
      </c>
      <c r="AT1147" s="231" t="s">
        <v>132</v>
      </c>
      <c r="AU1147" s="231" t="s">
        <v>83</v>
      </c>
      <c r="AY1147" s="17" t="s">
        <v>130</v>
      </c>
      <c r="BE1147" s="232">
        <f>IF(N1147="základní",J1147,0)</f>
        <v>0</v>
      </c>
      <c r="BF1147" s="232">
        <f>IF(N1147="snížená",J1147,0)</f>
        <v>0</v>
      </c>
      <c r="BG1147" s="232">
        <f>IF(N1147="zákl. přenesená",J1147,0)</f>
        <v>0</v>
      </c>
      <c r="BH1147" s="232">
        <f>IF(N1147="sníž. přenesená",J1147,0)</f>
        <v>0</v>
      </c>
      <c r="BI1147" s="232">
        <f>IF(N1147="nulová",J1147,0)</f>
        <v>0</v>
      </c>
      <c r="BJ1147" s="17" t="s">
        <v>81</v>
      </c>
      <c r="BK1147" s="232">
        <f>ROUND(I1147*H1147,2)</f>
        <v>0</v>
      </c>
      <c r="BL1147" s="17" t="s">
        <v>136</v>
      </c>
      <c r="BM1147" s="231" t="s">
        <v>1801</v>
      </c>
    </row>
    <row r="1148" s="2" customFormat="1" ht="49.05" customHeight="1">
      <c r="A1148" s="38"/>
      <c r="B1148" s="39"/>
      <c r="C1148" s="219" t="s">
        <v>1802</v>
      </c>
      <c r="D1148" s="219" t="s">
        <v>132</v>
      </c>
      <c r="E1148" s="220" t="s">
        <v>1803</v>
      </c>
      <c r="F1148" s="221" t="s">
        <v>1804</v>
      </c>
      <c r="G1148" s="222" t="s">
        <v>360</v>
      </c>
      <c r="H1148" s="223">
        <v>2</v>
      </c>
      <c r="I1148" s="224"/>
      <c r="J1148" s="225">
        <f>ROUND(I1148*H1148,2)</f>
        <v>0</v>
      </c>
      <c r="K1148" s="226"/>
      <c r="L1148" s="44"/>
      <c r="M1148" s="227" t="s">
        <v>1</v>
      </c>
      <c r="N1148" s="228" t="s">
        <v>38</v>
      </c>
      <c r="O1148" s="91"/>
      <c r="P1148" s="229">
        <f>O1148*H1148</f>
        <v>0</v>
      </c>
      <c r="Q1148" s="229">
        <v>0.087499999999999994</v>
      </c>
      <c r="R1148" s="229">
        <f>Q1148*H1148</f>
        <v>0.17499999999999999</v>
      </c>
      <c r="S1148" s="229">
        <v>0</v>
      </c>
      <c r="T1148" s="230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31" t="s">
        <v>136</v>
      </c>
      <c r="AT1148" s="231" t="s">
        <v>132</v>
      </c>
      <c r="AU1148" s="231" t="s">
        <v>83</v>
      </c>
      <c r="AY1148" s="17" t="s">
        <v>130</v>
      </c>
      <c r="BE1148" s="232">
        <f>IF(N1148="základní",J1148,0)</f>
        <v>0</v>
      </c>
      <c r="BF1148" s="232">
        <f>IF(N1148="snížená",J1148,0)</f>
        <v>0</v>
      </c>
      <c r="BG1148" s="232">
        <f>IF(N1148="zákl. přenesená",J1148,0)</f>
        <v>0</v>
      </c>
      <c r="BH1148" s="232">
        <f>IF(N1148="sníž. přenesená",J1148,0)</f>
        <v>0</v>
      </c>
      <c r="BI1148" s="232">
        <f>IF(N1148="nulová",J1148,0)</f>
        <v>0</v>
      </c>
      <c r="BJ1148" s="17" t="s">
        <v>81</v>
      </c>
      <c r="BK1148" s="232">
        <f>ROUND(I1148*H1148,2)</f>
        <v>0</v>
      </c>
      <c r="BL1148" s="17" t="s">
        <v>136</v>
      </c>
      <c r="BM1148" s="231" t="s">
        <v>1805</v>
      </c>
    </row>
    <row r="1149" s="2" customFormat="1" ht="49.05" customHeight="1">
      <c r="A1149" s="38"/>
      <c r="B1149" s="39"/>
      <c r="C1149" s="219" t="s">
        <v>1806</v>
      </c>
      <c r="D1149" s="219" t="s">
        <v>132</v>
      </c>
      <c r="E1149" s="220" t="s">
        <v>1807</v>
      </c>
      <c r="F1149" s="221" t="s">
        <v>1808</v>
      </c>
      <c r="G1149" s="222" t="s">
        <v>360</v>
      </c>
      <c r="H1149" s="223">
        <v>16</v>
      </c>
      <c r="I1149" s="224"/>
      <c r="J1149" s="225">
        <f>ROUND(I1149*H1149,2)</f>
        <v>0</v>
      </c>
      <c r="K1149" s="226"/>
      <c r="L1149" s="44"/>
      <c r="M1149" s="227" t="s">
        <v>1</v>
      </c>
      <c r="N1149" s="228" t="s">
        <v>38</v>
      </c>
      <c r="O1149" s="91"/>
      <c r="P1149" s="229">
        <f>O1149*H1149</f>
        <v>0</v>
      </c>
      <c r="Q1149" s="229">
        <v>0.074899999999999994</v>
      </c>
      <c r="R1149" s="229">
        <f>Q1149*H1149</f>
        <v>1.1983999999999999</v>
      </c>
      <c r="S1149" s="229">
        <v>0</v>
      </c>
      <c r="T1149" s="230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31" t="s">
        <v>136</v>
      </c>
      <c r="AT1149" s="231" t="s">
        <v>132</v>
      </c>
      <c r="AU1149" s="231" t="s">
        <v>83</v>
      </c>
      <c r="AY1149" s="17" t="s">
        <v>130</v>
      </c>
      <c r="BE1149" s="232">
        <f>IF(N1149="základní",J1149,0)</f>
        <v>0</v>
      </c>
      <c r="BF1149" s="232">
        <f>IF(N1149="snížená",J1149,0)</f>
        <v>0</v>
      </c>
      <c r="BG1149" s="232">
        <f>IF(N1149="zákl. přenesená",J1149,0)</f>
        <v>0</v>
      </c>
      <c r="BH1149" s="232">
        <f>IF(N1149="sníž. přenesená",J1149,0)</f>
        <v>0</v>
      </c>
      <c r="BI1149" s="232">
        <f>IF(N1149="nulová",J1149,0)</f>
        <v>0</v>
      </c>
      <c r="BJ1149" s="17" t="s">
        <v>81</v>
      </c>
      <c r="BK1149" s="232">
        <f>ROUND(I1149*H1149,2)</f>
        <v>0</v>
      </c>
      <c r="BL1149" s="17" t="s">
        <v>136</v>
      </c>
      <c r="BM1149" s="231" t="s">
        <v>1809</v>
      </c>
    </row>
    <row r="1150" s="2" customFormat="1" ht="49.05" customHeight="1">
      <c r="A1150" s="38"/>
      <c r="B1150" s="39"/>
      <c r="C1150" s="219" t="s">
        <v>1810</v>
      </c>
      <c r="D1150" s="219" t="s">
        <v>132</v>
      </c>
      <c r="E1150" s="220" t="s">
        <v>1811</v>
      </c>
      <c r="F1150" s="221" t="s">
        <v>1812</v>
      </c>
      <c r="G1150" s="222" t="s">
        <v>360</v>
      </c>
      <c r="H1150" s="223">
        <v>3</v>
      </c>
      <c r="I1150" s="224"/>
      <c r="J1150" s="225">
        <f>ROUND(I1150*H1150,2)</f>
        <v>0</v>
      </c>
      <c r="K1150" s="226"/>
      <c r="L1150" s="44"/>
      <c r="M1150" s="227" t="s">
        <v>1</v>
      </c>
      <c r="N1150" s="228" t="s">
        <v>38</v>
      </c>
      <c r="O1150" s="91"/>
      <c r="P1150" s="229">
        <f>O1150*H1150</f>
        <v>0</v>
      </c>
      <c r="Q1150" s="229">
        <v>0.46700000000000003</v>
      </c>
      <c r="R1150" s="229">
        <f>Q1150*H1150</f>
        <v>1.401</v>
      </c>
      <c r="S1150" s="229">
        <v>0</v>
      </c>
      <c r="T1150" s="230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231" t="s">
        <v>136</v>
      </c>
      <c r="AT1150" s="231" t="s">
        <v>132</v>
      </c>
      <c r="AU1150" s="231" t="s">
        <v>83</v>
      </c>
      <c r="AY1150" s="17" t="s">
        <v>130</v>
      </c>
      <c r="BE1150" s="232">
        <f>IF(N1150="základní",J1150,0)</f>
        <v>0</v>
      </c>
      <c r="BF1150" s="232">
        <f>IF(N1150="snížená",J1150,0)</f>
        <v>0</v>
      </c>
      <c r="BG1150" s="232">
        <f>IF(N1150="zákl. přenesená",J1150,0)</f>
        <v>0</v>
      </c>
      <c r="BH1150" s="232">
        <f>IF(N1150="sníž. přenesená",J1150,0)</f>
        <v>0</v>
      </c>
      <c r="BI1150" s="232">
        <f>IF(N1150="nulová",J1150,0)</f>
        <v>0</v>
      </c>
      <c r="BJ1150" s="17" t="s">
        <v>81</v>
      </c>
      <c r="BK1150" s="232">
        <f>ROUND(I1150*H1150,2)</f>
        <v>0</v>
      </c>
      <c r="BL1150" s="17" t="s">
        <v>136</v>
      </c>
      <c r="BM1150" s="231" t="s">
        <v>1813</v>
      </c>
    </row>
    <row r="1151" s="12" customFormat="1" ht="22.8" customHeight="1">
      <c r="A1151" s="12"/>
      <c r="B1151" s="203"/>
      <c r="C1151" s="204"/>
      <c r="D1151" s="205" t="s">
        <v>72</v>
      </c>
      <c r="E1151" s="217" t="s">
        <v>1814</v>
      </c>
      <c r="F1151" s="217" t="s">
        <v>1815</v>
      </c>
      <c r="G1151" s="204"/>
      <c r="H1151" s="204"/>
      <c r="I1151" s="207"/>
      <c r="J1151" s="218">
        <f>BK1151</f>
        <v>0</v>
      </c>
      <c r="K1151" s="204"/>
      <c r="L1151" s="209"/>
      <c r="M1151" s="210"/>
      <c r="N1151" s="211"/>
      <c r="O1151" s="211"/>
      <c r="P1151" s="212">
        <f>SUM(P1152:P1207)</f>
        <v>0</v>
      </c>
      <c r="Q1151" s="211"/>
      <c r="R1151" s="212">
        <f>SUM(R1152:R1207)</f>
        <v>0</v>
      </c>
      <c r="S1151" s="211"/>
      <c r="T1151" s="213">
        <f>SUM(T1152:T1207)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4" t="s">
        <v>81</v>
      </c>
      <c r="AT1151" s="215" t="s">
        <v>72</v>
      </c>
      <c r="AU1151" s="215" t="s">
        <v>81</v>
      </c>
      <c r="AY1151" s="214" t="s">
        <v>130</v>
      </c>
      <c r="BK1151" s="216">
        <f>SUM(BK1152:BK1207)</f>
        <v>0</v>
      </c>
    </row>
    <row r="1152" s="2" customFormat="1" ht="21.75" customHeight="1">
      <c r="A1152" s="38"/>
      <c r="B1152" s="39"/>
      <c r="C1152" s="219" t="s">
        <v>1816</v>
      </c>
      <c r="D1152" s="219" t="s">
        <v>132</v>
      </c>
      <c r="E1152" s="220" t="s">
        <v>1817</v>
      </c>
      <c r="F1152" s="221" t="s">
        <v>1818</v>
      </c>
      <c r="G1152" s="222" t="s">
        <v>342</v>
      </c>
      <c r="H1152" s="223">
        <v>1401.7000000000001</v>
      </c>
      <c r="I1152" s="224"/>
      <c r="J1152" s="225">
        <f>ROUND(I1152*H1152,2)</f>
        <v>0</v>
      </c>
      <c r="K1152" s="226"/>
      <c r="L1152" s="44"/>
      <c r="M1152" s="227" t="s">
        <v>1</v>
      </c>
      <c r="N1152" s="228" t="s">
        <v>38</v>
      </c>
      <c r="O1152" s="91"/>
      <c r="P1152" s="229">
        <f>O1152*H1152</f>
        <v>0</v>
      </c>
      <c r="Q1152" s="229">
        <v>0</v>
      </c>
      <c r="R1152" s="229">
        <f>Q1152*H1152</f>
        <v>0</v>
      </c>
      <c r="S1152" s="229">
        <v>0</v>
      </c>
      <c r="T1152" s="230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31" t="s">
        <v>136</v>
      </c>
      <c r="AT1152" s="231" t="s">
        <v>132</v>
      </c>
      <c r="AU1152" s="231" t="s">
        <v>83</v>
      </c>
      <c r="AY1152" s="17" t="s">
        <v>130</v>
      </c>
      <c r="BE1152" s="232">
        <f>IF(N1152="základní",J1152,0)</f>
        <v>0</v>
      </c>
      <c r="BF1152" s="232">
        <f>IF(N1152="snížená",J1152,0)</f>
        <v>0</v>
      </c>
      <c r="BG1152" s="232">
        <f>IF(N1152="zákl. přenesená",J1152,0)</f>
        <v>0</v>
      </c>
      <c r="BH1152" s="232">
        <f>IF(N1152="sníž. přenesená",J1152,0)</f>
        <v>0</v>
      </c>
      <c r="BI1152" s="232">
        <f>IF(N1152="nulová",J1152,0)</f>
        <v>0</v>
      </c>
      <c r="BJ1152" s="17" t="s">
        <v>81</v>
      </c>
      <c r="BK1152" s="232">
        <f>ROUND(I1152*H1152,2)</f>
        <v>0</v>
      </c>
      <c r="BL1152" s="17" t="s">
        <v>136</v>
      </c>
      <c r="BM1152" s="231" t="s">
        <v>1819</v>
      </c>
    </row>
    <row r="1153" s="14" customFormat="1">
      <c r="A1153" s="14"/>
      <c r="B1153" s="245"/>
      <c r="C1153" s="246"/>
      <c r="D1153" s="235" t="s">
        <v>138</v>
      </c>
      <c r="E1153" s="247" t="s">
        <v>1</v>
      </c>
      <c r="F1153" s="248" t="s">
        <v>1820</v>
      </c>
      <c r="G1153" s="246"/>
      <c r="H1153" s="247" t="s">
        <v>1</v>
      </c>
      <c r="I1153" s="249"/>
      <c r="J1153" s="246"/>
      <c r="K1153" s="246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138</v>
      </c>
      <c r="AU1153" s="254" t="s">
        <v>83</v>
      </c>
      <c r="AV1153" s="14" t="s">
        <v>81</v>
      </c>
      <c r="AW1153" s="14" t="s">
        <v>29</v>
      </c>
      <c r="AX1153" s="14" t="s">
        <v>73</v>
      </c>
      <c r="AY1153" s="254" t="s">
        <v>130</v>
      </c>
    </row>
    <row r="1154" s="13" customFormat="1">
      <c r="A1154" s="13"/>
      <c r="B1154" s="233"/>
      <c r="C1154" s="234"/>
      <c r="D1154" s="235" t="s">
        <v>138</v>
      </c>
      <c r="E1154" s="236" t="s">
        <v>1</v>
      </c>
      <c r="F1154" s="237" t="s">
        <v>1821</v>
      </c>
      <c r="G1154" s="234"/>
      <c r="H1154" s="238">
        <v>106.7</v>
      </c>
      <c r="I1154" s="239"/>
      <c r="J1154" s="234"/>
      <c r="K1154" s="234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138</v>
      </c>
      <c r="AU1154" s="244" t="s">
        <v>83</v>
      </c>
      <c r="AV1154" s="13" t="s">
        <v>83</v>
      </c>
      <c r="AW1154" s="13" t="s">
        <v>29</v>
      </c>
      <c r="AX1154" s="13" t="s">
        <v>73</v>
      </c>
      <c r="AY1154" s="244" t="s">
        <v>130</v>
      </c>
    </row>
    <row r="1155" s="14" customFormat="1">
      <c r="A1155" s="14"/>
      <c r="B1155" s="245"/>
      <c r="C1155" s="246"/>
      <c r="D1155" s="235" t="s">
        <v>138</v>
      </c>
      <c r="E1155" s="247" t="s">
        <v>1</v>
      </c>
      <c r="F1155" s="248" t="s">
        <v>1822</v>
      </c>
      <c r="G1155" s="246"/>
      <c r="H1155" s="247" t="s">
        <v>1</v>
      </c>
      <c r="I1155" s="249"/>
      <c r="J1155" s="246"/>
      <c r="K1155" s="246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138</v>
      </c>
      <c r="AU1155" s="254" t="s">
        <v>83</v>
      </c>
      <c r="AV1155" s="14" t="s">
        <v>81</v>
      </c>
      <c r="AW1155" s="14" t="s">
        <v>29</v>
      </c>
      <c r="AX1155" s="14" t="s">
        <v>73</v>
      </c>
      <c r="AY1155" s="254" t="s">
        <v>130</v>
      </c>
    </row>
    <row r="1156" s="13" customFormat="1">
      <c r="A1156" s="13"/>
      <c r="B1156" s="233"/>
      <c r="C1156" s="234"/>
      <c r="D1156" s="235" t="s">
        <v>138</v>
      </c>
      <c r="E1156" s="236" t="s">
        <v>1</v>
      </c>
      <c r="F1156" s="237" t="s">
        <v>1823</v>
      </c>
      <c r="G1156" s="234"/>
      <c r="H1156" s="238">
        <v>166.5</v>
      </c>
      <c r="I1156" s="239"/>
      <c r="J1156" s="234"/>
      <c r="K1156" s="234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138</v>
      </c>
      <c r="AU1156" s="244" t="s">
        <v>83</v>
      </c>
      <c r="AV1156" s="13" t="s">
        <v>83</v>
      </c>
      <c r="AW1156" s="13" t="s">
        <v>29</v>
      </c>
      <c r="AX1156" s="13" t="s">
        <v>73</v>
      </c>
      <c r="AY1156" s="244" t="s">
        <v>130</v>
      </c>
    </row>
    <row r="1157" s="14" customFormat="1">
      <c r="A1157" s="14"/>
      <c r="B1157" s="245"/>
      <c r="C1157" s="246"/>
      <c r="D1157" s="235" t="s">
        <v>138</v>
      </c>
      <c r="E1157" s="247" t="s">
        <v>1</v>
      </c>
      <c r="F1157" s="248" t="s">
        <v>1820</v>
      </c>
      <c r="G1157" s="246"/>
      <c r="H1157" s="247" t="s">
        <v>1</v>
      </c>
      <c r="I1157" s="249"/>
      <c r="J1157" s="246"/>
      <c r="K1157" s="246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138</v>
      </c>
      <c r="AU1157" s="254" t="s">
        <v>83</v>
      </c>
      <c r="AV1157" s="14" t="s">
        <v>81</v>
      </c>
      <c r="AW1157" s="14" t="s">
        <v>29</v>
      </c>
      <c r="AX1157" s="14" t="s">
        <v>73</v>
      </c>
      <c r="AY1157" s="254" t="s">
        <v>130</v>
      </c>
    </row>
    <row r="1158" s="13" customFormat="1">
      <c r="A1158" s="13"/>
      <c r="B1158" s="233"/>
      <c r="C1158" s="234"/>
      <c r="D1158" s="235" t="s">
        <v>138</v>
      </c>
      <c r="E1158" s="236" t="s">
        <v>1</v>
      </c>
      <c r="F1158" s="237" t="s">
        <v>1824</v>
      </c>
      <c r="G1158" s="234"/>
      <c r="H1158" s="238">
        <v>19.399999999999999</v>
      </c>
      <c r="I1158" s="239"/>
      <c r="J1158" s="234"/>
      <c r="K1158" s="234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138</v>
      </c>
      <c r="AU1158" s="244" t="s">
        <v>83</v>
      </c>
      <c r="AV1158" s="13" t="s">
        <v>83</v>
      </c>
      <c r="AW1158" s="13" t="s">
        <v>29</v>
      </c>
      <c r="AX1158" s="13" t="s">
        <v>73</v>
      </c>
      <c r="AY1158" s="244" t="s">
        <v>130</v>
      </c>
    </row>
    <row r="1159" s="14" customFormat="1">
      <c r="A1159" s="14"/>
      <c r="B1159" s="245"/>
      <c r="C1159" s="246"/>
      <c r="D1159" s="235" t="s">
        <v>138</v>
      </c>
      <c r="E1159" s="247" t="s">
        <v>1</v>
      </c>
      <c r="F1159" s="248" t="s">
        <v>1822</v>
      </c>
      <c r="G1159" s="246"/>
      <c r="H1159" s="247" t="s">
        <v>1</v>
      </c>
      <c r="I1159" s="249"/>
      <c r="J1159" s="246"/>
      <c r="K1159" s="246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138</v>
      </c>
      <c r="AU1159" s="254" t="s">
        <v>83</v>
      </c>
      <c r="AV1159" s="14" t="s">
        <v>81</v>
      </c>
      <c r="AW1159" s="14" t="s">
        <v>29</v>
      </c>
      <c r="AX1159" s="14" t="s">
        <v>73</v>
      </c>
      <c r="AY1159" s="254" t="s">
        <v>130</v>
      </c>
    </row>
    <row r="1160" s="13" customFormat="1">
      <c r="A1160" s="13"/>
      <c r="B1160" s="233"/>
      <c r="C1160" s="234"/>
      <c r="D1160" s="235" t="s">
        <v>138</v>
      </c>
      <c r="E1160" s="236" t="s">
        <v>1</v>
      </c>
      <c r="F1160" s="237" t="s">
        <v>1823</v>
      </c>
      <c r="G1160" s="234"/>
      <c r="H1160" s="238">
        <v>166.5</v>
      </c>
      <c r="I1160" s="239"/>
      <c r="J1160" s="234"/>
      <c r="K1160" s="234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138</v>
      </c>
      <c r="AU1160" s="244" t="s">
        <v>83</v>
      </c>
      <c r="AV1160" s="13" t="s">
        <v>83</v>
      </c>
      <c r="AW1160" s="13" t="s">
        <v>29</v>
      </c>
      <c r="AX1160" s="13" t="s">
        <v>73</v>
      </c>
      <c r="AY1160" s="244" t="s">
        <v>130</v>
      </c>
    </row>
    <row r="1161" s="14" customFormat="1">
      <c r="A1161" s="14"/>
      <c r="B1161" s="245"/>
      <c r="C1161" s="246"/>
      <c r="D1161" s="235" t="s">
        <v>138</v>
      </c>
      <c r="E1161" s="247" t="s">
        <v>1</v>
      </c>
      <c r="F1161" s="248" t="s">
        <v>1825</v>
      </c>
      <c r="G1161" s="246"/>
      <c r="H1161" s="247" t="s">
        <v>1</v>
      </c>
      <c r="I1161" s="249"/>
      <c r="J1161" s="246"/>
      <c r="K1161" s="246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138</v>
      </c>
      <c r="AU1161" s="254" t="s">
        <v>83</v>
      </c>
      <c r="AV1161" s="14" t="s">
        <v>81</v>
      </c>
      <c r="AW1161" s="14" t="s">
        <v>29</v>
      </c>
      <c r="AX1161" s="14" t="s">
        <v>73</v>
      </c>
      <c r="AY1161" s="254" t="s">
        <v>130</v>
      </c>
    </row>
    <row r="1162" s="13" customFormat="1">
      <c r="A1162" s="13"/>
      <c r="B1162" s="233"/>
      <c r="C1162" s="234"/>
      <c r="D1162" s="235" t="s">
        <v>138</v>
      </c>
      <c r="E1162" s="236" t="s">
        <v>1</v>
      </c>
      <c r="F1162" s="237" t="s">
        <v>1826</v>
      </c>
      <c r="G1162" s="234"/>
      <c r="H1162" s="238">
        <v>45</v>
      </c>
      <c r="I1162" s="239"/>
      <c r="J1162" s="234"/>
      <c r="K1162" s="234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138</v>
      </c>
      <c r="AU1162" s="244" t="s">
        <v>83</v>
      </c>
      <c r="AV1162" s="13" t="s">
        <v>83</v>
      </c>
      <c r="AW1162" s="13" t="s">
        <v>29</v>
      </c>
      <c r="AX1162" s="13" t="s">
        <v>73</v>
      </c>
      <c r="AY1162" s="244" t="s">
        <v>130</v>
      </c>
    </row>
    <row r="1163" s="14" customFormat="1">
      <c r="A1163" s="14"/>
      <c r="B1163" s="245"/>
      <c r="C1163" s="246"/>
      <c r="D1163" s="235" t="s">
        <v>138</v>
      </c>
      <c r="E1163" s="247" t="s">
        <v>1</v>
      </c>
      <c r="F1163" s="248" t="s">
        <v>1827</v>
      </c>
      <c r="G1163" s="246"/>
      <c r="H1163" s="247" t="s">
        <v>1</v>
      </c>
      <c r="I1163" s="249"/>
      <c r="J1163" s="246"/>
      <c r="K1163" s="246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138</v>
      </c>
      <c r="AU1163" s="254" t="s">
        <v>83</v>
      </c>
      <c r="AV1163" s="14" t="s">
        <v>81</v>
      </c>
      <c r="AW1163" s="14" t="s">
        <v>29</v>
      </c>
      <c r="AX1163" s="14" t="s">
        <v>73</v>
      </c>
      <c r="AY1163" s="254" t="s">
        <v>130</v>
      </c>
    </row>
    <row r="1164" s="13" customFormat="1">
      <c r="A1164" s="13"/>
      <c r="B1164" s="233"/>
      <c r="C1164" s="234"/>
      <c r="D1164" s="235" t="s">
        <v>138</v>
      </c>
      <c r="E1164" s="236" t="s">
        <v>1</v>
      </c>
      <c r="F1164" s="237" t="s">
        <v>1828</v>
      </c>
      <c r="G1164" s="234"/>
      <c r="H1164" s="238">
        <v>34</v>
      </c>
      <c r="I1164" s="239"/>
      <c r="J1164" s="234"/>
      <c r="K1164" s="234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138</v>
      </c>
      <c r="AU1164" s="244" t="s">
        <v>83</v>
      </c>
      <c r="AV1164" s="13" t="s">
        <v>83</v>
      </c>
      <c r="AW1164" s="13" t="s">
        <v>29</v>
      </c>
      <c r="AX1164" s="13" t="s">
        <v>73</v>
      </c>
      <c r="AY1164" s="244" t="s">
        <v>130</v>
      </c>
    </row>
    <row r="1165" s="14" customFormat="1">
      <c r="A1165" s="14"/>
      <c r="B1165" s="245"/>
      <c r="C1165" s="246"/>
      <c r="D1165" s="235" t="s">
        <v>138</v>
      </c>
      <c r="E1165" s="247" t="s">
        <v>1</v>
      </c>
      <c r="F1165" s="248" t="s">
        <v>1829</v>
      </c>
      <c r="G1165" s="246"/>
      <c r="H1165" s="247" t="s">
        <v>1</v>
      </c>
      <c r="I1165" s="249"/>
      <c r="J1165" s="246"/>
      <c r="K1165" s="246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138</v>
      </c>
      <c r="AU1165" s="254" t="s">
        <v>83</v>
      </c>
      <c r="AV1165" s="14" t="s">
        <v>81</v>
      </c>
      <c r="AW1165" s="14" t="s">
        <v>29</v>
      </c>
      <c r="AX1165" s="14" t="s">
        <v>73</v>
      </c>
      <c r="AY1165" s="254" t="s">
        <v>130</v>
      </c>
    </row>
    <row r="1166" s="13" customFormat="1">
      <c r="A1166" s="13"/>
      <c r="B1166" s="233"/>
      <c r="C1166" s="234"/>
      <c r="D1166" s="235" t="s">
        <v>138</v>
      </c>
      <c r="E1166" s="236" t="s">
        <v>1</v>
      </c>
      <c r="F1166" s="237" t="s">
        <v>1830</v>
      </c>
      <c r="G1166" s="234"/>
      <c r="H1166" s="238">
        <v>108</v>
      </c>
      <c r="I1166" s="239"/>
      <c r="J1166" s="234"/>
      <c r="K1166" s="234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138</v>
      </c>
      <c r="AU1166" s="244" t="s">
        <v>83</v>
      </c>
      <c r="AV1166" s="13" t="s">
        <v>83</v>
      </c>
      <c r="AW1166" s="13" t="s">
        <v>29</v>
      </c>
      <c r="AX1166" s="13" t="s">
        <v>73</v>
      </c>
      <c r="AY1166" s="244" t="s">
        <v>130</v>
      </c>
    </row>
    <row r="1167" s="14" customFormat="1">
      <c r="A1167" s="14"/>
      <c r="B1167" s="245"/>
      <c r="C1167" s="246"/>
      <c r="D1167" s="235" t="s">
        <v>138</v>
      </c>
      <c r="E1167" s="247" t="s">
        <v>1</v>
      </c>
      <c r="F1167" s="248" t="s">
        <v>1831</v>
      </c>
      <c r="G1167" s="246"/>
      <c r="H1167" s="247" t="s">
        <v>1</v>
      </c>
      <c r="I1167" s="249"/>
      <c r="J1167" s="246"/>
      <c r="K1167" s="246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138</v>
      </c>
      <c r="AU1167" s="254" t="s">
        <v>83</v>
      </c>
      <c r="AV1167" s="14" t="s">
        <v>81</v>
      </c>
      <c r="AW1167" s="14" t="s">
        <v>29</v>
      </c>
      <c r="AX1167" s="14" t="s">
        <v>73</v>
      </c>
      <c r="AY1167" s="254" t="s">
        <v>130</v>
      </c>
    </row>
    <row r="1168" s="13" customFormat="1">
      <c r="A1168" s="13"/>
      <c r="B1168" s="233"/>
      <c r="C1168" s="234"/>
      <c r="D1168" s="235" t="s">
        <v>138</v>
      </c>
      <c r="E1168" s="236" t="s">
        <v>1</v>
      </c>
      <c r="F1168" s="237" t="s">
        <v>1832</v>
      </c>
      <c r="G1168" s="234"/>
      <c r="H1168" s="238">
        <v>263.60000000000002</v>
      </c>
      <c r="I1168" s="239"/>
      <c r="J1168" s="234"/>
      <c r="K1168" s="234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138</v>
      </c>
      <c r="AU1168" s="244" t="s">
        <v>83</v>
      </c>
      <c r="AV1168" s="13" t="s">
        <v>83</v>
      </c>
      <c r="AW1168" s="13" t="s">
        <v>29</v>
      </c>
      <c r="AX1168" s="13" t="s">
        <v>73</v>
      </c>
      <c r="AY1168" s="244" t="s">
        <v>130</v>
      </c>
    </row>
    <row r="1169" s="14" customFormat="1">
      <c r="A1169" s="14"/>
      <c r="B1169" s="245"/>
      <c r="C1169" s="246"/>
      <c r="D1169" s="235" t="s">
        <v>138</v>
      </c>
      <c r="E1169" s="247" t="s">
        <v>1</v>
      </c>
      <c r="F1169" s="248" t="s">
        <v>1833</v>
      </c>
      <c r="G1169" s="246"/>
      <c r="H1169" s="247" t="s">
        <v>1</v>
      </c>
      <c r="I1169" s="249"/>
      <c r="J1169" s="246"/>
      <c r="K1169" s="246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138</v>
      </c>
      <c r="AU1169" s="254" t="s">
        <v>83</v>
      </c>
      <c r="AV1169" s="14" t="s">
        <v>81</v>
      </c>
      <c r="AW1169" s="14" t="s">
        <v>29</v>
      </c>
      <c r="AX1169" s="14" t="s">
        <v>73</v>
      </c>
      <c r="AY1169" s="254" t="s">
        <v>130</v>
      </c>
    </row>
    <row r="1170" s="13" customFormat="1">
      <c r="A1170" s="13"/>
      <c r="B1170" s="233"/>
      <c r="C1170" s="234"/>
      <c r="D1170" s="235" t="s">
        <v>138</v>
      </c>
      <c r="E1170" s="236" t="s">
        <v>1</v>
      </c>
      <c r="F1170" s="237" t="s">
        <v>1834</v>
      </c>
      <c r="G1170" s="234"/>
      <c r="H1170" s="238">
        <v>492</v>
      </c>
      <c r="I1170" s="239"/>
      <c r="J1170" s="234"/>
      <c r="K1170" s="234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138</v>
      </c>
      <c r="AU1170" s="244" t="s">
        <v>83</v>
      </c>
      <c r="AV1170" s="13" t="s">
        <v>83</v>
      </c>
      <c r="AW1170" s="13" t="s">
        <v>29</v>
      </c>
      <c r="AX1170" s="13" t="s">
        <v>73</v>
      </c>
      <c r="AY1170" s="244" t="s">
        <v>130</v>
      </c>
    </row>
    <row r="1171" s="15" customFormat="1">
      <c r="A1171" s="15"/>
      <c r="B1171" s="255"/>
      <c r="C1171" s="256"/>
      <c r="D1171" s="235" t="s">
        <v>138</v>
      </c>
      <c r="E1171" s="257" t="s">
        <v>1</v>
      </c>
      <c r="F1171" s="258" t="s">
        <v>153</v>
      </c>
      <c r="G1171" s="256"/>
      <c r="H1171" s="259">
        <v>1401.7000000000001</v>
      </c>
      <c r="I1171" s="260"/>
      <c r="J1171" s="256"/>
      <c r="K1171" s="256"/>
      <c r="L1171" s="261"/>
      <c r="M1171" s="262"/>
      <c r="N1171" s="263"/>
      <c r="O1171" s="263"/>
      <c r="P1171" s="263"/>
      <c r="Q1171" s="263"/>
      <c r="R1171" s="263"/>
      <c r="S1171" s="263"/>
      <c r="T1171" s="264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5" t="s">
        <v>138</v>
      </c>
      <c r="AU1171" s="265" t="s">
        <v>83</v>
      </c>
      <c r="AV1171" s="15" t="s">
        <v>136</v>
      </c>
      <c r="AW1171" s="15" t="s">
        <v>29</v>
      </c>
      <c r="AX1171" s="15" t="s">
        <v>81</v>
      </c>
      <c r="AY1171" s="265" t="s">
        <v>130</v>
      </c>
    </row>
    <row r="1172" s="2" customFormat="1" ht="16.5" customHeight="1">
      <c r="A1172" s="38"/>
      <c r="B1172" s="39"/>
      <c r="C1172" s="219" t="s">
        <v>1835</v>
      </c>
      <c r="D1172" s="219" t="s">
        <v>132</v>
      </c>
      <c r="E1172" s="220" t="s">
        <v>1836</v>
      </c>
      <c r="F1172" s="221" t="s">
        <v>1837</v>
      </c>
      <c r="G1172" s="222" t="s">
        <v>342</v>
      </c>
      <c r="H1172" s="223">
        <v>8961.7900000000009</v>
      </c>
      <c r="I1172" s="224"/>
      <c r="J1172" s="225">
        <f>ROUND(I1172*H1172,2)</f>
        <v>0</v>
      </c>
      <c r="K1172" s="226"/>
      <c r="L1172" s="44"/>
      <c r="M1172" s="227" t="s">
        <v>1</v>
      </c>
      <c r="N1172" s="228" t="s">
        <v>38</v>
      </c>
      <c r="O1172" s="91"/>
      <c r="P1172" s="229">
        <f>O1172*H1172</f>
        <v>0</v>
      </c>
      <c r="Q1172" s="229">
        <v>0</v>
      </c>
      <c r="R1172" s="229">
        <f>Q1172*H1172</f>
        <v>0</v>
      </c>
      <c r="S1172" s="229">
        <v>0</v>
      </c>
      <c r="T1172" s="230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31" t="s">
        <v>136</v>
      </c>
      <c r="AT1172" s="231" t="s">
        <v>132</v>
      </c>
      <c r="AU1172" s="231" t="s">
        <v>83</v>
      </c>
      <c r="AY1172" s="17" t="s">
        <v>130</v>
      </c>
      <c r="BE1172" s="232">
        <f>IF(N1172="základní",J1172,0)</f>
        <v>0</v>
      </c>
      <c r="BF1172" s="232">
        <f>IF(N1172="snížená",J1172,0)</f>
        <v>0</v>
      </c>
      <c r="BG1172" s="232">
        <f>IF(N1172="zákl. přenesená",J1172,0)</f>
        <v>0</v>
      </c>
      <c r="BH1172" s="232">
        <f>IF(N1172="sníž. přenesená",J1172,0)</f>
        <v>0</v>
      </c>
      <c r="BI1172" s="232">
        <f>IF(N1172="nulová",J1172,0)</f>
        <v>0</v>
      </c>
      <c r="BJ1172" s="17" t="s">
        <v>81</v>
      </c>
      <c r="BK1172" s="232">
        <f>ROUND(I1172*H1172,2)</f>
        <v>0</v>
      </c>
      <c r="BL1172" s="17" t="s">
        <v>136</v>
      </c>
      <c r="BM1172" s="231" t="s">
        <v>1838</v>
      </c>
    </row>
    <row r="1173" s="14" customFormat="1">
      <c r="A1173" s="14"/>
      <c r="B1173" s="245"/>
      <c r="C1173" s="246"/>
      <c r="D1173" s="235" t="s">
        <v>138</v>
      </c>
      <c r="E1173" s="247" t="s">
        <v>1</v>
      </c>
      <c r="F1173" s="248" t="s">
        <v>1686</v>
      </c>
      <c r="G1173" s="246"/>
      <c r="H1173" s="247" t="s">
        <v>1</v>
      </c>
      <c r="I1173" s="249"/>
      <c r="J1173" s="246"/>
      <c r="K1173" s="246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138</v>
      </c>
      <c r="AU1173" s="254" t="s">
        <v>83</v>
      </c>
      <c r="AV1173" s="14" t="s">
        <v>81</v>
      </c>
      <c r="AW1173" s="14" t="s">
        <v>29</v>
      </c>
      <c r="AX1173" s="14" t="s">
        <v>73</v>
      </c>
      <c r="AY1173" s="254" t="s">
        <v>130</v>
      </c>
    </row>
    <row r="1174" s="13" customFormat="1">
      <c r="A1174" s="13"/>
      <c r="B1174" s="233"/>
      <c r="C1174" s="234"/>
      <c r="D1174" s="235" t="s">
        <v>138</v>
      </c>
      <c r="E1174" s="236" t="s">
        <v>1</v>
      </c>
      <c r="F1174" s="237" t="s">
        <v>1839</v>
      </c>
      <c r="G1174" s="234"/>
      <c r="H1174" s="238">
        <v>43.960000000000001</v>
      </c>
      <c r="I1174" s="239"/>
      <c r="J1174" s="234"/>
      <c r="K1174" s="234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138</v>
      </c>
      <c r="AU1174" s="244" t="s">
        <v>83</v>
      </c>
      <c r="AV1174" s="13" t="s">
        <v>83</v>
      </c>
      <c r="AW1174" s="13" t="s">
        <v>29</v>
      </c>
      <c r="AX1174" s="13" t="s">
        <v>73</v>
      </c>
      <c r="AY1174" s="244" t="s">
        <v>130</v>
      </c>
    </row>
    <row r="1175" s="14" customFormat="1">
      <c r="A1175" s="14"/>
      <c r="B1175" s="245"/>
      <c r="C1175" s="246"/>
      <c r="D1175" s="235" t="s">
        <v>138</v>
      </c>
      <c r="E1175" s="247" t="s">
        <v>1</v>
      </c>
      <c r="F1175" s="248" t="s">
        <v>620</v>
      </c>
      <c r="G1175" s="246"/>
      <c r="H1175" s="247" t="s">
        <v>1</v>
      </c>
      <c r="I1175" s="249"/>
      <c r="J1175" s="246"/>
      <c r="K1175" s="246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138</v>
      </c>
      <c r="AU1175" s="254" t="s">
        <v>83</v>
      </c>
      <c r="AV1175" s="14" t="s">
        <v>81</v>
      </c>
      <c r="AW1175" s="14" t="s">
        <v>29</v>
      </c>
      <c r="AX1175" s="14" t="s">
        <v>73</v>
      </c>
      <c r="AY1175" s="254" t="s">
        <v>130</v>
      </c>
    </row>
    <row r="1176" s="13" customFormat="1">
      <c r="A1176" s="13"/>
      <c r="B1176" s="233"/>
      <c r="C1176" s="234"/>
      <c r="D1176" s="235" t="s">
        <v>138</v>
      </c>
      <c r="E1176" s="236" t="s">
        <v>1</v>
      </c>
      <c r="F1176" s="237" t="s">
        <v>1840</v>
      </c>
      <c r="G1176" s="234"/>
      <c r="H1176" s="238">
        <v>532.67999999999995</v>
      </c>
      <c r="I1176" s="239"/>
      <c r="J1176" s="234"/>
      <c r="K1176" s="234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138</v>
      </c>
      <c r="AU1176" s="244" t="s">
        <v>83</v>
      </c>
      <c r="AV1176" s="13" t="s">
        <v>83</v>
      </c>
      <c r="AW1176" s="13" t="s">
        <v>29</v>
      </c>
      <c r="AX1176" s="13" t="s">
        <v>73</v>
      </c>
      <c r="AY1176" s="244" t="s">
        <v>130</v>
      </c>
    </row>
    <row r="1177" s="14" customFormat="1">
      <c r="A1177" s="14"/>
      <c r="B1177" s="245"/>
      <c r="C1177" s="246"/>
      <c r="D1177" s="235" t="s">
        <v>138</v>
      </c>
      <c r="E1177" s="247" t="s">
        <v>1</v>
      </c>
      <c r="F1177" s="248" t="s">
        <v>622</v>
      </c>
      <c r="G1177" s="246"/>
      <c r="H1177" s="247" t="s">
        <v>1</v>
      </c>
      <c r="I1177" s="249"/>
      <c r="J1177" s="246"/>
      <c r="K1177" s="246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138</v>
      </c>
      <c r="AU1177" s="254" t="s">
        <v>83</v>
      </c>
      <c r="AV1177" s="14" t="s">
        <v>81</v>
      </c>
      <c r="AW1177" s="14" t="s">
        <v>29</v>
      </c>
      <c r="AX1177" s="14" t="s">
        <v>73</v>
      </c>
      <c r="AY1177" s="254" t="s">
        <v>130</v>
      </c>
    </row>
    <row r="1178" s="13" customFormat="1">
      <c r="A1178" s="13"/>
      <c r="B1178" s="233"/>
      <c r="C1178" s="234"/>
      <c r="D1178" s="235" t="s">
        <v>138</v>
      </c>
      <c r="E1178" s="236" t="s">
        <v>1</v>
      </c>
      <c r="F1178" s="237" t="s">
        <v>1841</v>
      </c>
      <c r="G1178" s="234"/>
      <c r="H1178" s="238">
        <v>109.55</v>
      </c>
      <c r="I1178" s="239"/>
      <c r="J1178" s="234"/>
      <c r="K1178" s="234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138</v>
      </c>
      <c r="AU1178" s="244" t="s">
        <v>83</v>
      </c>
      <c r="AV1178" s="13" t="s">
        <v>83</v>
      </c>
      <c r="AW1178" s="13" t="s">
        <v>29</v>
      </c>
      <c r="AX1178" s="13" t="s">
        <v>73</v>
      </c>
      <c r="AY1178" s="244" t="s">
        <v>130</v>
      </c>
    </row>
    <row r="1179" s="14" customFormat="1">
      <c r="A1179" s="14"/>
      <c r="B1179" s="245"/>
      <c r="C1179" s="246"/>
      <c r="D1179" s="235" t="s">
        <v>138</v>
      </c>
      <c r="E1179" s="247" t="s">
        <v>1</v>
      </c>
      <c r="F1179" s="248" t="s">
        <v>1690</v>
      </c>
      <c r="G1179" s="246"/>
      <c r="H1179" s="247" t="s">
        <v>1</v>
      </c>
      <c r="I1179" s="249"/>
      <c r="J1179" s="246"/>
      <c r="K1179" s="246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138</v>
      </c>
      <c r="AU1179" s="254" t="s">
        <v>83</v>
      </c>
      <c r="AV1179" s="14" t="s">
        <v>81</v>
      </c>
      <c r="AW1179" s="14" t="s">
        <v>29</v>
      </c>
      <c r="AX1179" s="14" t="s">
        <v>73</v>
      </c>
      <c r="AY1179" s="254" t="s">
        <v>130</v>
      </c>
    </row>
    <row r="1180" s="13" customFormat="1">
      <c r="A1180" s="13"/>
      <c r="B1180" s="233"/>
      <c r="C1180" s="234"/>
      <c r="D1180" s="235" t="s">
        <v>138</v>
      </c>
      <c r="E1180" s="236" t="s">
        <v>1</v>
      </c>
      <c r="F1180" s="237" t="s">
        <v>1842</v>
      </c>
      <c r="G1180" s="234"/>
      <c r="H1180" s="238">
        <v>201.59999999999999</v>
      </c>
      <c r="I1180" s="239"/>
      <c r="J1180" s="234"/>
      <c r="K1180" s="234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138</v>
      </c>
      <c r="AU1180" s="244" t="s">
        <v>83</v>
      </c>
      <c r="AV1180" s="13" t="s">
        <v>83</v>
      </c>
      <c r="AW1180" s="13" t="s">
        <v>29</v>
      </c>
      <c r="AX1180" s="13" t="s">
        <v>73</v>
      </c>
      <c r="AY1180" s="244" t="s">
        <v>130</v>
      </c>
    </row>
    <row r="1181" s="14" customFormat="1">
      <c r="A1181" s="14"/>
      <c r="B1181" s="245"/>
      <c r="C1181" s="246"/>
      <c r="D1181" s="235" t="s">
        <v>138</v>
      </c>
      <c r="E1181" s="247" t="s">
        <v>1</v>
      </c>
      <c r="F1181" s="248" t="s">
        <v>1680</v>
      </c>
      <c r="G1181" s="246"/>
      <c r="H1181" s="247" t="s">
        <v>1</v>
      </c>
      <c r="I1181" s="249"/>
      <c r="J1181" s="246"/>
      <c r="K1181" s="246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138</v>
      </c>
      <c r="AU1181" s="254" t="s">
        <v>83</v>
      </c>
      <c r="AV1181" s="14" t="s">
        <v>81</v>
      </c>
      <c r="AW1181" s="14" t="s">
        <v>29</v>
      </c>
      <c r="AX1181" s="14" t="s">
        <v>73</v>
      </c>
      <c r="AY1181" s="254" t="s">
        <v>130</v>
      </c>
    </row>
    <row r="1182" s="13" customFormat="1">
      <c r="A1182" s="13"/>
      <c r="B1182" s="233"/>
      <c r="C1182" s="234"/>
      <c r="D1182" s="235" t="s">
        <v>138</v>
      </c>
      <c r="E1182" s="236" t="s">
        <v>1</v>
      </c>
      <c r="F1182" s="237" t="s">
        <v>1843</v>
      </c>
      <c r="G1182" s="234"/>
      <c r="H1182" s="238">
        <v>749</v>
      </c>
      <c r="I1182" s="239"/>
      <c r="J1182" s="234"/>
      <c r="K1182" s="234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138</v>
      </c>
      <c r="AU1182" s="244" t="s">
        <v>83</v>
      </c>
      <c r="AV1182" s="13" t="s">
        <v>83</v>
      </c>
      <c r="AW1182" s="13" t="s">
        <v>29</v>
      </c>
      <c r="AX1182" s="13" t="s">
        <v>73</v>
      </c>
      <c r="AY1182" s="244" t="s">
        <v>130</v>
      </c>
    </row>
    <row r="1183" s="14" customFormat="1">
      <c r="A1183" s="14"/>
      <c r="B1183" s="245"/>
      <c r="C1183" s="246"/>
      <c r="D1183" s="235" t="s">
        <v>138</v>
      </c>
      <c r="E1183" s="247" t="s">
        <v>1</v>
      </c>
      <c r="F1183" s="248" t="s">
        <v>1720</v>
      </c>
      <c r="G1183" s="246"/>
      <c r="H1183" s="247" t="s">
        <v>1</v>
      </c>
      <c r="I1183" s="249"/>
      <c r="J1183" s="246"/>
      <c r="K1183" s="246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138</v>
      </c>
      <c r="AU1183" s="254" t="s">
        <v>83</v>
      </c>
      <c r="AV1183" s="14" t="s">
        <v>81</v>
      </c>
      <c r="AW1183" s="14" t="s">
        <v>29</v>
      </c>
      <c r="AX1183" s="14" t="s">
        <v>73</v>
      </c>
      <c r="AY1183" s="254" t="s">
        <v>130</v>
      </c>
    </row>
    <row r="1184" s="13" customFormat="1">
      <c r="A1184" s="13"/>
      <c r="B1184" s="233"/>
      <c r="C1184" s="234"/>
      <c r="D1184" s="235" t="s">
        <v>138</v>
      </c>
      <c r="E1184" s="236" t="s">
        <v>1</v>
      </c>
      <c r="F1184" s="237" t="s">
        <v>1844</v>
      </c>
      <c r="G1184" s="234"/>
      <c r="H1184" s="238">
        <v>7325</v>
      </c>
      <c r="I1184" s="239"/>
      <c r="J1184" s="234"/>
      <c r="K1184" s="234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138</v>
      </c>
      <c r="AU1184" s="244" t="s">
        <v>83</v>
      </c>
      <c r="AV1184" s="13" t="s">
        <v>83</v>
      </c>
      <c r="AW1184" s="13" t="s">
        <v>29</v>
      </c>
      <c r="AX1184" s="13" t="s">
        <v>73</v>
      </c>
      <c r="AY1184" s="244" t="s">
        <v>130</v>
      </c>
    </row>
    <row r="1185" s="15" customFormat="1">
      <c r="A1185" s="15"/>
      <c r="B1185" s="255"/>
      <c r="C1185" s="256"/>
      <c r="D1185" s="235" t="s">
        <v>138</v>
      </c>
      <c r="E1185" s="257" t="s">
        <v>1</v>
      </c>
      <c r="F1185" s="258" t="s">
        <v>153</v>
      </c>
      <c r="G1185" s="256"/>
      <c r="H1185" s="259">
        <v>8961.7900000000009</v>
      </c>
      <c r="I1185" s="260"/>
      <c r="J1185" s="256"/>
      <c r="K1185" s="256"/>
      <c r="L1185" s="261"/>
      <c r="M1185" s="262"/>
      <c r="N1185" s="263"/>
      <c r="O1185" s="263"/>
      <c r="P1185" s="263"/>
      <c r="Q1185" s="263"/>
      <c r="R1185" s="263"/>
      <c r="S1185" s="263"/>
      <c r="T1185" s="264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5" t="s">
        <v>138</v>
      </c>
      <c r="AU1185" s="265" t="s">
        <v>83</v>
      </c>
      <c r="AV1185" s="15" t="s">
        <v>136</v>
      </c>
      <c r="AW1185" s="15" t="s">
        <v>29</v>
      </c>
      <c r="AX1185" s="15" t="s">
        <v>81</v>
      </c>
      <c r="AY1185" s="265" t="s">
        <v>130</v>
      </c>
    </row>
    <row r="1186" s="2" customFormat="1" ht="33" customHeight="1">
      <c r="A1186" s="38"/>
      <c r="B1186" s="39"/>
      <c r="C1186" s="219" t="s">
        <v>1845</v>
      </c>
      <c r="D1186" s="219" t="s">
        <v>132</v>
      </c>
      <c r="E1186" s="220" t="s">
        <v>1846</v>
      </c>
      <c r="F1186" s="221" t="s">
        <v>1847</v>
      </c>
      <c r="G1186" s="222" t="s">
        <v>277</v>
      </c>
      <c r="H1186" s="223">
        <v>36.829999999999998</v>
      </c>
      <c r="I1186" s="224"/>
      <c r="J1186" s="225">
        <f>ROUND(I1186*H1186,2)</f>
        <v>0</v>
      </c>
      <c r="K1186" s="226"/>
      <c r="L1186" s="44"/>
      <c r="M1186" s="227" t="s">
        <v>1</v>
      </c>
      <c r="N1186" s="228" t="s">
        <v>38</v>
      </c>
      <c r="O1186" s="91"/>
      <c r="P1186" s="229">
        <f>O1186*H1186</f>
        <v>0</v>
      </c>
      <c r="Q1186" s="229">
        <v>0</v>
      </c>
      <c r="R1186" s="229">
        <f>Q1186*H1186</f>
        <v>0</v>
      </c>
      <c r="S1186" s="229">
        <v>0</v>
      </c>
      <c r="T1186" s="230">
        <f>S1186*H1186</f>
        <v>0</v>
      </c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R1186" s="231" t="s">
        <v>136</v>
      </c>
      <c r="AT1186" s="231" t="s">
        <v>132</v>
      </c>
      <c r="AU1186" s="231" t="s">
        <v>83</v>
      </c>
      <c r="AY1186" s="17" t="s">
        <v>130</v>
      </c>
      <c r="BE1186" s="232">
        <f>IF(N1186="základní",J1186,0)</f>
        <v>0</v>
      </c>
      <c r="BF1186" s="232">
        <f>IF(N1186="snížená",J1186,0)</f>
        <v>0</v>
      </c>
      <c r="BG1186" s="232">
        <f>IF(N1186="zákl. přenesená",J1186,0)</f>
        <v>0</v>
      </c>
      <c r="BH1186" s="232">
        <f>IF(N1186="sníž. přenesená",J1186,0)</f>
        <v>0</v>
      </c>
      <c r="BI1186" s="232">
        <f>IF(N1186="nulová",J1186,0)</f>
        <v>0</v>
      </c>
      <c r="BJ1186" s="17" t="s">
        <v>81</v>
      </c>
      <c r="BK1186" s="232">
        <f>ROUND(I1186*H1186,2)</f>
        <v>0</v>
      </c>
      <c r="BL1186" s="17" t="s">
        <v>136</v>
      </c>
      <c r="BM1186" s="231" t="s">
        <v>1848</v>
      </c>
    </row>
    <row r="1187" s="13" customFormat="1">
      <c r="A1187" s="13"/>
      <c r="B1187" s="233"/>
      <c r="C1187" s="234"/>
      <c r="D1187" s="235" t="s">
        <v>138</v>
      </c>
      <c r="E1187" s="236" t="s">
        <v>1</v>
      </c>
      <c r="F1187" s="237" t="s">
        <v>1849</v>
      </c>
      <c r="G1187" s="234"/>
      <c r="H1187" s="238">
        <v>15.911</v>
      </c>
      <c r="I1187" s="239"/>
      <c r="J1187" s="234"/>
      <c r="K1187" s="234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138</v>
      </c>
      <c r="AU1187" s="244" t="s">
        <v>83</v>
      </c>
      <c r="AV1187" s="13" t="s">
        <v>83</v>
      </c>
      <c r="AW1187" s="13" t="s">
        <v>29</v>
      </c>
      <c r="AX1187" s="13" t="s">
        <v>73</v>
      </c>
      <c r="AY1187" s="244" t="s">
        <v>130</v>
      </c>
    </row>
    <row r="1188" s="14" customFormat="1">
      <c r="A1188" s="14"/>
      <c r="B1188" s="245"/>
      <c r="C1188" s="246"/>
      <c r="D1188" s="235" t="s">
        <v>138</v>
      </c>
      <c r="E1188" s="247" t="s">
        <v>1</v>
      </c>
      <c r="F1188" s="248" t="s">
        <v>1850</v>
      </c>
      <c r="G1188" s="246"/>
      <c r="H1188" s="247" t="s">
        <v>1</v>
      </c>
      <c r="I1188" s="249"/>
      <c r="J1188" s="246"/>
      <c r="K1188" s="246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138</v>
      </c>
      <c r="AU1188" s="254" t="s">
        <v>83</v>
      </c>
      <c r="AV1188" s="14" t="s">
        <v>81</v>
      </c>
      <c r="AW1188" s="14" t="s">
        <v>29</v>
      </c>
      <c r="AX1188" s="14" t="s">
        <v>73</v>
      </c>
      <c r="AY1188" s="254" t="s">
        <v>130</v>
      </c>
    </row>
    <row r="1189" s="13" customFormat="1">
      <c r="A1189" s="13"/>
      <c r="B1189" s="233"/>
      <c r="C1189" s="234"/>
      <c r="D1189" s="235" t="s">
        <v>138</v>
      </c>
      <c r="E1189" s="236" t="s">
        <v>1</v>
      </c>
      <c r="F1189" s="237" t="s">
        <v>1851</v>
      </c>
      <c r="G1189" s="234"/>
      <c r="H1189" s="238">
        <v>20.82</v>
      </c>
      <c r="I1189" s="239"/>
      <c r="J1189" s="234"/>
      <c r="K1189" s="234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138</v>
      </c>
      <c r="AU1189" s="244" t="s">
        <v>83</v>
      </c>
      <c r="AV1189" s="13" t="s">
        <v>83</v>
      </c>
      <c r="AW1189" s="13" t="s">
        <v>29</v>
      </c>
      <c r="AX1189" s="13" t="s">
        <v>73</v>
      </c>
      <c r="AY1189" s="244" t="s">
        <v>130</v>
      </c>
    </row>
    <row r="1190" s="14" customFormat="1">
      <c r="A1190" s="14"/>
      <c r="B1190" s="245"/>
      <c r="C1190" s="246"/>
      <c r="D1190" s="235" t="s">
        <v>138</v>
      </c>
      <c r="E1190" s="247" t="s">
        <v>1</v>
      </c>
      <c r="F1190" s="248" t="s">
        <v>1852</v>
      </c>
      <c r="G1190" s="246"/>
      <c r="H1190" s="247" t="s">
        <v>1</v>
      </c>
      <c r="I1190" s="249"/>
      <c r="J1190" s="246"/>
      <c r="K1190" s="246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138</v>
      </c>
      <c r="AU1190" s="254" t="s">
        <v>83</v>
      </c>
      <c r="AV1190" s="14" t="s">
        <v>81</v>
      </c>
      <c r="AW1190" s="14" t="s">
        <v>29</v>
      </c>
      <c r="AX1190" s="14" t="s">
        <v>73</v>
      </c>
      <c r="AY1190" s="254" t="s">
        <v>130</v>
      </c>
    </row>
    <row r="1191" s="13" customFormat="1">
      <c r="A1191" s="13"/>
      <c r="B1191" s="233"/>
      <c r="C1191" s="234"/>
      <c r="D1191" s="235" t="s">
        <v>138</v>
      </c>
      <c r="E1191" s="236" t="s">
        <v>1</v>
      </c>
      <c r="F1191" s="237" t="s">
        <v>1853</v>
      </c>
      <c r="G1191" s="234"/>
      <c r="H1191" s="238">
        <v>0.099000000000000005</v>
      </c>
      <c r="I1191" s="239"/>
      <c r="J1191" s="234"/>
      <c r="K1191" s="234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138</v>
      </c>
      <c r="AU1191" s="244" t="s">
        <v>83</v>
      </c>
      <c r="AV1191" s="13" t="s">
        <v>83</v>
      </c>
      <c r="AW1191" s="13" t="s">
        <v>29</v>
      </c>
      <c r="AX1191" s="13" t="s">
        <v>73</v>
      </c>
      <c r="AY1191" s="244" t="s">
        <v>130</v>
      </c>
    </row>
    <row r="1192" s="2" customFormat="1" ht="33" customHeight="1">
      <c r="A1192" s="38"/>
      <c r="B1192" s="39"/>
      <c r="C1192" s="219" t="s">
        <v>1854</v>
      </c>
      <c r="D1192" s="219" t="s">
        <v>132</v>
      </c>
      <c r="E1192" s="220" t="s">
        <v>1855</v>
      </c>
      <c r="F1192" s="221" t="s">
        <v>1856</v>
      </c>
      <c r="G1192" s="222" t="s">
        <v>277</v>
      </c>
      <c r="H1192" s="223">
        <v>39.692</v>
      </c>
      <c r="I1192" s="224"/>
      <c r="J1192" s="225">
        <f>ROUND(I1192*H1192,2)</f>
        <v>0</v>
      </c>
      <c r="K1192" s="226"/>
      <c r="L1192" s="44"/>
      <c r="M1192" s="227" t="s">
        <v>1</v>
      </c>
      <c r="N1192" s="228" t="s">
        <v>38</v>
      </c>
      <c r="O1192" s="91"/>
      <c r="P1192" s="229">
        <f>O1192*H1192</f>
        <v>0</v>
      </c>
      <c r="Q1192" s="229">
        <v>0</v>
      </c>
      <c r="R1192" s="229">
        <f>Q1192*H1192</f>
        <v>0</v>
      </c>
      <c r="S1192" s="229">
        <v>0</v>
      </c>
      <c r="T1192" s="230">
        <f>S1192*H1192</f>
        <v>0</v>
      </c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R1192" s="231" t="s">
        <v>136</v>
      </c>
      <c r="AT1192" s="231" t="s">
        <v>132</v>
      </c>
      <c r="AU1192" s="231" t="s">
        <v>83</v>
      </c>
      <c r="AY1192" s="17" t="s">
        <v>130</v>
      </c>
      <c r="BE1192" s="232">
        <f>IF(N1192="základní",J1192,0)</f>
        <v>0</v>
      </c>
      <c r="BF1192" s="232">
        <f>IF(N1192="snížená",J1192,0)</f>
        <v>0</v>
      </c>
      <c r="BG1192" s="232">
        <f>IF(N1192="zákl. přenesená",J1192,0)</f>
        <v>0</v>
      </c>
      <c r="BH1192" s="232">
        <f>IF(N1192="sníž. přenesená",J1192,0)</f>
        <v>0</v>
      </c>
      <c r="BI1192" s="232">
        <f>IF(N1192="nulová",J1192,0)</f>
        <v>0</v>
      </c>
      <c r="BJ1192" s="17" t="s">
        <v>81</v>
      </c>
      <c r="BK1192" s="232">
        <f>ROUND(I1192*H1192,2)</f>
        <v>0</v>
      </c>
      <c r="BL1192" s="17" t="s">
        <v>136</v>
      </c>
      <c r="BM1192" s="231" t="s">
        <v>1857</v>
      </c>
    </row>
    <row r="1193" s="14" customFormat="1">
      <c r="A1193" s="14"/>
      <c r="B1193" s="245"/>
      <c r="C1193" s="246"/>
      <c r="D1193" s="235" t="s">
        <v>138</v>
      </c>
      <c r="E1193" s="247" t="s">
        <v>1</v>
      </c>
      <c r="F1193" s="248" t="s">
        <v>1858</v>
      </c>
      <c r="G1193" s="246"/>
      <c r="H1193" s="247" t="s">
        <v>1</v>
      </c>
      <c r="I1193" s="249"/>
      <c r="J1193" s="246"/>
      <c r="K1193" s="246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138</v>
      </c>
      <c r="AU1193" s="254" t="s">
        <v>83</v>
      </c>
      <c r="AV1193" s="14" t="s">
        <v>81</v>
      </c>
      <c r="AW1193" s="14" t="s">
        <v>29</v>
      </c>
      <c r="AX1193" s="14" t="s">
        <v>73</v>
      </c>
      <c r="AY1193" s="254" t="s">
        <v>130</v>
      </c>
    </row>
    <row r="1194" s="13" customFormat="1">
      <c r="A1194" s="13"/>
      <c r="B1194" s="233"/>
      <c r="C1194" s="234"/>
      <c r="D1194" s="235" t="s">
        <v>138</v>
      </c>
      <c r="E1194" s="236" t="s">
        <v>1</v>
      </c>
      <c r="F1194" s="237" t="s">
        <v>1859</v>
      </c>
      <c r="G1194" s="234"/>
      <c r="H1194" s="238">
        <v>28.103000000000002</v>
      </c>
      <c r="I1194" s="239"/>
      <c r="J1194" s="234"/>
      <c r="K1194" s="234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4" t="s">
        <v>138</v>
      </c>
      <c r="AU1194" s="244" t="s">
        <v>83</v>
      </c>
      <c r="AV1194" s="13" t="s">
        <v>83</v>
      </c>
      <c r="AW1194" s="13" t="s">
        <v>29</v>
      </c>
      <c r="AX1194" s="13" t="s">
        <v>73</v>
      </c>
      <c r="AY1194" s="244" t="s">
        <v>130</v>
      </c>
    </row>
    <row r="1195" s="14" customFormat="1">
      <c r="A1195" s="14"/>
      <c r="B1195" s="245"/>
      <c r="C1195" s="246"/>
      <c r="D1195" s="235" t="s">
        <v>138</v>
      </c>
      <c r="E1195" s="247" t="s">
        <v>1</v>
      </c>
      <c r="F1195" s="248" t="s">
        <v>1860</v>
      </c>
      <c r="G1195" s="246"/>
      <c r="H1195" s="247" t="s">
        <v>1</v>
      </c>
      <c r="I1195" s="249"/>
      <c r="J1195" s="246"/>
      <c r="K1195" s="246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138</v>
      </c>
      <c r="AU1195" s="254" t="s">
        <v>83</v>
      </c>
      <c r="AV1195" s="14" t="s">
        <v>81</v>
      </c>
      <c r="AW1195" s="14" t="s">
        <v>29</v>
      </c>
      <c r="AX1195" s="14" t="s">
        <v>73</v>
      </c>
      <c r="AY1195" s="254" t="s">
        <v>130</v>
      </c>
    </row>
    <row r="1196" s="13" customFormat="1">
      <c r="A1196" s="13"/>
      <c r="B1196" s="233"/>
      <c r="C1196" s="234"/>
      <c r="D1196" s="235" t="s">
        <v>138</v>
      </c>
      <c r="E1196" s="236" t="s">
        <v>1</v>
      </c>
      <c r="F1196" s="237" t="s">
        <v>1861</v>
      </c>
      <c r="G1196" s="234"/>
      <c r="H1196" s="238">
        <v>6.5499999999999998</v>
      </c>
      <c r="I1196" s="239"/>
      <c r="J1196" s="234"/>
      <c r="K1196" s="234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138</v>
      </c>
      <c r="AU1196" s="244" t="s">
        <v>83</v>
      </c>
      <c r="AV1196" s="13" t="s">
        <v>83</v>
      </c>
      <c r="AW1196" s="13" t="s">
        <v>29</v>
      </c>
      <c r="AX1196" s="13" t="s">
        <v>73</v>
      </c>
      <c r="AY1196" s="244" t="s">
        <v>130</v>
      </c>
    </row>
    <row r="1197" s="14" customFormat="1">
      <c r="A1197" s="14"/>
      <c r="B1197" s="245"/>
      <c r="C1197" s="246"/>
      <c r="D1197" s="235" t="s">
        <v>138</v>
      </c>
      <c r="E1197" s="247" t="s">
        <v>1</v>
      </c>
      <c r="F1197" s="248" t="s">
        <v>1862</v>
      </c>
      <c r="G1197" s="246"/>
      <c r="H1197" s="247" t="s">
        <v>1</v>
      </c>
      <c r="I1197" s="249"/>
      <c r="J1197" s="246"/>
      <c r="K1197" s="246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138</v>
      </c>
      <c r="AU1197" s="254" t="s">
        <v>83</v>
      </c>
      <c r="AV1197" s="14" t="s">
        <v>81</v>
      </c>
      <c r="AW1197" s="14" t="s">
        <v>29</v>
      </c>
      <c r="AX1197" s="14" t="s">
        <v>73</v>
      </c>
      <c r="AY1197" s="254" t="s">
        <v>130</v>
      </c>
    </row>
    <row r="1198" s="13" customFormat="1">
      <c r="A1198" s="13"/>
      <c r="B1198" s="233"/>
      <c r="C1198" s="234"/>
      <c r="D1198" s="235" t="s">
        <v>138</v>
      </c>
      <c r="E1198" s="236" t="s">
        <v>1</v>
      </c>
      <c r="F1198" s="237" t="s">
        <v>1863</v>
      </c>
      <c r="G1198" s="234"/>
      <c r="H1198" s="238">
        <v>5.0389999999999997</v>
      </c>
      <c r="I1198" s="239"/>
      <c r="J1198" s="234"/>
      <c r="K1198" s="234"/>
      <c r="L1198" s="240"/>
      <c r="M1198" s="241"/>
      <c r="N1198" s="242"/>
      <c r="O1198" s="242"/>
      <c r="P1198" s="242"/>
      <c r="Q1198" s="242"/>
      <c r="R1198" s="242"/>
      <c r="S1198" s="242"/>
      <c r="T1198" s="24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4" t="s">
        <v>138</v>
      </c>
      <c r="AU1198" s="244" t="s">
        <v>83</v>
      </c>
      <c r="AV1198" s="13" t="s">
        <v>83</v>
      </c>
      <c r="AW1198" s="13" t="s">
        <v>29</v>
      </c>
      <c r="AX1198" s="13" t="s">
        <v>73</v>
      </c>
      <c r="AY1198" s="244" t="s">
        <v>130</v>
      </c>
    </row>
    <row r="1199" s="15" customFormat="1">
      <c r="A1199" s="15"/>
      <c r="B1199" s="255"/>
      <c r="C1199" s="256"/>
      <c r="D1199" s="235" t="s">
        <v>138</v>
      </c>
      <c r="E1199" s="257" t="s">
        <v>1</v>
      </c>
      <c r="F1199" s="258" t="s">
        <v>153</v>
      </c>
      <c r="G1199" s="256"/>
      <c r="H1199" s="259">
        <v>39.692</v>
      </c>
      <c r="I1199" s="260"/>
      <c r="J1199" s="256"/>
      <c r="K1199" s="256"/>
      <c r="L1199" s="261"/>
      <c r="M1199" s="262"/>
      <c r="N1199" s="263"/>
      <c r="O1199" s="263"/>
      <c r="P1199" s="263"/>
      <c r="Q1199" s="263"/>
      <c r="R1199" s="263"/>
      <c r="S1199" s="263"/>
      <c r="T1199" s="264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5" t="s">
        <v>138</v>
      </c>
      <c r="AU1199" s="265" t="s">
        <v>83</v>
      </c>
      <c r="AV1199" s="15" t="s">
        <v>136</v>
      </c>
      <c r="AW1199" s="15" t="s">
        <v>29</v>
      </c>
      <c r="AX1199" s="15" t="s">
        <v>81</v>
      </c>
      <c r="AY1199" s="265" t="s">
        <v>130</v>
      </c>
    </row>
    <row r="1200" s="2" customFormat="1" ht="44.25" customHeight="1">
      <c r="A1200" s="38"/>
      <c r="B1200" s="39"/>
      <c r="C1200" s="219" t="s">
        <v>1864</v>
      </c>
      <c r="D1200" s="219" t="s">
        <v>132</v>
      </c>
      <c r="E1200" s="220" t="s">
        <v>1865</v>
      </c>
      <c r="F1200" s="221" t="s">
        <v>1866</v>
      </c>
      <c r="G1200" s="222" t="s">
        <v>277</v>
      </c>
      <c r="H1200" s="223">
        <v>515.99599999999998</v>
      </c>
      <c r="I1200" s="224"/>
      <c r="J1200" s="225">
        <f>ROUND(I1200*H1200,2)</f>
        <v>0</v>
      </c>
      <c r="K1200" s="226"/>
      <c r="L1200" s="44"/>
      <c r="M1200" s="227" t="s">
        <v>1</v>
      </c>
      <c r="N1200" s="228" t="s">
        <v>38</v>
      </c>
      <c r="O1200" s="91"/>
      <c r="P1200" s="229">
        <f>O1200*H1200</f>
        <v>0</v>
      </c>
      <c r="Q1200" s="229">
        <v>0</v>
      </c>
      <c r="R1200" s="229">
        <f>Q1200*H1200</f>
        <v>0</v>
      </c>
      <c r="S1200" s="229">
        <v>0</v>
      </c>
      <c r="T1200" s="230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231" t="s">
        <v>136</v>
      </c>
      <c r="AT1200" s="231" t="s">
        <v>132</v>
      </c>
      <c r="AU1200" s="231" t="s">
        <v>83</v>
      </c>
      <c r="AY1200" s="17" t="s">
        <v>130</v>
      </c>
      <c r="BE1200" s="232">
        <f>IF(N1200="základní",J1200,0)</f>
        <v>0</v>
      </c>
      <c r="BF1200" s="232">
        <f>IF(N1200="snížená",J1200,0)</f>
        <v>0</v>
      </c>
      <c r="BG1200" s="232">
        <f>IF(N1200="zákl. přenesená",J1200,0)</f>
        <v>0</v>
      </c>
      <c r="BH1200" s="232">
        <f>IF(N1200="sníž. přenesená",J1200,0)</f>
        <v>0</v>
      </c>
      <c r="BI1200" s="232">
        <f>IF(N1200="nulová",J1200,0)</f>
        <v>0</v>
      </c>
      <c r="BJ1200" s="17" t="s">
        <v>81</v>
      </c>
      <c r="BK1200" s="232">
        <f>ROUND(I1200*H1200,2)</f>
        <v>0</v>
      </c>
      <c r="BL1200" s="17" t="s">
        <v>136</v>
      </c>
      <c r="BM1200" s="231" t="s">
        <v>1867</v>
      </c>
    </row>
    <row r="1201" s="13" customFormat="1">
      <c r="A1201" s="13"/>
      <c r="B1201" s="233"/>
      <c r="C1201" s="234"/>
      <c r="D1201" s="235" t="s">
        <v>138</v>
      </c>
      <c r="E1201" s="234"/>
      <c r="F1201" s="237" t="s">
        <v>1868</v>
      </c>
      <c r="G1201" s="234"/>
      <c r="H1201" s="238">
        <v>515.99599999999998</v>
      </c>
      <c r="I1201" s="239"/>
      <c r="J1201" s="234"/>
      <c r="K1201" s="234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138</v>
      </c>
      <c r="AU1201" s="244" t="s">
        <v>83</v>
      </c>
      <c r="AV1201" s="13" t="s">
        <v>83</v>
      </c>
      <c r="AW1201" s="13" t="s">
        <v>4</v>
      </c>
      <c r="AX1201" s="13" t="s">
        <v>81</v>
      </c>
      <c r="AY1201" s="244" t="s">
        <v>130</v>
      </c>
    </row>
    <row r="1202" s="2" customFormat="1" ht="44.25" customHeight="1">
      <c r="A1202" s="38"/>
      <c r="B1202" s="39"/>
      <c r="C1202" s="219" t="s">
        <v>1869</v>
      </c>
      <c r="D1202" s="219" t="s">
        <v>132</v>
      </c>
      <c r="E1202" s="220" t="s">
        <v>1870</v>
      </c>
      <c r="F1202" s="221" t="s">
        <v>1871</v>
      </c>
      <c r="G1202" s="222" t="s">
        <v>277</v>
      </c>
      <c r="H1202" s="223">
        <v>28.103000000000002</v>
      </c>
      <c r="I1202" s="224"/>
      <c r="J1202" s="225">
        <f>ROUND(I1202*H1202,2)</f>
        <v>0</v>
      </c>
      <c r="K1202" s="226"/>
      <c r="L1202" s="44"/>
      <c r="M1202" s="227" t="s">
        <v>1</v>
      </c>
      <c r="N1202" s="228" t="s">
        <v>38</v>
      </c>
      <c r="O1202" s="91"/>
      <c r="P1202" s="229">
        <f>O1202*H1202</f>
        <v>0</v>
      </c>
      <c r="Q1202" s="229">
        <v>0</v>
      </c>
      <c r="R1202" s="229">
        <f>Q1202*H1202</f>
        <v>0</v>
      </c>
      <c r="S1202" s="229">
        <v>0</v>
      </c>
      <c r="T1202" s="230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231" t="s">
        <v>136</v>
      </c>
      <c r="AT1202" s="231" t="s">
        <v>132</v>
      </c>
      <c r="AU1202" s="231" t="s">
        <v>83</v>
      </c>
      <c r="AY1202" s="17" t="s">
        <v>130</v>
      </c>
      <c r="BE1202" s="232">
        <f>IF(N1202="základní",J1202,0)</f>
        <v>0</v>
      </c>
      <c r="BF1202" s="232">
        <f>IF(N1202="snížená",J1202,0)</f>
        <v>0</v>
      </c>
      <c r="BG1202" s="232">
        <f>IF(N1202="zákl. přenesená",J1202,0)</f>
        <v>0</v>
      </c>
      <c r="BH1202" s="232">
        <f>IF(N1202="sníž. přenesená",J1202,0)</f>
        <v>0</v>
      </c>
      <c r="BI1202" s="232">
        <f>IF(N1202="nulová",J1202,0)</f>
        <v>0</v>
      </c>
      <c r="BJ1202" s="17" t="s">
        <v>81</v>
      </c>
      <c r="BK1202" s="232">
        <f>ROUND(I1202*H1202,2)</f>
        <v>0</v>
      </c>
      <c r="BL1202" s="17" t="s">
        <v>136</v>
      </c>
      <c r="BM1202" s="231" t="s">
        <v>1872</v>
      </c>
    </row>
    <row r="1203" s="13" customFormat="1">
      <c r="A1203" s="13"/>
      <c r="B1203" s="233"/>
      <c r="C1203" s="234"/>
      <c r="D1203" s="235" t="s">
        <v>138</v>
      </c>
      <c r="E1203" s="236" t="s">
        <v>1</v>
      </c>
      <c r="F1203" s="237" t="s">
        <v>1859</v>
      </c>
      <c r="G1203" s="234"/>
      <c r="H1203" s="238">
        <v>28.103000000000002</v>
      </c>
      <c r="I1203" s="239"/>
      <c r="J1203" s="234"/>
      <c r="K1203" s="234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138</v>
      </c>
      <c r="AU1203" s="244" t="s">
        <v>83</v>
      </c>
      <c r="AV1203" s="13" t="s">
        <v>83</v>
      </c>
      <c r="AW1203" s="13" t="s">
        <v>29</v>
      </c>
      <c r="AX1203" s="13" t="s">
        <v>73</v>
      </c>
      <c r="AY1203" s="244" t="s">
        <v>130</v>
      </c>
    </row>
    <row r="1204" s="2" customFormat="1" ht="44.25" customHeight="1">
      <c r="A1204" s="38"/>
      <c r="B1204" s="39"/>
      <c r="C1204" s="219" t="s">
        <v>1873</v>
      </c>
      <c r="D1204" s="219" t="s">
        <v>132</v>
      </c>
      <c r="E1204" s="220" t="s">
        <v>1874</v>
      </c>
      <c r="F1204" s="221" t="s">
        <v>1875</v>
      </c>
      <c r="G1204" s="222" t="s">
        <v>277</v>
      </c>
      <c r="H1204" s="223">
        <v>6.5499999999999998</v>
      </c>
      <c r="I1204" s="224"/>
      <c r="J1204" s="225">
        <f>ROUND(I1204*H1204,2)</f>
        <v>0</v>
      </c>
      <c r="K1204" s="226"/>
      <c r="L1204" s="44"/>
      <c r="M1204" s="227" t="s">
        <v>1</v>
      </c>
      <c r="N1204" s="228" t="s">
        <v>38</v>
      </c>
      <c r="O1204" s="91"/>
      <c r="P1204" s="229">
        <f>O1204*H1204</f>
        <v>0</v>
      </c>
      <c r="Q1204" s="229">
        <v>0</v>
      </c>
      <c r="R1204" s="229">
        <f>Q1204*H1204</f>
        <v>0</v>
      </c>
      <c r="S1204" s="229">
        <v>0</v>
      </c>
      <c r="T1204" s="230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231" t="s">
        <v>136</v>
      </c>
      <c r="AT1204" s="231" t="s">
        <v>132</v>
      </c>
      <c r="AU1204" s="231" t="s">
        <v>83</v>
      </c>
      <c r="AY1204" s="17" t="s">
        <v>130</v>
      </c>
      <c r="BE1204" s="232">
        <f>IF(N1204="základní",J1204,0)</f>
        <v>0</v>
      </c>
      <c r="BF1204" s="232">
        <f>IF(N1204="snížená",J1204,0)</f>
        <v>0</v>
      </c>
      <c r="BG1204" s="232">
        <f>IF(N1204="zákl. přenesená",J1204,0)</f>
        <v>0</v>
      </c>
      <c r="BH1204" s="232">
        <f>IF(N1204="sníž. přenesená",J1204,0)</f>
        <v>0</v>
      </c>
      <c r="BI1204" s="232">
        <f>IF(N1204="nulová",J1204,0)</f>
        <v>0</v>
      </c>
      <c r="BJ1204" s="17" t="s">
        <v>81</v>
      </c>
      <c r="BK1204" s="232">
        <f>ROUND(I1204*H1204,2)</f>
        <v>0</v>
      </c>
      <c r="BL1204" s="17" t="s">
        <v>136</v>
      </c>
      <c r="BM1204" s="231" t="s">
        <v>1876</v>
      </c>
    </row>
    <row r="1205" s="13" customFormat="1">
      <c r="A1205" s="13"/>
      <c r="B1205" s="233"/>
      <c r="C1205" s="234"/>
      <c r="D1205" s="235" t="s">
        <v>138</v>
      </c>
      <c r="E1205" s="236" t="s">
        <v>1</v>
      </c>
      <c r="F1205" s="237" t="s">
        <v>1861</v>
      </c>
      <c r="G1205" s="234"/>
      <c r="H1205" s="238">
        <v>6.5499999999999998</v>
      </c>
      <c r="I1205" s="239"/>
      <c r="J1205" s="234"/>
      <c r="K1205" s="234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138</v>
      </c>
      <c r="AU1205" s="244" t="s">
        <v>83</v>
      </c>
      <c r="AV1205" s="13" t="s">
        <v>83</v>
      </c>
      <c r="AW1205" s="13" t="s">
        <v>29</v>
      </c>
      <c r="AX1205" s="13" t="s">
        <v>81</v>
      </c>
      <c r="AY1205" s="244" t="s">
        <v>130</v>
      </c>
    </row>
    <row r="1206" s="2" customFormat="1" ht="44.25" customHeight="1">
      <c r="A1206" s="38"/>
      <c r="B1206" s="39"/>
      <c r="C1206" s="219" t="s">
        <v>1877</v>
      </c>
      <c r="D1206" s="219" t="s">
        <v>132</v>
      </c>
      <c r="E1206" s="220" t="s">
        <v>1878</v>
      </c>
      <c r="F1206" s="221" t="s">
        <v>1879</v>
      </c>
      <c r="G1206" s="222" t="s">
        <v>277</v>
      </c>
      <c r="H1206" s="223">
        <v>5.0389999999999997</v>
      </c>
      <c r="I1206" s="224"/>
      <c r="J1206" s="225">
        <f>ROUND(I1206*H1206,2)</f>
        <v>0</v>
      </c>
      <c r="K1206" s="226"/>
      <c r="L1206" s="44"/>
      <c r="M1206" s="227" t="s">
        <v>1</v>
      </c>
      <c r="N1206" s="228" t="s">
        <v>38</v>
      </c>
      <c r="O1206" s="91"/>
      <c r="P1206" s="229">
        <f>O1206*H1206</f>
        <v>0</v>
      </c>
      <c r="Q1206" s="229">
        <v>0</v>
      </c>
      <c r="R1206" s="229">
        <f>Q1206*H1206</f>
        <v>0</v>
      </c>
      <c r="S1206" s="229">
        <v>0</v>
      </c>
      <c r="T1206" s="230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231" t="s">
        <v>136</v>
      </c>
      <c r="AT1206" s="231" t="s">
        <v>132</v>
      </c>
      <c r="AU1206" s="231" t="s">
        <v>83</v>
      </c>
      <c r="AY1206" s="17" t="s">
        <v>130</v>
      </c>
      <c r="BE1206" s="232">
        <f>IF(N1206="základní",J1206,0)</f>
        <v>0</v>
      </c>
      <c r="BF1206" s="232">
        <f>IF(N1206="snížená",J1206,0)</f>
        <v>0</v>
      </c>
      <c r="BG1206" s="232">
        <f>IF(N1206="zákl. přenesená",J1206,0)</f>
        <v>0</v>
      </c>
      <c r="BH1206" s="232">
        <f>IF(N1206="sníž. přenesená",J1206,0)</f>
        <v>0</v>
      </c>
      <c r="BI1206" s="232">
        <f>IF(N1206="nulová",J1206,0)</f>
        <v>0</v>
      </c>
      <c r="BJ1206" s="17" t="s">
        <v>81</v>
      </c>
      <c r="BK1206" s="232">
        <f>ROUND(I1206*H1206,2)</f>
        <v>0</v>
      </c>
      <c r="BL1206" s="17" t="s">
        <v>136</v>
      </c>
      <c r="BM1206" s="231" t="s">
        <v>1880</v>
      </c>
    </row>
    <row r="1207" s="13" customFormat="1">
      <c r="A1207" s="13"/>
      <c r="B1207" s="233"/>
      <c r="C1207" s="234"/>
      <c r="D1207" s="235" t="s">
        <v>138</v>
      </c>
      <c r="E1207" s="236" t="s">
        <v>1</v>
      </c>
      <c r="F1207" s="237" t="s">
        <v>1863</v>
      </c>
      <c r="G1207" s="234"/>
      <c r="H1207" s="238">
        <v>5.0389999999999997</v>
      </c>
      <c r="I1207" s="239"/>
      <c r="J1207" s="234"/>
      <c r="K1207" s="234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138</v>
      </c>
      <c r="AU1207" s="244" t="s">
        <v>83</v>
      </c>
      <c r="AV1207" s="13" t="s">
        <v>83</v>
      </c>
      <c r="AW1207" s="13" t="s">
        <v>29</v>
      </c>
      <c r="AX1207" s="13" t="s">
        <v>81</v>
      </c>
      <c r="AY1207" s="244" t="s">
        <v>130</v>
      </c>
    </row>
    <row r="1208" s="12" customFormat="1" ht="22.8" customHeight="1">
      <c r="A1208" s="12"/>
      <c r="B1208" s="203"/>
      <c r="C1208" s="204"/>
      <c r="D1208" s="205" t="s">
        <v>72</v>
      </c>
      <c r="E1208" s="217" t="s">
        <v>1881</v>
      </c>
      <c r="F1208" s="217" t="s">
        <v>1882</v>
      </c>
      <c r="G1208" s="204"/>
      <c r="H1208" s="204"/>
      <c r="I1208" s="207"/>
      <c r="J1208" s="218">
        <f>BK1208</f>
        <v>0</v>
      </c>
      <c r="K1208" s="204"/>
      <c r="L1208" s="209"/>
      <c r="M1208" s="210"/>
      <c r="N1208" s="211"/>
      <c r="O1208" s="211"/>
      <c r="P1208" s="212">
        <f>SUM(P1209:P1210)</f>
        <v>0</v>
      </c>
      <c r="Q1208" s="211"/>
      <c r="R1208" s="212">
        <f>SUM(R1209:R1210)</f>
        <v>0</v>
      </c>
      <c r="S1208" s="211"/>
      <c r="T1208" s="213">
        <f>SUM(T1209:T1210)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14" t="s">
        <v>81</v>
      </c>
      <c r="AT1208" s="215" t="s">
        <v>72</v>
      </c>
      <c r="AU1208" s="215" t="s">
        <v>81</v>
      </c>
      <c r="AY1208" s="214" t="s">
        <v>130</v>
      </c>
      <c r="BK1208" s="216">
        <f>SUM(BK1209:BK1210)</f>
        <v>0</v>
      </c>
    </row>
    <row r="1209" s="2" customFormat="1" ht="37.8" customHeight="1">
      <c r="A1209" s="38"/>
      <c r="B1209" s="39"/>
      <c r="C1209" s="219" t="s">
        <v>1883</v>
      </c>
      <c r="D1209" s="219" t="s">
        <v>132</v>
      </c>
      <c r="E1209" s="220" t="s">
        <v>1884</v>
      </c>
      <c r="F1209" s="221" t="s">
        <v>1885</v>
      </c>
      <c r="G1209" s="222" t="s">
        <v>277</v>
      </c>
      <c r="H1209" s="223">
        <v>133.648</v>
      </c>
      <c r="I1209" s="224"/>
      <c r="J1209" s="225">
        <f>ROUND(I1209*H1209,2)</f>
        <v>0</v>
      </c>
      <c r="K1209" s="226"/>
      <c r="L1209" s="44"/>
      <c r="M1209" s="227" t="s">
        <v>1</v>
      </c>
      <c r="N1209" s="228" t="s">
        <v>38</v>
      </c>
      <c r="O1209" s="91"/>
      <c r="P1209" s="229">
        <f>O1209*H1209</f>
        <v>0</v>
      </c>
      <c r="Q1209" s="229">
        <v>0</v>
      </c>
      <c r="R1209" s="229">
        <f>Q1209*H1209</f>
        <v>0</v>
      </c>
      <c r="S1209" s="229">
        <v>0</v>
      </c>
      <c r="T1209" s="230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231" t="s">
        <v>136</v>
      </c>
      <c r="AT1209" s="231" t="s">
        <v>132</v>
      </c>
      <c r="AU1209" s="231" t="s">
        <v>83</v>
      </c>
      <c r="AY1209" s="17" t="s">
        <v>130</v>
      </c>
      <c r="BE1209" s="232">
        <f>IF(N1209="základní",J1209,0)</f>
        <v>0</v>
      </c>
      <c r="BF1209" s="232">
        <f>IF(N1209="snížená",J1209,0)</f>
        <v>0</v>
      </c>
      <c r="BG1209" s="232">
        <f>IF(N1209="zákl. přenesená",J1209,0)</f>
        <v>0</v>
      </c>
      <c r="BH1209" s="232">
        <f>IF(N1209="sníž. přenesená",J1209,0)</f>
        <v>0</v>
      </c>
      <c r="BI1209" s="232">
        <f>IF(N1209="nulová",J1209,0)</f>
        <v>0</v>
      </c>
      <c r="BJ1209" s="17" t="s">
        <v>81</v>
      </c>
      <c r="BK1209" s="232">
        <f>ROUND(I1209*H1209,2)</f>
        <v>0</v>
      </c>
      <c r="BL1209" s="17" t="s">
        <v>136</v>
      </c>
      <c r="BM1209" s="231" t="s">
        <v>1886</v>
      </c>
    </row>
    <row r="1210" s="2" customFormat="1" ht="37.8" customHeight="1">
      <c r="A1210" s="38"/>
      <c r="B1210" s="39"/>
      <c r="C1210" s="219" t="s">
        <v>1887</v>
      </c>
      <c r="D1210" s="219" t="s">
        <v>132</v>
      </c>
      <c r="E1210" s="220" t="s">
        <v>1888</v>
      </c>
      <c r="F1210" s="221" t="s">
        <v>1889</v>
      </c>
      <c r="G1210" s="222" t="s">
        <v>277</v>
      </c>
      <c r="H1210" s="223">
        <v>133.648</v>
      </c>
      <c r="I1210" s="224"/>
      <c r="J1210" s="225">
        <f>ROUND(I1210*H1210,2)</f>
        <v>0</v>
      </c>
      <c r="K1210" s="226"/>
      <c r="L1210" s="44"/>
      <c r="M1210" s="227" t="s">
        <v>1</v>
      </c>
      <c r="N1210" s="228" t="s">
        <v>38</v>
      </c>
      <c r="O1210" s="91"/>
      <c r="P1210" s="229">
        <f>O1210*H1210</f>
        <v>0</v>
      </c>
      <c r="Q1210" s="229">
        <v>0</v>
      </c>
      <c r="R1210" s="229">
        <f>Q1210*H1210</f>
        <v>0</v>
      </c>
      <c r="S1210" s="229">
        <v>0</v>
      </c>
      <c r="T1210" s="230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231" t="s">
        <v>136</v>
      </c>
      <c r="AT1210" s="231" t="s">
        <v>132</v>
      </c>
      <c r="AU1210" s="231" t="s">
        <v>83</v>
      </c>
      <c r="AY1210" s="17" t="s">
        <v>130</v>
      </c>
      <c r="BE1210" s="232">
        <f>IF(N1210="základní",J1210,0)</f>
        <v>0</v>
      </c>
      <c r="BF1210" s="232">
        <f>IF(N1210="snížená",J1210,0)</f>
        <v>0</v>
      </c>
      <c r="BG1210" s="232">
        <f>IF(N1210="zákl. přenesená",J1210,0)</f>
        <v>0</v>
      </c>
      <c r="BH1210" s="232">
        <f>IF(N1210="sníž. přenesená",J1210,0)</f>
        <v>0</v>
      </c>
      <c r="BI1210" s="232">
        <f>IF(N1210="nulová",J1210,0)</f>
        <v>0</v>
      </c>
      <c r="BJ1210" s="17" t="s">
        <v>81</v>
      </c>
      <c r="BK1210" s="232">
        <f>ROUND(I1210*H1210,2)</f>
        <v>0</v>
      </c>
      <c r="BL1210" s="17" t="s">
        <v>136</v>
      </c>
      <c r="BM1210" s="231" t="s">
        <v>1890</v>
      </c>
    </row>
    <row r="1211" s="12" customFormat="1" ht="25.92" customHeight="1">
      <c r="A1211" s="12"/>
      <c r="B1211" s="203"/>
      <c r="C1211" s="204"/>
      <c r="D1211" s="205" t="s">
        <v>72</v>
      </c>
      <c r="E1211" s="206" t="s">
        <v>1891</v>
      </c>
      <c r="F1211" s="206" t="s">
        <v>1892</v>
      </c>
      <c r="G1211" s="204"/>
      <c r="H1211" s="204"/>
      <c r="I1211" s="207"/>
      <c r="J1211" s="208">
        <f>BK1211</f>
        <v>0</v>
      </c>
      <c r="K1211" s="204"/>
      <c r="L1211" s="209"/>
      <c r="M1211" s="210"/>
      <c r="N1211" s="211"/>
      <c r="O1211" s="211"/>
      <c r="P1211" s="212">
        <f>P1212+P1219+P1231</f>
        <v>0</v>
      </c>
      <c r="Q1211" s="211"/>
      <c r="R1211" s="212">
        <f>R1212+R1219+R1231</f>
        <v>0.46688000000000002</v>
      </c>
      <c r="S1211" s="211"/>
      <c r="T1211" s="213">
        <f>T1212+T1219+T1231</f>
        <v>0</v>
      </c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R1211" s="214" t="s">
        <v>83</v>
      </c>
      <c r="AT1211" s="215" t="s">
        <v>72</v>
      </c>
      <c r="AU1211" s="215" t="s">
        <v>73</v>
      </c>
      <c r="AY1211" s="214" t="s">
        <v>130</v>
      </c>
      <c r="BK1211" s="216">
        <f>BK1212+BK1219+BK1231</f>
        <v>0</v>
      </c>
    </row>
    <row r="1212" s="12" customFormat="1" ht="22.8" customHeight="1">
      <c r="A1212" s="12"/>
      <c r="B1212" s="203"/>
      <c r="C1212" s="204"/>
      <c r="D1212" s="205" t="s">
        <v>72</v>
      </c>
      <c r="E1212" s="217" t="s">
        <v>1893</v>
      </c>
      <c r="F1212" s="217" t="s">
        <v>1894</v>
      </c>
      <c r="G1212" s="204"/>
      <c r="H1212" s="204"/>
      <c r="I1212" s="207"/>
      <c r="J1212" s="218">
        <f>BK1212</f>
        <v>0</v>
      </c>
      <c r="K1212" s="204"/>
      <c r="L1212" s="209"/>
      <c r="M1212" s="210"/>
      <c r="N1212" s="211"/>
      <c r="O1212" s="211"/>
      <c r="P1212" s="212">
        <f>SUM(P1213:P1218)</f>
        <v>0</v>
      </c>
      <c r="Q1212" s="211"/>
      <c r="R1212" s="212">
        <f>SUM(R1213:R1218)</f>
        <v>0.13788</v>
      </c>
      <c r="S1212" s="211"/>
      <c r="T1212" s="213">
        <f>SUM(T1213:T1218)</f>
        <v>0</v>
      </c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R1212" s="214" t="s">
        <v>83</v>
      </c>
      <c r="AT1212" s="215" t="s">
        <v>72</v>
      </c>
      <c r="AU1212" s="215" t="s">
        <v>81</v>
      </c>
      <c r="AY1212" s="214" t="s">
        <v>130</v>
      </c>
      <c r="BK1212" s="216">
        <f>SUM(BK1213:BK1218)</f>
        <v>0</v>
      </c>
    </row>
    <row r="1213" s="2" customFormat="1" ht="33" customHeight="1">
      <c r="A1213" s="38"/>
      <c r="B1213" s="39"/>
      <c r="C1213" s="219" t="s">
        <v>1895</v>
      </c>
      <c r="D1213" s="219" t="s">
        <v>132</v>
      </c>
      <c r="E1213" s="220" t="s">
        <v>1896</v>
      </c>
      <c r="F1213" s="221" t="s">
        <v>1897</v>
      </c>
      <c r="G1213" s="222" t="s">
        <v>135</v>
      </c>
      <c r="H1213" s="223">
        <v>24.399999999999999</v>
      </c>
      <c r="I1213" s="224"/>
      <c r="J1213" s="225">
        <f>ROUND(I1213*H1213,2)</f>
        <v>0</v>
      </c>
      <c r="K1213" s="226"/>
      <c r="L1213" s="44"/>
      <c r="M1213" s="227" t="s">
        <v>1</v>
      </c>
      <c r="N1213" s="228" t="s">
        <v>38</v>
      </c>
      <c r="O1213" s="91"/>
      <c r="P1213" s="229">
        <f>O1213*H1213</f>
        <v>0</v>
      </c>
      <c r="Q1213" s="229">
        <v>0</v>
      </c>
      <c r="R1213" s="229">
        <f>Q1213*H1213</f>
        <v>0</v>
      </c>
      <c r="S1213" s="229">
        <v>0</v>
      </c>
      <c r="T1213" s="230">
        <f>S1213*H1213</f>
        <v>0</v>
      </c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R1213" s="231" t="s">
        <v>244</v>
      </c>
      <c r="AT1213" s="231" t="s">
        <v>132</v>
      </c>
      <c r="AU1213" s="231" t="s">
        <v>83</v>
      </c>
      <c r="AY1213" s="17" t="s">
        <v>130</v>
      </c>
      <c r="BE1213" s="232">
        <f>IF(N1213="základní",J1213,0)</f>
        <v>0</v>
      </c>
      <c r="BF1213" s="232">
        <f>IF(N1213="snížená",J1213,0)</f>
        <v>0</v>
      </c>
      <c r="BG1213" s="232">
        <f>IF(N1213="zákl. přenesená",J1213,0)</f>
        <v>0</v>
      </c>
      <c r="BH1213" s="232">
        <f>IF(N1213="sníž. přenesená",J1213,0)</f>
        <v>0</v>
      </c>
      <c r="BI1213" s="232">
        <f>IF(N1213="nulová",J1213,0)</f>
        <v>0</v>
      </c>
      <c r="BJ1213" s="17" t="s">
        <v>81</v>
      </c>
      <c r="BK1213" s="232">
        <f>ROUND(I1213*H1213,2)</f>
        <v>0</v>
      </c>
      <c r="BL1213" s="17" t="s">
        <v>244</v>
      </c>
      <c r="BM1213" s="231" t="s">
        <v>1898</v>
      </c>
    </row>
    <row r="1214" s="2" customFormat="1" ht="16.5" customHeight="1">
      <c r="A1214" s="38"/>
      <c r="B1214" s="39"/>
      <c r="C1214" s="266" t="s">
        <v>1899</v>
      </c>
      <c r="D1214" s="266" t="s">
        <v>313</v>
      </c>
      <c r="E1214" s="267" t="s">
        <v>1900</v>
      </c>
      <c r="F1214" s="268" t="s">
        <v>1901</v>
      </c>
      <c r="G1214" s="269" t="s">
        <v>277</v>
      </c>
      <c r="H1214" s="270">
        <v>0.010999999999999999</v>
      </c>
      <c r="I1214" s="271"/>
      <c r="J1214" s="272">
        <f>ROUND(I1214*H1214,2)</f>
        <v>0</v>
      </c>
      <c r="K1214" s="273"/>
      <c r="L1214" s="274"/>
      <c r="M1214" s="275" t="s">
        <v>1</v>
      </c>
      <c r="N1214" s="276" t="s">
        <v>38</v>
      </c>
      <c r="O1214" s="91"/>
      <c r="P1214" s="229">
        <f>O1214*H1214</f>
        <v>0</v>
      </c>
      <c r="Q1214" s="229">
        <v>1</v>
      </c>
      <c r="R1214" s="229">
        <f>Q1214*H1214</f>
        <v>0.010999999999999999</v>
      </c>
      <c r="S1214" s="229">
        <v>0</v>
      </c>
      <c r="T1214" s="230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231" t="s">
        <v>339</v>
      </c>
      <c r="AT1214" s="231" t="s">
        <v>313</v>
      </c>
      <c r="AU1214" s="231" t="s">
        <v>83</v>
      </c>
      <c r="AY1214" s="17" t="s">
        <v>130</v>
      </c>
      <c r="BE1214" s="232">
        <f>IF(N1214="základní",J1214,0)</f>
        <v>0</v>
      </c>
      <c r="BF1214" s="232">
        <f>IF(N1214="snížená",J1214,0)</f>
        <v>0</v>
      </c>
      <c r="BG1214" s="232">
        <f>IF(N1214="zákl. přenesená",J1214,0)</f>
        <v>0</v>
      </c>
      <c r="BH1214" s="232">
        <f>IF(N1214="sníž. přenesená",J1214,0)</f>
        <v>0</v>
      </c>
      <c r="BI1214" s="232">
        <f>IF(N1214="nulová",J1214,0)</f>
        <v>0</v>
      </c>
      <c r="BJ1214" s="17" t="s">
        <v>81</v>
      </c>
      <c r="BK1214" s="232">
        <f>ROUND(I1214*H1214,2)</f>
        <v>0</v>
      </c>
      <c r="BL1214" s="17" t="s">
        <v>244</v>
      </c>
      <c r="BM1214" s="231" t="s">
        <v>1902</v>
      </c>
    </row>
    <row r="1215" s="13" customFormat="1">
      <c r="A1215" s="13"/>
      <c r="B1215" s="233"/>
      <c r="C1215" s="234"/>
      <c r="D1215" s="235" t="s">
        <v>138</v>
      </c>
      <c r="E1215" s="236" t="s">
        <v>1</v>
      </c>
      <c r="F1215" s="237" t="s">
        <v>1903</v>
      </c>
      <c r="G1215" s="234"/>
      <c r="H1215" s="238">
        <v>0.010999999999999999</v>
      </c>
      <c r="I1215" s="239"/>
      <c r="J1215" s="234"/>
      <c r="K1215" s="234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138</v>
      </c>
      <c r="AU1215" s="244" t="s">
        <v>83</v>
      </c>
      <c r="AV1215" s="13" t="s">
        <v>83</v>
      </c>
      <c r="AW1215" s="13" t="s">
        <v>29</v>
      </c>
      <c r="AX1215" s="13" t="s">
        <v>81</v>
      </c>
      <c r="AY1215" s="244" t="s">
        <v>130</v>
      </c>
    </row>
    <row r="1216" s="2" customFormat="1" ht="24.15" customHeight="1">
      <c r="A1216" s="38"/>
      <c r="B1216" s="39"/>
      <c r="C1216" s="219" t="s">
        <v>1904</v>
      </c>
      <c r="D1216" s="219" t="s">
        <v>132</v>
      </c>
      <c r="E1216" s="220" t="s">
        <v>1905</v>
      </c>
      <c r="F1216" s="221" t="s">
        <v>1906</v>
      </c>
      <c r="G1216" s="222" t="s">
        <v>135</v>
      </c>
      <c r="H1216" s="223">
        <v>24.399999999999999</v>
      </c>
      <c r="I1216" s="224"/>
      <c r="J1216" s="225">
        <f>ROUND(I1216*H1216,2)</f>
        <v>0</v>
      </c>
      <c r="K1216" s="226"/>
      <c r="L1216" s="44"/>
      <c r="M1216" s="227" t="s">
        <v>1</v>
      </c>
      <c r="N1216" s="228" t="s">
        <v>38</v>
      </c>
      <c r="O1216" s="91"/>
      <c r="P1216" s="229">
        <f>O1216*H1216</f>
        <v>0</v>
      </c>
      <c r="Q1216" s="229">
        <v>0.00040000000000000002</v>
      </c>
      <c r="R1216" s="229">
        <f>Q1216*H1216</f>
        <v>0.0097599999999999996</v>
      </c>
      <c r="S1216" s="229">
        <v>0</v>
      </c>
      <c r="T1216" s="230">
        <f>S1216*H1216</f>
        <v>0</v>
      </c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R1216" s="231" t="s">
        <v>244</v>
      </c>
      <c r="AT1216" s="231" t="s">
        <v>132</v>
      </c>
      <c r="AU1216" s="231" t="s">
        <v>83</v>
      </c>
      <c r="AY1216" s="17" t="s">
        <v>130</v>
      </c>
      <c r="BE1216" s="232">
        <f>IF(N1216="základní",J1216,0)</f>
        <v>0</v>
      </c>
      <c r="BF1216" s="232">
        <f>IF(N1216="snížená",J1216,0)</f>
        <v>0</v>
      </c>
      <c r="BG1216" s="232">
        <f>IF(N1216="zákl. přenesená",J1216,0)</f>
        <v>0</v>
      </c>
      <c r="BH1216" s="232">
        <f>IF(N1216="sníž. přenesená",J1216,0)</f>
        <v>0</v>
      </c>
      <c r="BI1216" s="232">
        <f>IF(N1216="nulová",J1216,0)</f>
        <v>0</v>
      </c>
      <c r="BJ1216" s="17" t="s">
        <v>81</v>
      </c>
      <c r="BK1216" s="232">
        <f>ROUND(I1216*H1216,2)</f>
        <v>0</v>
      </c>
      <c r="BL1216" s="17" t="s">
        <v>244</v>
      </c>
      <c r="BM1216" s="231" t="s">
        <v>1907</v>
      </c>
    </row>
    <row r="1217" s="2" customFormat="1" ht="37.8" customHeight="1">
      <c r="A1217" s="38"/>
      <c r="B1217" s="39"/>
      <c r="C1217" s="266" t="s">
        <v>1908</v>
      </c>
      <c r="D1217" s="266" t="s">
        <v>313</v>
      </c>
      <c r="E1217" s="267" t="s">
        <v>1909</v>
      </c>
      <c r="F1217" s="268" t="s">
        <v>1910</v>
      </c>
      <c r="G1217" s="269" t="s">
        <v>135</v>
      </c>
      <c r="H1217" s="270">
        <v>24.399999999999999</v>
      </c>
      <c r="I1217" s="271"/>
      <c r="J1217" s="272">
        <f>ROUND(I1217*H1217,2)</f>
        <v>0</v>
      </c>
      <c r="K1217" s="273"/>
      <c r="L1217" s="274"/>
      <c r="M1217" s="275" t="s">
        <v>1</v>
      </c>
      <c r="N1217" s="276" t="s">
        <v>38</v>
      </c>
      <c r="O1217" s="91"/>
      <c r="P1217" s="229">
        <f>O1217*H1217</f>
        <v>0</v>
      </c>
      <c r="Q1217" s="229">
        <v>0.0047999999999999996</v>
      </c>
      <c r="R1217" s="229">
        <f>Q1217*H1217</f>
        <v>0.11711999999999999</v>
      </c>
      <c r="S1217" s="229">
        <v>0</v>
      </c>
      <c r="T1217" s="230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31" t="s">
        <v>339</v>
      </c>
      <c r="AT1217" s="231" t="s">
        <v>313</v>
      </c>
      <c r="AU1217" s="231" t="s">
        <v>83</v>
      </c>
      <c r="AY1217" s="17" t="s">
        <v>130</v>
      </c>
      <c r="BE1217" s="232">
        <f>IF(N1217="základní",J1217,0)</f>
        <v>0</v>
      </c>
      <c r="BF1217" s="232">
        <f>IF(N1217="snížená",J1217,0)</f>
        <v>0</v>
      </c>
      <c r="BG1217" s="232">
        <f>IF(N1217="zákl. přenesená",J1217,0)</f>
        <v>0</v>
      </c>
      <c r="BH1217" s="232">
        <f>IF(N1217="sníž. přenesená",J1217,0)</f>
        <v>0</v>
      </c>
      <c r="BI1217" s="232">
        <f>IF(N1217="nulová",J1217,0)</f>
        <v>0</v>
      </c>
      <c r="BJ1217" s="17" t="s">
        <v>81</v>
      </c>
      <c r="BK1217" s="232">
        <f>ROUND(I1217*H1217,2)</f>
        <v>0</v>
      </c>
      <c r="BL1217" s="17" t="s">
        <v>244</v>
      </c>
      <c r="BM1217" s="231" t="s">
        <v>1911</v>
      </c>
    </row>
    <row r="1218" s="2" customFormat="1" ht="49.05" customHeight="1">
      <c r="A1218" s="38"/>
      <c r="B1218" s="39"/>
      <c r="C1218" s="219" t="s">
        <v>1912</v>
      </c>
      <c r="D1218" s="219" t="s">
        <v>132</v>
      </c>
      <c r="E1218" s="220" t="s">
        <v>1913</v>
      </c>
      <c r="F1218" s="221" t="s">
        <v>1914</v>
      </c>
      <c r="G1218" s="222" t="s">
        <v>277</v>
      </c>
      <c r="H1218" s="223">
        <v>0.13800000000000001</v>
      </c>
      <c r="I1218" s="224"/>
      <c r="J1218" s="225">
        <f>ROUND(I1218*H1218,2)</f>
        <v>0</v>
      </c>
      <c r="K1218" s="226"/>
      <c r="L1218" s="44"/>
      <c r="M1218" s="227" t="s">
        <v>1</v>
      </c>
      <c r="N1218" s="228" t="s">
        <v>38</v>
      </c>
      <c r="O1218" s="91"/>
      <c r="P1218" s="229">
        <f>O1218*H1218</f>
        <v>0</v>
      </c>
      <c r="Q1218" s="229">
        <v>0</v>
      </c>
      <c r="R1218" s="229">
        <f>Q1218*H1218</f>
        <v>0</v>
      </c>
      <c r="S1218" s="229">
        <v>0</v>
      </c>
      <c r="T1218" s="230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231" t="s">
        <v>244</v>
      </c>
      <c r="AT1218" s="231" t="s">
        <v>132</v>
      </c>
      <c r="AU1218" s="231" t="s">
        <v>83</v>
      </c>
      <c r="AY1218" s="17" t="s">
        <v>130</v>
      </c>
      <c r="BE1218" s="232">
        <f>IF(N1218="základní",J1218,0)</f>
        <v>0</v>
      </c>
      <c r="BF1218" s="232">
        <f>IF(N1218="snížená",J1218,0)</f>
        <v>0</v>
      </c>
      <c r="BG1218" s="232">
        <f>IF(N1218="zákl. přenesená",J1218,0)</f>
        <v>0</v>
      </c>
      <c r="BH1218" s="232">
        <f>IF(N1218="sníž. přenesená",J1218,0)</f>
        <v>0</v>
      </c>
      <c r="BI1218" s="232">
        <f>IF(N1218="nulová",J1218,0)</f>
        <v>0</v>
      </c>
      <c r="BJ1218" s="17" t="s">
        <v>81</v>
      </c>
      <c r="BK1218" s="232">
        <f>ROUND(I1218*H1218,2)</f>
        <v>0</v>
      </c>
      <c r="BL1218" s="17" t="s">
        <v>244</v>
      </c>
      <c r="BM1218" s="231" t="s">
        <v>1915</v>
      </c>
    </row>
    <row r="1219" s="12" customFormat="1" ht="22.8" customHeight="1">
      <c r="A1219" s="12"/>
      <c r="B1219" s="203"/>
      <c r="C1219" s="204"/>
      <c r="D1219" s="205" t="s">
        <v>72</v>
      </c>
      <c r="E1219" s="217" t="s">
        <v>1916</v>
      </c>
      <c r="F1219" s="217" t="s">
        <v>1917</v>
      </c>
      <c r="G1219" s="204"/>
      <c r="H1219" s="204"/>
      <c r="I1219" s="207"/>
      <c r="J1219" s="218">
        <f>BK1219</f>
        <v>0</v>
      </c>
      <c r="K1219" s="204"/>
      <c r="L1219" s="209"/>
      <c r="M1219" s="210"/>
      <c r="N1219" s="211"/>
      <c r="O1219" s="211"/>
      <c r="P1219" s="212">
        <f>SUM(P1220:P1230)</f>
        <v>0</v>
      </c>
      <c r="Q1219" s="211"/>
      <c r="R1219" s="212">
        <f>SUM(R1220:R1230)</f>
        <v>0.32900000000000001</v>
      </c>
      <c r="S1219" s="211"/>
      <c r="T1219" s="213">
        <f>SUM(T1220:T1230)</f>
        <v>0</v>
      </c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R1219" s="214" t="s">
        <v>83</v>
      </c>
      <c r="AT1219" s="215" t="s">
        <v>72</v>
      </c>
      <c r="AU1219" s="215" t="s">
        <v>81</v>
      </c>
      <c r="AY1219" s="214" t="s">
        <v>130</v>
      </c>
      <c r="BK1219" s="216">
        <f>SUM(BK1220:BK1230)</f>
        <v>0</v>
      </c>
    </row>
    <row r="1220" s="2" customFormat="1" ht="37.8" customHeight="1">
      <c r="A1220" s="38"/>
      <c r="B1220" s="39"/>
      <c r="C1220" s="219" t="s">
        <v>1918</v>
      </c>
      <c r="D1220" s="219" t="s">
        <v>132</v>
      </c>
      <c r="E1220" s="220" t="s">
        <v>1919</v>
      </c>
      <c r="F1220" s="221" t="s">
        <v>1920</v>
      </c>
      <c r="G1220" s="222" t="s">
        <v>179</v>
      </c>
      <c r="H1220" s="223">
        <v>800</v>
      </c>
      <c r="I1220" s="224"/>
      <c r="J1220" s="225">
        <f>ROUND(I1220*H1220,2)</f>
        <v>0</v>
      </c>
      <c r="K1220" s="226"/>
      <c r="L1220" s="44"/>
      <c r="M1220" s="227" t="s">
        <v>1</v>
      </c>
      <c r="N1220" s="228" t="s">
        <v>38</v>
      </c>
      <c r="O1220" s="91"/>
      <c r="P1220" s="229">
        <f>O1220*H1220</f>
        <v>0</v>
      </c>
      <c r="Q1220" s="229">
        <v>0</v>
      </c>
      <c r="R1220" s="229">
        <f>Q1220*H1220</f>
        <v>0</v>
      </c>
      <c r="S1220" s="229">
        <v>0</v>
      </c>
      <c r="T1220" s="230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231" t="s">
        <v>244</v>
      </c>
      <c r="AT1220" s="231" t="s">
        <v>132</v>
      </c>
      <c r="AU1220" s="231" t="s">
        <v>83</v>
      </c>
      <c r="AY1220" s="17" t="s">
        <v>130</v>
      </c>
      <c r="BE1220" s="232">
        <f>IF(N1220="základní",J1220,0)</f>
        <v>0</v>
      </c>
      <c r="BF1220" s="232">
        <f>IF(N1220="snížená",J1220,0)</f>
        <v>0</v>
      </c>
      <c r="BG1220" s="232">
        <f>IF(N1220="zákl. přenesená",J1220,0)</f>
        <v>0</v>
      </c>
      <c r="BH1220" s="232">
        <f>IF(N1220="sníž. přenesená",J1220,0)</f>
        <v>0</v>
      </c>
      <c r="BI1220" s="232">
        <f>IF(N1220="nulová",J1220,0)</f>
        <v>0</v>
      </c>
      <c r="BJ1220" s="17" t="s">
        <v>81</v>
      </c>
      <c r="BK1220" s="232">
        <f>ROUND(I1220*H1220,2)</f>
        <v>0</v>
      </c>
      <c r="BL1220" s="17" t="s">
        <v>244</v>
      </c>
      <c r="BM1220" s="231" t="s">
        <v>1921</v>
      </c>
    </row>
    <row r="1221" s="13" customFormat="1">
      <c r="A1221" s="13"/>
      <c r="B1221" s="233"/>
      <c r="C1221" s="234"/>
      <c r="D1221" s="235" t="s">
        <v>138</v>
      </c>
      <c r="E1221" s="236" t="s">
        <v>1</v>
      </c>
      <c r="F1221" s="237" t="s">
        <v>1922</v>
      </c>
      <c r="G1221" s="234"/>
      <c r="H1221" s="238">
        <v>800</v>
      </c>
      <c r="I1221" s="239"/>
      <c r="J1221" s="234"/>
      <c r="K1221" s="234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138</v>
      </c>
      <c r="AU1221" s="244" t="s">
        <v>83</v>
      </c>
      <c r="AV1221" s="13" t="s">
        <v>83</v>
      </c>
      <c r="AW1221" s="13" t="s">
        <v>29</v>
      </c>
      <c r="AX1221" s="13" t="s">
        <v>81</v>
      </c>
      <c r="AY1221" s="244" t="s">
        <v>130</v>
      </c>
    </row>
    <row r="1222" s="2" customFormat="1" ht="16.5" customHeight="1">
      <c r="A1222" s="38"/>
      <c r="B1222" s="39"/>
      <c r="C1222" s="266" t="s">
        <v>1923</v>
      </c>
      <c r="D1222" s="266" t="s">
        <v>313</v>
      </c>
      <c r="E1222" s="267" t="s">
        <v>1924</v>
      </c>
      <c r="F1222" s="268" t="s">
        <v>1925</v>
      </c>
      <c r="G1222" s="269" t="s">
        <v>342</v>
      </c>
      <c r="H1222" s="270">
        <v>320</v>
      </c>
      <c r="I1222" s="271"/>
      <c r="J1222" s="272">
        <f>ROUND(I1222*H1222,2)</f>
        <v>0</v>
      </c>
      <c r="K1222" s="273"/>
      <c r="L1222" s="274"/>
      <c r="M1222" s="275" t="s">
        <v>1</v>
      </c>
      <c r="N1222" s="276" t="s">
        <v>38</v>
      </c>
      <c r="O1222" s="91"/>
      <c r="P1222" s="229">
        <f>O1222*H1222</f>
        <v>0</v>
      </c>
      <c r="Q1222" s="229">
        <v>0.001</v>
      </c>
      <c r="R1222" s="229">
        <f>Q1222*H1222</f>
        <v>0.32000000000000001</v>
      </c>
      <c r="S1222" s="229">
        <v>0</v>
      </c>
      <c r="T1222" s="230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231" t="s">
        <v>339</v>
      </c>
      <c r="AT1222" s="231" t="s">
        <v>313</v>
      </c>
      <c r="AU1222" s="231" t="s">
        <v>83</v>
      </c>
      <c r="AY1222" s="17" t="s">
        <v>130</v>
      </c>
      <c r="BE1222" s="232">
        <f>IF(N1222="základní",J1222,0)</f>
        <v>0</v>
      </c>
      <c r="BF1222" s="232">
        <f>IF(N1222="snížená",J1222,0)</f>
        <v>0</v>
      </c>
      <c r="BG1222" s="232">
        <f>IF(N1222="zákl. přenesená",J1222,0)</f>
        <v>0</v>
      </c>
      <c r="BH1222" s="232">
        <f>IF(N1222="sníž. přenesená",J1222,0)</f>
        <v>0</v>
      </c>
      <c r="BI1222" s="232">
        <f>IF(N1222="nulová",J1222,0)</f>
        <v>0</v>
      </c>
      <c r="BJ1222" s="17" t="s">
        <v>81</v>
      </c>
      <c r="BK1222" s="232">
        <f>ROUND(I1222*H1222,2)</f>
        <v>0</v>
      </c>
      <c r="BL1222" s="17" t="s">
        <v>244</v>
      </c>
      <c r="BM1222" s="231" t="s">
        <v>1926</v>
      </c>
    </row>
    <row r="1223" s="13" customFormat="1">
      <c r="A1223" s="13"/>
      <c r="B1223" s="233"/>
      <c r="C1223" s="234"/>
      <c r="D1223" s="235" t="s">
        <v>138</v>
      </c>
      <c r="E1223" s="236" t="s">
        <v>1</v>
      </c>
      <c r="F1223" s="237" t="s">
        <v>1927</v>
      </c>
      <c r="G1223" s="234"/>
      <c r="H1223" s="238">
        <v>320</v>
      </c>
      <c r="I1223" s="239"/>
      <c r="J1223" s="234"/>
      <c r="K1223" s="234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138</v>
      </c>
      <c r="AU1223" s="244" t="s">
        <v>83</v>
      </c>
      <c r="AV1223" s="13" t="s">
        <v>83</v>
      </c>
      <c r="AW1223" s="13" t="s">
        <v>29</v>
      </c>
      <c r="AX1223" s="13" t="s">
        <v>81</v>
      </c>
      <c r="AY1223" s="244" t="s">
        <v>130</v>
      </c>
    </row>
    <row r="1224" s="2" customFormat="1" ht="16.5" customHeight="1">
      <c r="A1224" s="38"/>
      <c r="B1224" s="39"/>
      <c r="C1224" s="266" t="s">
        <v>1928</v>
      </c>
      <c r="D1224" s="266" t="s">
        <v>313</v>
      </c>
      <c r="E1224" s="267" t="s">
        <v>1929</v>
      </c>
      <c r="F1224" s="268" t="s">
        <v>1930</v>
      </c>
      <c r="G1224" s="269" t="s">
        <v>360</v>
      </c>
      <c r="H1224" s="270">
        <v>30</v>
      </c>
      <c r="I1224" s="271"/>
      <c r="J1224" s="272">
        <f>ROUND(I1224*H1224,2)</f>
        <v>0</v>
      </c>
      <c r="K1224" s="273"/>
      <c r="L1224" s="274"/>
      <c r="M1224" s="275" t="s">
        <v>1</v>
      </c>
      <c r="N1224" s="276" t="s">
        <v>38</v>
      </c>
      <c r="O1224" s="91"/>
      <c r="P1224" s="229">
        <f>O1224*H1224</f>
        <v>0</v>
      </c>
      <c r="Q1224" s="229">
        <v>0.00029999999999999997</v>
      </c>
      <c r="R1224" s="229">
        <f>Q1224*H1224</f>
        <v>0.0089999999999999993</v>
      </c>
      <c r="S1224" s="229">
        <v>0</v>
      </c>
      <c r="T1224" s="230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231" t="s">
        <v>339</v>
      </c>
      <c r="AT1224" s="231" t="s">
        <v>313</v>
      </c>
      <c r="AU1224" s="231" t="s">
        <v>83</v>
      </c>
      <c r="AY1224" s="17" t="s">
        <v>130</v>
      </c>
      <c r="BE1224" s="232">
        <f>IF(N1224="základní",J1224,0)</f>
        <v>0</v>
      </c>
      <c r="BF1224" s="232">
        <f>IF(N1224="snížená",J1224,0)</f>
        <v>0</v>
      </c>
      <c r="BG1224" s="232">
        <f>IF(N1224="zákl. přenesená",J1224,0)</f>
        <v>0</v>
      </c>
      <c r="BH1224" s="232">
        <f>IF(N1224="sníž. přenesená",J1224,0)</f>
        <v>0</v>
      </c>
      <c r="BI1224" s="232">
        <f>IF(N1224="nulová",J1224,0)</f>
        <v>0</v>
      </c>
      <c r="BJ1224" s="17" t="s">
        <v>81</v>
      </c>
      <c r="BK1224" s="232">
        <f>ROUND(I1224*H1224,2)</f>
        <v>0</v>
      </c>
      <c r="BL1224" s="17" t="s">
        <v>244</v>
      </c>
      <c r="BM1224" s="231" t="s">
        <v>1931</v>
      </c>
    </row>
    <row r="1225" s="2" customFormat="1" ht="37.8" customHeight="1">
      <c r="A1225" s="38"/>
      <c r="B1225" s="39"/>
      <c r="C1225" s="219" t="s">
        <v>1932</v>
      </c>
      <c r="D1225" s="219" t="s">
        <v>132</v>
      </c>
      <c r="E1225" s="220" t="s">
        <v>1933</v>
      </c>
      <c r="F1225" s="221" t="s">
        <v>1920</v>
      </c>
      <c r="G1225" s="222" t="s">
        <v>1413</v>
      </c>
      <c r="H1225" s="223">
        <v>4</v>
      </c>
      <c r="I1225" s="224"/>
      <c r="J1225" s="225">
        <f>ROUND(I1225*H1225,2)</f>
        <v>0</v>
      </c>
      <c r="K1225" s="226"/>
      <c r="L1225" s="44"/>
      <c r="M1225" s="227" t="s">
        <v>1</v>
      </c>
      <c r="N1225" s="228" t="s">
        <v>38</v>
      </c>
      <c r="O1225" s="91"/>
      <c r="P1225" s="229">
        <f>O1225*H1225</f>
        <v>0</v>
      </c>
      <c r="Q1225" s="229">
        <v>0</v>
      </c>
      <c r="R1225" s="229">
        <f>Q1225*H1225</f>
        <v>0</v>
      </c>
      <c r="S1225" s="229">
        <v>0</v>
      </c>
      <c r="T1225" s="230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31" t="s">
        <v>244</v>
      </c>
      <c r="AT1225" s="231" t="s">
        <v>132</v>
      </c>
      <c r="AU1225" s="231" t="s">
        <v>83</v>
      </c>
      <c r="AY1225" s="17" t="s">
        <v>130</v>
      </c>
      <c r="BE1225" s="232">
        <f>IF(N1225="základní",J1225,0)</f>
        <v>0</v>
      </c>
      <c r="BF1225" s="232">
        <f>IF(N1225="snížená",J1225,0)</f>
        <v>0</v>
      </c>
      <c r="BG1225" s="232">
        <f>IF(N1225="zákl. přenesená",J1225,0)</f>
        <v>0</v>
      </c>
      <c r="BH1225" s="232">
        <f>IF(N1225="sníž. přenesená",J1225,0)</f>
        <v>0</v>
      </c>
      <c r="BI1225" s="232">
        <f>IF(N1225="nulová",J1225,0)</f>
        <v>0</v>
      </c>
      <c r="BJ1225" s="17" t="s">
        <v>81</v>
      </c>
      <c r="BK1225" s="232">
        <f>ROUND(I1225*H1225,2)</f>
        <v>0</v>
      </c>
      <c r="BL1225" s="17" t="s">
        <v>244</v>
      </c>
      <c r="BM1225" s="231" t="s">
        <v>1934</v>
      </c>
    </row>
    <row r="1226" s="14" customFormat="1">
      <c r="A1226" s="14"/>
      <c r="B1226" s="245"/>
      <c r="C1226" s="246"/>
      <c r="D1226" s="235" t="s">
        <v>138</v>
      </c>
      <c r="E1226" s="247" t="s">
        <v>1</v>
      </c>
      <c r="F1226" s="248" t="s">
        <v>1935</v>
      </c>
      <c r="G1226" s="246"/>
      <c r="H1226" s="247" t="s">
        <v>1</v>
      </c>
      <c r="I1226" s="249"/>
      <c r="J1226" s="246"/>
      <c r="K1226" s="246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138</v>
      </c>
      <c r="AU1226" s="254" t="s">
        <v>83</v>
      </c>
      <c r="AV1226" s="14" t="s">
        <v>81</v>
      </c>
      <c r="AW1226" s="14" t="s">
        <v>29</v>
      </c>
      <c r="AX1226" s="14" t="s">
        <v>73</v>
      </c>
      <c r="AY1226" s="254" t="s">
        <v>130</v>
      </c>
    </row>
    <row r="1227" s="14" customFormat="1">
      <c r="A1227" s="14"/>
      <c r="B1227" s="245"/>
      <c r="C1227" s="246"/>
      <c r="D1227" s="235" t="s">
        <v>138</v>
      </c>
      <c r="E1227" s="247" t="s">
        <v>1</v>
      </c>
      <c r="F1227" s="248" t="s">
        <v>1936</v>
      </c>
      <c r="G1227" s="246"/>
      <c r="H1227" s="247" t="s">
        <v>1</v>
      </c>
      <c r="I1227" s="249"/>
      <c r="J1227" s="246"/>
      <c r="K1227" s="246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138</v>
      </c>
      <c r="AU1227" s="254" t="s">
        <v>83</v>
      </c>
      <c r="AV1227" s="14" t="s">
        <v>81</v>
      </c>
      <c r="AW1227" s="14" t="s">
        <v>29</v>
      </c>
      <c r="AX1227" s="14" t="s">
        <v>73</v>
      </c>
      <c r="AY1227" s="254" t="s">
        <v>130</v>
      </c>
    </row>
    <row r="1228" s="14" customFormat="1">
      <c r="A1228" s="14"/>
      <c r="B1228" s="245"/>
      <c r="C1228" s="246"/>
      <c r="D1228" s="235" t="s">
        <v>138</v>
      </c>
      <c r="E1228" s="247" t="s">
        <v>1</v>
      </c>
      <c r="F1228" s="248" t="s">
        <v>1937</v>
      </c>
      <c r="G1228" s="246"/>
      <c r="H1228" s="247" t="s">
        <v>1</v>
      </c>
      <c r="I1228" s="249"/>
      <c r="J1228" s="246"/>
      <c r="K1228" s="246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138</v>
      </c>
      <c r="AU1228" s="254" t="s">
        <v>83</v>
      </c>
      <c r="AV1228" s="14" t="s">
        <v>81</v>
      </c>
      <c r="AW1228" s="14" t="s">
        <v>29</v>
      </c>
      <c r="AX1228" s="14" t="s">
        <v>73</v>
      </c>
      <c r="AY1228" s="254" t="s">
        <v>130</v>
      </c>
    </row>
    <row r="1229" s="14" customFormat="1">
      <c r="A1229" s="14"/>
      <c r="B1229" s="245"/>
      <c r="C1229" s="246"/>
      <c r="D1229" s="235" t="s">
        <v>138</v>
      </c>
      <c r="E1229" s="247" t="s">
        <v>1</v>
      </c>
      <c r="F1229" s="248" t="s">
        <v>1938</v>
      </c>
      <c r="G1229" s="246"/>
      <c r="H1229" s="247" t="s">
        <v>1</v>
      </c>
      <c r="I1229" s="249"/>
      <c r="J1229" s="246"/>
      <c r="K1229" s="246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138</v>
      </c>
      <c r="AU1229" s="254" t="s">
        <v>83</v>
      </c>
      <c r="AV1229" s="14" t="s">
        <v>81</v>
      </c>
      <c r="AW1229" s="14" t="s">
        <v>29</v>
      </c>
      <c r="AX1229" s="14" t="s">
        <v>73</v>
      </c>
      <c r="AY1229" s="254" t="s">
        <v>130</v>
      </c>
    </row>
    <row r="1230" s="13" customFormat="1">
      <c r="A1230" s="13"/>
      <c r="B1230" s="233"/>
      <c r="C1230" s="234"/>
      <c r="D1230" s="235" t="s">
        <v>138</v>
      </c>
      <c r="E1230" s="236" t="s">
        <v>1</v>
      </c>
      <c r="F1230" s="237" t="s">
        <v>136</v>
      </c>
      <c r="G1230" s="234"/>
      <c r="H1230" s="238">
        <v>4</v>
      </c>
      <c r="I1230" s="239"/>
      <c r="J1230" s="234"/>
      <c r="K1230" s="234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138</v>
      </c>
      <c r="AU1230" s="244" t="s">
        <v>83</v>
      </c>
      <c r="AV1230" s="13" t="s">
        <v>83</v>
      </c>
      <c r="AW1230" s="13" t="s">
        <v>29</v>
      </c>
      <c r="AX1230" s="13" t="s">
        <v>73</v>
      </c>
      <c r="AY1230" s="244" t="s">
        <v>130</v>
      </c>
    </row>
    <row r="1231" s="12" customFormat="1" ht="22.8" customHeight="1">
      <c r="A1231" s="12"/>
      <c r="B1231" s="203"/>
      <c r="C1231" s="204"/>
      <c r="D1231" s="205" t="s">
        <v>72</v>
      </c>
      <c r="E1231" s="217" t="s">
        <v>1939</v>
      </c>
      <c r="F1231" s="217" t="s">
        <v>1940</v>
      </c>
      <c r="G1231" s="204"/>
      <c r="H1231" s="204"/>
      <c r="I1231" s="207"/>
      <c r="J1231" s="218">
        <f>BK1231</f>
        <v>0</v>
      </c>
      <c r="K1231" s="204"/>
      <c r="L1231" s="209"/>
      <c r="M1231" s="210"/>
      <c r="N1231" s="211"/>
      <c r="O1231" s="211"/>
      <c r="P1231" s="212">
        <f>SUM(P1232:P1254)</f>
        <v>0</v>
      </c>
      <c r="Q1231" s="211"/>
      <c r="R1231" s="212">
        <f>SUM(R1232:R1254)</f>
        <v>0</v>
      </c>
      <c r="S1231" s="211"/>
      <c r="T1231" s="213">
        <f>SUM(T1232:T1254)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14" t="s">
        <v>83</v>
      </c>
      <c r="AT1231" s="215" t="s">
        <v>72</v>
      </c>
      <c r="AU1231" s="215" t="s">
        <v>81</v>
      </c>
      <c r="AY1231" s="214" t="s">
        <v>130</v>
      </c>
      <c r="BK1231" s="216">
        <f>SUM(BK1232:BK1254)</f>
        <v>0</v>
      </c>
    </row>
    <row r="1232" s="2" customFormat="1" ht="24.15" customHeight="1">
      <c r="A1232" s="38"/>
      <c r="B1232" s="39"/>
      <c r="C1232" s="219" t="s">
        <v>1941</v>
      </c>
      <c r="D1232" s="219" t="s">
        <v>132</v>
      </c>
      <c r="E1232" s="220" t="s">
        <v>1942</v>
      </c>
      <c r="F1232" s="221" t="s">
        <v>1943</v>
      </c>
      <c r="G1232" s="222" t="s">
        <v>342</v>
      </c>
      <c r="H1232" s="223">
        <v>10624.9</v>
      </c>
      <c r="I1232" s="224"/>
      <c r="J1232" s="225">
        <f>ROUND(I1232*H1232,2)</f>
        <v>0</v>
      </c>
      <c r="K1232" s="226"/>
      <c r="L1232" s="44"/>
      <c r="M1232" s="227" t="s">
        <v>1</v>
      </c>
      <c r="N1232" s="228" t="s">
        <v>38</v>
      </c>
      <c r="O1232" s="91"/>
      <c r="P1232" s="229">
        <f>O1232*H1232</f>
        <v>0</v>
      </c>
      <c r="Q1232" s="229">
        <v>0</v>
      </c>
      <c r="R1232" s="229">
        <f>Q1232*H1232</f>
        <v>0</v>
      </c>
      <c r="S1232" s="229">
        <v>0</v>
      </c>
      <c r="T1232" s="230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231" t="s">
        <v>244</v>
      </c>
      <c r="AT1232" s="231" t="s">
        <v>132</v>
      </c>
      <c r="AU1232" s="231" t="s">
        <v>83</v>
      </c>
      <c r="AY1232" s="17" t="s">
        <v>130</v>
      </c>
      <c r="BE1232" s="232">
        <f>IF(N1232="základní",J1232,0)</f>
        <v>0</v>
      </c>
      <c r="BF1232" s="232">
        <f>IF(N1232="snížená",J1232,0)</f>
        <v>0</v>
      </c>
      <c r="BG1232" s="232">
        <f>IF(N1232="zákl. přenesená",J1232,0)</f>
        <v>0</v>
      </c>
      <c r="BH1232" s="232">
        <f>IF(N1232="sníž. přenesená",J1232,0)</f>
        <v>0</v>
      </c>
      <c r="BI1232" s="232">
        <f>IF(N1232="nulová",J1232,0)</f>
        <v>0</v>
      </c>
      <c r="BJ1232" s="17" t="s">
        <v>81</v>
      </c>
      <c r="BK1232" s="232">
        <f>ROUND(I1232*H1232,2)</f>
        <v>0</v>
      </c>
      <c r="BL1232" s="17" t="s">
        <v>244</v>
      </c>
      <c r="BM1232" s="231" t="s">
        <v>1944</v>
      </c>
    </row>
    <row r="1233" s="14" customFormat="1">
      <c r="A1233" s="14"/>
      <c r="B1233" s="245"/>
      <c r="C1233" s="246"/>
      <c r="D1233" s="235" t="s">
        <v>138</v>
      </c>
      <c r="E1233" s="247" t="s">
        <v>1</v>
      </c>
      <c r="F1233" s="248" t="s">
        <v>1945</v>
      </c>
      <c r="G1233" s="246"/>
      <c r="H1233" s="247" t="s">
        <v>1</v>
      </c>
      <c r="I1233" s="249"/>
      <c r="J1233" s="246"/>
      <c r="K1233" s="246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138</v>
      </c>
      <c r="AU1233" s="254" t="s">
        <v>83</v>
      </c>
      <c r="AV1233" s="14" t="s">
        <v>81</v>
      </c>
      <c r="AW1233" s="14" t="s">
        <v>29</v>
      </c>
      <c r="AX1233" s="14" t="s">
        <v>73</v>
      </c>
      <c r="AY1233" s="254" t="s">
        <v>130</v>
      </c>
    </row>
    <row r="1234" s="13" customFormat="1">
      <c r="A1234" s="13"/>
      <c r="B1234" s="233"/>
      <c r="C1234" s="234"/>
      <c r="D1234" s="235" t="s">
        <v>138</v>
      </c>
      <c r="E1234" s="236" t="s">
        <v>1</v>
      </c>
      <c r="F1234" s="237" t="s">
        <v>1946</v>
      </c>
      <c r="G1234" s="234"/>
      <c r="H1234" s="238">
        <v>4106.6999999999998</v>
      </c>
      <c r="I1234" s="239"/>
      <c r="J1234" s="234"/>
      <c r="K1234" s="234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138</v>
      </c>
      <c r="AU1234" s="244" t="s">
        <v>83</v>
      </c>
      <c r="AV1234" s="13" t="s">
        <v>83</v>
      </c>
      <c r="AW1234" s="13" t="s">
        <v>29</v>
      </c>
      <c r="AX1234" s="13" t="s">
        <v>73</v>
      </c>
      <c r="AY1234" s="244" t="s">
        <v>130</v>
      </c>
    </row>
    <row r="1235" s="14" customFormat="1">
      <c r="A1235" s="14"/>
      <c r="B1235" s="245"/>
      <c r="C1235" s="246"/>
      <c r="D1235" s="235" t="s">
        <v>138</v>
      </c>
      <c r="E1235" s="247" t="s">
        <v>1</v>
      </c>
      <c r="F1235" s="248" t="s">
        <v>1947</v>
      </c>
      <c r="G1235" s="246"/>
      <c r="H1235" s="247" t="s">
        <v>1</v>
      </c>
      <c r="I1235" s="249"/>
      <c r="J1235" s="246"/>
      <c r="K1235" s="246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138</v>
      </c>
      <c r="AU1235" s="254" t="s">
        <v>83</v>
      </c>
      <c r="AV1235" s="14" t="s">
        <v>81</v>
      </c>
      <c r="AW1235" s="14" t="s">
        <v>29</v>
      </c>
      <c r="AX1235" s="14" t="s">
        <v>73</v>
      </c>
      <c r="AY1235" s="254" t="s">
        <v>130</v>
      </c>
    </row>
    <row r="1236" s="13" customFormat="1">
      <c r="A1236" s="13"/>
      <c r="B1236" s="233"/>
      <c r="C1236" s="234"/>
      <c r="D1236" s="235" t="s">
        <v>138</v>
      </c>
      <c r="E1236" s="236" t="s">
        <v>1</v>
      </c>
      <c r="F1236" s="237" t="s">
        <v>1948</v>
      </c>
      <c r="G1236" s="234"/>
      <c r="H1236" s="238">
        <v>2323</v>
      </c>
      <c r="I1236" s="239"/>
      <c r="J1236" s="234"/>
      <c r="K1236" s="234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138</v>
      </c>
      <c r="AU1236" s="244" t="s">
        <v>83</v>
      </c>
      <c r="AV1236" s="13" t="s">
        <v>83</v>
      </c>
      <c r="AW1236" s="13" t="s">
        <v>29</v>
      </c>
      <c r="AX1236" s="13" t="s">
        <v>73</v>
      </c>
      <c r="AY1236" s="244" t="s">
        <v>130</v>
      </c>
    </row>
    <row r="1237" s="14" customFormat="1">
      <c r="A1237" s="14"/>
      <c r="B1237" s="245"/>
      <c r="C1237" s="246"/>
      <c r="D1237" s="235" t="s">
        <v>138</v>
      </c>
      <c r="E1237" s="247" t="s">
        <v>1</v>
      </c>
      <c r="F1237" s="248" t="s">
        <v>1949</v>
      </c>
      <c r="G1237" s="246"/>
      <c r="H1237" s="247" t="s">
        <v>1</v>
      </c>
      <c r="I1237" s="249"/>
      <c r="J1237" s="246"/>
      <c r="K1237" s="246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138</v>
      </c>
      <c r="AU1237" s="254" t="s">
        <v>83</v>
      </c>
      <c r="AV1237" s="14" t="s">
        <v>81</v>
      </c>
      <c r="AW1237" s="14" t="s">
        <v>29</v>
      </c>
      <c r="AX1237" s="14" t="s">
        <v>73</v>
      </c>
      <c r="AY1237" s="254" t="s">
        <v>130</v>
      </c>
    </row>
    <row r="1238" s="13" customFormat="1">
      <c r="A1238" s="13"/>
      <c r="B1238" s="233"/>
      <c r="C1238" s="234"/>
      <c r="D1238" s="235" t="s">
        <v>138</v>
      </c>
      <c r="E1238" s="236" t="s">
        <v>1</v>
      </c>
      <c r="F1238" s="237" t="s">
        <v>1950</v>
      </c>
      <c r="G1238" s="234"/>
      <c r="H1238" s="238">
        <v>720</v>
      </c>
      <c r="I1238" s="239"/>
      <c r="J1238" s="234"/>
      <c r="K1238" s="234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138</v>
      </c>
      <c r="AU1238" s="244" t="s">
        <v>83</v>
      </c>
      <c r="AV1238" s="13" t="s">
        <v>83</v>
      </c>
      <c r="AW1238" s="13" t="s">
        <v>29</v>
      </c>
      <c r="AX1238" s="13" t="s">
        <v>73</v>
      </c>
      <c r="AY1238" s="244" t="s">
        <v>130</v>
      </c>
    </row>
    <row r="1239" s="14" customFormat="1">
      <c r="A1239" s="14"/>
      <c r="B1239" s="245"/>
      <c r="C1239" s="246"/>
      <c r="D1239" s="235" t="s">
        <v>138</v>
      </c>
      <c r="E1239" s="247" t="s">
        <v>1</v>
      </c>
      <c r="F1239" s="248" t="s">
        <v>1951</v>
      </c>
      <c r="G1239" s="246"/>
      <c r="H1239" s="247" t="s">
        <v>1</v>
      </c>
      <c r="I1239" s="249"/>
      <c r="J1239" s="246"/>
      <c r="K1239" s="246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138</v>
      </c>
      <c r="AU1239" s="254" t="s">
        <v>83</v>
      </c>
      <c r="AV1239" s="14" t="s">
        <v>81</v>
      </c>
      <c r="AW1239" s="14" t="s">
        <v>29</v>
      </c>
      <c r="AX1239" s="14" t="s">
        <v>73</v>
      </c>
      <c r="AY1239" s="254" t="s">
        <v>130</v>
      </c>
    </row>
    <row r="1240" s="13" customFormat="1">
      <c r="A1240" s="13"/>
      <c r="B1240" s="233"/>
      <c r="C1240" s="234"/>
      <c r="D1240" s="235" t="s">
        <v>138</v>
      </c>
      <c r="E1240" s="236" t="s">
        <v>1</v>
      </c>
      <c r="F1240" s="237" t="s">
        <v>1952</v>
      </c>
      <c r="G1240" s="234"/>
      <c r="H1240" s="238">
        <v>205</v>
      </c>
      <c r="I1240" s="239"/>
      <c r="J1240" s="234"/>
      <c r="K1240" s="234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138</v>
      </c>
      <c r="AU1240" s="244" t="s">
        <v>83</v>
      </c>
      <c r="AV1240" s="13" t="s">
        <v>83</v>
      </c>
      <c r="AW1240" s="13" t="s">
        <v>29</v>
      </c>
      <c r="AX1240" s="13" t="s">
        <v>73</v>
      </c>
      <c r="AY1240" s="244" t="s">
        <v>130</v>
      </c>
    </row>
    <row r="1241" s="14" customFormat="1">
      <c r="A1241" s="14"/>
      <c r="B1241" s="245"/>
      <c r="C1241" s="246"/>
      <c r="D1241" s="235" t="s">
        <v>138</v>
      </c>
      <c r="E1241" s="247" t="s">
        <v>1</v>
      </c>
      <c r="F1241" s="248" t="s">
        <v>1953</v>
      </c>
      <c r="G1241" s="246"/>
      <c r="H1241" s="247" t="s">
        <v>1</v>
      </c>
      <c r="I1241" s="249"/>
      <c r="J1241" s="246"/>
      <c r="K1241" s="246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138</v>
      </c>
      <c r="AU1241" s="254" t="s">
        <v>83</v>
      </c>
      <c r="AV1241" s="14" t="s">
        <v>81</v>
      </c>
      <c r="AW1241" s="14" t="s">
        <v>29</v>
      </c>
      <c r="AX1241" s="14" t="s">
        <v>73</v>
      </c>
      <c r="AY1241" s="254" t="s">
        <v>130</v>
      </c>
    </row>
    <row r="1242" s="13" customFormat="1">
      <c r="A1242" s="13"/>
      <c r="B1242" s="233"/>
      <c r="C1242" s="234"/>
      <c r="D1242" s="235" t="s">
        <v>138</v>
      </c>
      <c r="E1242" s="236" t="s">
        <v>1</v>
      </c>
      <c r="F1242" s="237" t="s">
        <v>1954</v>
      </c>
      <c r="G1242" s="234"/>
      <c r="H1242" s="238">
        <v>175</v>
      </c>
      <c r="I1242" s="239"/>
      <c r="J1242" s="234"/>
      <c r="K1242" s="234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138</v>
      </c>
      <c r="AU1242" s="244" t="s">
        <v>83</v>
      </c>
      <c r="AV1242" s="13" t="s">
        <v>83</v>
      </c>
      <c r="AW1242" s="13" t="s">
        <v>29</v>
      </c>
      <c r="AX1242" s="13" t="s">
        <v>73</v>
      </c>
      <c r="AY1242" s="244" t="s">
        <v>130</v>
      </c>
    </row>
    <row r="1243" s="14" customFormat="1">
      <c r="A1243" s="14"/>
      <c r="B1243" s="245"/>
      <c r="C1243" s="246"/>
      <c r="D1243" s="235" t="s">
        <v>138</v>
      </c>
      <c r="E1243" s="247" t="s">
        <v>1</v>
      </c>
      <c r="F1243" s="248" t="s">
        <v>1955</v>
      </c>
      <c r="G1243" s="246"/>
      <c r="H1243" s="247" t="s">
        <v>1</v>
      </c>
      <c r="I1243" s="249"/>
      <c r="J1243" s="246"/>
      <c r="K1243" s="246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138</v>
      </c>
      <c r="AU1243" s="254" t="s">
        <v>83</v>
      </c>
      <c r="AV1243" s="14" t="s">
        <v>81</v>
      </c>
      <c r="AW1243" s="14" t="s">
        <v>29</v>
      </c>
      <c r="AX1243" s="14" t="s">
        <v>73</v>
      </c>
      <c r="AY1243" s="254" t="s">
        <v>130</v>
      </c>
    </row>
    <row r="1244" s="13" customFormat="1">
      <c r="A1244" s="13"/>
      <c r="B1244" s="233"/>
      <c r="C1244" s="234"/>
      <c r="D1244" s="235" t="s">
        <v>138</v>
      </c>
      <c r="E1244" s="236" t="s">
        <v>1</v>
      </c>
      <c r="F1244" s="237" t="s">
        <v>1956</v>
      </c>
      <c r="G1244" s="234"/>
      <c r="H1244" s="238">
        <v>33.799999999999997</v>
      </c>
      <c r="I1244" s="239"/>
      <c r="J1244" s="234"/>
      <c r="K1244" s="234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138</v>
      </c>
      <c r="AU1244" s="244" t="s">
        <v>83</v>
      </c>
      <c r="AV1244" s="13" t="s">
        <v>83</v>
      </c>
      <c r="AW1244" s="13" t="s">
        <v>29</v>
      </c>
      <c r="AX1244" s="13" t="s">
        <v>73</v>
      </c>
      <c r="AY1244" s="244" t="s">
        <v>130</v>
      </c>
    </row>
    <row r="1245" s="14" customFormat="1">
      <c r="A1245" s="14"/>
      <c r="B1245" s="245"/>
      <c r="C1245" s="246"/>
      <c r="D1245" s="235" t="s">
        <v>138</v>
      </c>
      <c r="E1245" s="247" t="s">
        <v>1</v>
      </c>
      <c r="F1245" s="248" t="s">
        <v>1957</v>
      </c>
      <c r="G1245" s="246"/>
      <c r="H1245" s="247" t="s">
        <v>1</v>
      </c>
      <c r="I1245" s="249"/>
      <c r="J1245" s="246"/>
      <c r="K1245" s="246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138</v>
      </c>
      <c r="AU1245" s="254" t="s">
        <v>83</v>
      </c>
      <c r="AV1245" s="14" t="s">
        <v>81</v>
      </c>
      <c r="AW1245" s="14" t="s">
        <v>29</v>
      </c>
      <c r="AX1245" s="14" t="s">
        <v>73</v>
      </c>
      <c r="AY1245" s="254" t="s">
        <v>130</v>
      </c>
    </row>
    <row r="1246" s="13" customFormat="1">
      <c r="A1246" s="13"/>
      <c r="B1246" s="233"/>
      <c r="C1246" s="234"/>
      <c r="D1246" s="235" t="s">
        <v>138</v>
      </c>
      <c r="E1246" s="236" t="s">
        <v>1</v>
      </c>
      <c r="F1246" s="237" t="s">
        <v>1958</v>
      </c>
      <c r="G1246" s="234"/>
      <c r="H1246" s="238">
        <v>287</v>
      </c>
      <c r="I1246" s="239"/>
      <c r="J1246" s="234"/>
      <c r="K1246" s="234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138</v>
      </c>
      <c r="AU1246" s="244" t="s">
        <v>83</v>
      </c>
      <c r="AV1246" s="13" t="s">
        <v>83</v>
      </c>
      <c r="AW1246" s="13" t="s">
        <v>29</v>
      </c>
      <c r="AX1246" s="13" t="s">
        <v>73</v>
      </c>
      <c r="AY1246" s="244" t="s">
        <v>130</v>
      </c>
    </row>
    <row r="1247" s="14" customFormat="1">
      <c r="A1247" s="14"/>
      <c r="B1247" s="245"/>
      <c r="C1247" s="246"/>
      <c r="D1247" s="235" t="s">
        <v>138</v>
      </c>
      <c r="E1247" s="247" t="s">
        <v>1</v>
      </c>
      <c r="F1247" s="248" t="s">
        <v>1959</v>
      </c>
      <c r="G1247" s="246"/>
      <c r="H1247" s="247" t="s">
        <v>1</v>
      </c>
      <c r="I1247" s="249"/>
      <c r="J1247" s="246"/>
      <c r="K1247" s="246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138</v>
      </c>
      <c r="AU1247" s="254" t="s">
        <v>83</v>
      </c>
      <c r="AV1247" s="14" t="s">
        <v>81</v>
      </c>
      <c r="AW1247" s="14" t="s">
        <v>29</v>
      </c>
      <c r="AX1247" s="14" t="s">
        <v>73</v>
      </c>
      <c r="AY1247" s="254" t="s">
        <v>130</v>
      </c>
    </row>
    <row r="1248" s="13" customFormat="1">
      <c r="A1248" s="13"/>
      <c r="B1248" s="233"/>
      <c r="C1248" s="234"/>
      <c r="D1248" s="235" t="s">
        <v>138</v>
      </c>
      <c r="E1248" s="236" t="s">
        <v>1</v>
      </c>
      <c r="F1248" s="237" t="s">
        <v>1954</v>
      </c>
      <c r="G1248" s="234"/>
      <c r="H1248" s="238">
        <v>175</v>
      </c>
      <c r="I1248" s="239"/>
      <c r="J1248" s="234"/>
      <c r="K1248" s="234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138</v>
      </c>
      <c r="AU1248" s="244" t="s">
        <v>83</v>
      </c>
      <c r="AV1248" s="13" t="s">
        <v>83</v>
      </c>
      <c r="AW1248" s="13" t="s">
        <v>29</v>
      </c>
      <c r="AX1248" s="13" t="s">
        <v>73</v>
      </c>
      <c r="AY1248" s="244" t="s">
        <v>130</v>
      </c>
    </row>
    <row r="1249" s="14" customFormat="1">
      <c r="A1249" s="14"/>
      <c r="B1249" s="245"/>
      <c r="C1249" s="246"/>
      <c r="D1249" s="235" t="s">
        <v>138</v>
      </c>
      <c r="E1249" s="247" t="s">
        <v>1</v>
      </c>
      <c r="F1249" s="248" t="s">
        <v>1960</v>
      </c>
      <c r="G1249" s="246"/>
      <c r="H1249" s="247" t="s">
        <v>1</v>
      </c>
      <c r="I1249" s="249"/>
      <c r="J1249" s="246"/>
      <c r="K1249" s="246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138</v>
      </c>
      <c r="AU1249" s="254" t="s">
        <v>83</v>
      </c>
      <c r="AV1249" s="14" t="s">
        <v>81</v>
      </c>
      <c r="AW1249" s="14" t="s">
        <v>29</v>
      </c>
      <c r="AX1249" s="14" t="s">
        <v>73</v>
      </c>
      <c r="AY1249" s="254" t="s">
        <v>130</v>
      </c>
    </row>
    <row r="1250" s="13" customFormat="1">
      <c r="A1250" s="13"/>
      <c r="B1250" s="233"/>
      <c r="C1250" s="234"/>
      <c r="D1250" s="235" t="s">
        <v>138</v>
      </c>
      <c r="E1250" s="236" t="s">
        <v>1</v>
      </c>
      <c r="F1250" s="237" t="s">
        <v>1961</v>
      </c>
      <c r="G1250" s="234"/>
      <c r="H1250" s="238">
        <v>1198.4000000000001</v>
      </c>
      <c r="I1250" s="239"/>
      <c r="J1250" s="234"/>
      <c r="K1250" s="234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138</v>
      </c>
      <c r="AU1250" s="244" t="s">
        <v>83</v>
      </c>
      <c r="AV1250" s="13" t="s">
        <v>83</v>
      </c>
      <c r="AW1250" s="13" t="s">
        <v>29</v>
      </c>
      <c r="AX1250" s="13" t="s">
        <v>73</v>
      </c>
      <c r="AY1250" s="244" t="s">
        <v>130</v>
      </c>
    </row>
    <row r="1251" s="14" customFormat="1">
      <c r="A1251" s="14"/>
      <c r="B1251" s="245"/>
      <c r="C1251" s="246"/>
      <c r="D1251" s="235" t="s">
        <v>138</v>
      </c>
      <c r="E1251" s="247" t="s">
        <v>1</v>
      </c>
      <c r="F1251" s="248" t="s">
        <v>1962</v>
      </c>
      <c r="G1251" s="246"/>
      <c r="H1251" s="247" t="s">
        <v>1</v>
      </c>
      <c r="I1251" s="249"/>
      <c r="J1251" s="246"/>
      <c r="K1251" s="246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138</v>
      </c>
      <c r="AU1251" s="254" t="s">
        <v>83</v>
      </c>
      <c r="AV1251" s="14" t="s">
        <v>81</v>
      </c>
      <c r="AW1251" s="14" t="s">
        <v>29</v>
      </c>
      <c r="AX1251" s="14" t="s">
        <v>73</v>
      </c>
      <c r="AY1251" s="254" t="s">
        <v>130</v>
      </c>
    </row>
    <row r="1252" s="13" customFormat="1">
      <c r="A1252" s="13"/>
      <c r="B1252" s="233"/>
      <c r="C1252" s="234"/>
      <c r="D1252" s="235" t="s">
        <v>138</v>
      </c>
      <c r="E1252" s="236" t="s">
        <v>1</v>
      </c>
      <c r="F1252" s="237" t="s">
        <v>1963</v>
      </c>
      <c r="G1252" s="234"/>
      <c r="H1252" s="238">
        <v>1401</v>
      </c>
      <c r="I1252" s="239"/>
      <c r="J1252" s="234"/>
      <c r="K1252" s="234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138</v>
      </c>
      <c r="AU1252" s="244" t="s">
        <v>83</v>
      </c>
      <c r="AV1252" s="13" t="s">
        <v>83</v>
      </c>
      <c r="AW1252" s="13" t="s">
        <v>29</v>
      </c>
      <c r="AX1252" s="13" t="s">
        <v>73</v>
      </c>
      <c r="AY1252" s="244" t="s">
        <v>130</v>
      </c>
    </row>
    <row r="1253" s="15" customFormat="1">
      <c r="A1253" s="15"/>
      <c r="B1253" s="255"/>
      <c r="C1253" s="256"/>
      <c r="D1253" s="235" t="s">
        <v>138</v>
      </c>
      <c r="E1253" s="257" t="s">
        <v>1</v>
      </c>
      <c r="F1253" s="258" t="s">
        <v>153</v>
      </c>
      <c r="G1253" s="256"/>
      <c r="H1253" s="259">
        <v>10624.9</v>
      </c>
      <c r="I1253" s="260"/>
      <c r="J1253" s="256"/>
      <c r="K1253" s="256"/>
      <c r="L1253" s="261"/>
      <c r="M1253" s="262"/>
      <c r="N1253" s="263"/>
      <c r="O1253" s="263"/>
      <c r="P1253" s="263"/>
      <c r="Q1253" s="263"/>
      <c r="R1253" s="263"/>
      <c r="S1253" s="263"/>
      <c r="T1253" s="264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65" t="s">
        <v>138</v>
      </c>
      <c r="AU1253" s="265" t="s">
        <v>83</v>
      </c>
      <c r="AV1253" s="15" t="s">
        <v>136</v>
      </c>
      <c r="AW1253" s="15" t="s">
        <v>29</v>
      </c>
      <c r="AX1253" s="15" t="s">
        <v>81</v>
      </c>
      <c r="AY1253" s="265" t="s">
        <v>130</v>
      </c>
    </row>
    <row r="1254" s="2" customFormat="1" ht="37.8" customHeight="1">
      <c r="A1254" s="38"/>
      <c r="B1254" s="39"/>
      <c r="C1254" s="219" t="s">
        <v>1964</v>
      </c>
      <c r="D1254" s="219" t="s">
        <v>132</v>
      </c>
      <c r="E1254" s="220" t="s">
        <v>1965</v>
      </c>
      <c r="F1254" s="221" t="s">
        <v>1966</v>
      </c>
      <c r="G1254" s="222" t="s">
        <v>342</v>
      </c>
      <c r="H1254" s="223">
        <v>10624.9</v>
      </c>
      <c r="I1254" s="224"/>
      <c r="J1254" s="225">
        <f>ROUND(I1254*H1254,2)</f>
        <v>0</v>
      </c>
      <c r="K1254" s="226"/>
      <c r="L1254" s="44"/>
      <c r="M1254" s="277" t="s">
        <v>1</v>
      </c>
      <c r="N1254" s="278" t="s">
        <v>38</v>
      </c>
      <c r="O1254" s="279"/>
      <c r="P1254" s="280">
        <f>O1254*H1254</f>
        <v>0</v>
      </c>
      <c r="Q1254" s="280">
        <v>0</v>
      </c>
      <c r="R1254" s="280">
        <f>Q1254*H1254</f>
        <v>0</v>
      </c>
      <c r="S1254" s="280">
        <v>0</v>
      </c>
      <c r="T1254" s="281">
        <f>S1254*H1254</f>
        <v>0</v>
      </c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R1254" s="231" t="s">
        <v>244</v>
      </c>
      <c r="AT1254" s="231" t="s">
        <v>132</v>
      </c>
      <c r="AU1254" s="231" t="s">
        <v>83</v>
      </c>
      <c r="AY1254" s="17" t="s">
        <v>130</v>
      </c>
      <c r="BE1254" s="232">
        <f>IF(N1254="základní",J1254,0)</f>
        <v>0</v>
      </c>
      <c r="BF1254" s="232">
        <f>IF(N1254="snížená",J1254,0)</f>
        <v>0</v>
      </c>
      <c r="BG1254" s="232">
        <f>IF(N1254="zákl. přenesená",J1254,0)</f>
        <v>0</v>
      </c>
      <c r="BH1254" s="232">
        <f>IF(N1254="sníž. přenesená",J1254,0)</f>
        <v>0</v>
      </c>
      <c r="BI1254" s="232">
        <f>IF(N1254="nulová",J1254,0)</f>
        <v>0</v>
      </c>
      <c r="BJ1254" s="17" t="s">
        <v>81</v>
      </c>
      <c r="BK1254" s="232">
        <f>ROUND(I1254*H1254,2)</f>
        <v>0</v>
      </c>
      <c r="BL1254" s="17" t="s">
        <v>244</v>
      </c>
      <c r="BM1254" s="231" t="s">
        <v>1967</v>
      </c>
    </row>
    <row r="1255" s="2" customFormat="1" ht="6.96" customHeight="1">
      <c r="A1255" s="38"/>
      <c r="B1255" s="66"/>
      <c r="C1255" s="67"/>
      <c r="D1255" s="67"/>
      <c r="E1255" s="67"/>
      <c r="F1255" s="67"/>
      <c r="G1255" s="67"/>
      <c r="H1255" s="67"/>
      <c r="I1255" s="67"/>
      <c r="J1255" s="67"/>
      <c r="K1255" s="67"/>
      <c r="L1255" s="44"/>
      <c r="M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</row>
  </sheetData>
  <sheetProtection sheet="1" autoFilter="0" formatColumns="0" formatRows="0" objects="1" scenarios="1" spinCount="100000" saltValue="BAhuWMVsh/K9623pon9WJsYPQBnDbbYM3WBn3fvSHKV28BACVkCSq9X/VRB6qmNfpOtqzT9jQhmzcNY7Z7/wSg==" hashValue="rN9Ik1W7ZvfvNJK3QZc9pxxuyPUIUOqvnrI0Sloh1iMMybn/1f5SrOcfvW994NLLgWdZfr16bKTjU5RtZbwDpA==" algorithmName="SHA-512" password="A8D3"/>
  <autoFilter ref="C132:K125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Brno, kolektor Nový Lískovec - rekonstrukce vodovodu, etapa VII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1968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ROUND((SUM(BE123:BE201)),  2)</f>
        <v>0</v>
      </c>
      <c r="G33" s="38"/>
      <c r="H33" s="38"/>
      <c r="I33" s="155">
        <v>0.20999999999999999</v>
      </c>
      <c r="J33" s="154">
        <f>ROUND(((SUM(BE123:BE201))*I33),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ROUND((SUM(BF123:BF201)),  2)</f>
        <v>0</v>
      </c>
      <c r="G34" s="38"/>
      <c r="H34" s="38"/>
      <c r="I34" s="155">
        <v>0.12</v>
      </c>
      <c r="J34" s="154">
        <f>ROUND(((SUM(BF123:BF201))*I34),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ROUND((SUM(BG123:BG201)),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ROUND((SUM(BH123:BH201)),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ROUND((SUM(BI123:BI201)),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kolektor Nový Lískovec - rekonstrukce vodovodu, etapa VII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341 - Vodovodní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19. 3. 2024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J136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J138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1969</v>
      </c>
      <c r="E101" s="188"/>
      <c r="F101" s="188"/>
      <c r="G101" s="188"/>
      <c r="H101" s="188"/>
      <c r="I101" s="188"/>
      <c r="J101" s="189">
        <f>J172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1970</v>
      </c>
      <c r="E102" s="188"/>
      <c r="F102" s="188"/>
      <c r="G102" s="188"/>
      <c r="H102" s="188"/>
      <c r="I102" s="188"/>
      <c r="J102" s="189">
        <f>J191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110</v>
      </c>
      <c r="E103" s="188"/>
      <c r="F103" s="188"/>
      <c r="G103" s="188"/>
      <c r="H103" s="188"/>
      <c r="I103" s="188"/>
      <c r="J103" s="189">
        <f>J199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Brno, kolektor Nový Lískovec - rekonstrukce vodovodu, etapa VII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 341 - Vodovodní přípojky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19. 3. 2024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116</v>
      </c>
      <c r="D122" s="194" t="s">
        <v>58</v>
      </c>
      <c r="E122" s="194" t="s">
        <v>54</v>
      </c>
      <c r="F122" s="194" t="s">
        <v>55</v>
      </c>
      <c r="G122" s="194" t="s">
        <v>117</v>
      </c>
      <c r="H122" s="194" t="s">
        <v>118</v>
      </c>
      <c r="I122" s="194" t="s">
        <v>119</v>
      </c>
      <c r="J122" s="195" t="s">
        <v>95</v>
      </c>
      <c r="K122" s="196" t="s">
        <v>120</v>
      </c>
      <c r="L122" s="197"/>
      <c r="M122" s="100" t="s">
        <v>1</v>
      </c>
      <c r="N122" s="101" t="s">
        <v>37</v>
      </c>
      <c r="O122" s="101" t="s">
        <v>121</v>
      </c>
      <c r="P122" s="101" t="s">
        <v>122</v>
      </c>
      <c r="Q122" s="101" t="s">
        <v>123</v>
      </c>
      <c r="R122" s="101" t="s">
        <v>124</v>
      </c>
      <c r="S122" s="101" t="s">
        <v>125</v>
      </c>
      <c r="T122" s="102" t="s">
        <v>126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127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0.28725528</v>
      </c>
      <c r="S123" s="104"/>
      <c r="T123" s="201">
        <f>T124</f>
        <v>0.052800000000000007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97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128</v>
      </c>
      <c r="F124" s="206" t="s">
        <v>129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P125+P136+P138+P172+P191+P199</f>
        <v>0</v>
      </c>
      <c r="Q124" s="211"/>
      <c r="R124" s="212">
        <f>R125+R136+R138+R172+R191+R199</f>
        <v>0.28725528</v>
      </c>
      <c r="S124" s="211"/>
      <c r="T124" s="213">
        <f>T125+T136+T138+T172+T191+T199</f>
        <v>0.052800000000000007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73</v>
      </c>
      <c r="AY124" s="214" t="s">
        <v>130</v>
      </c>
      <c r="BK124" s="216">
        <f>BK125+BK136+BK138+BK172+BK191+BK199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136</v>
      </c>
      <c r="F125" s="217" t="s">
        <v>368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SUM(P126:P135)</f>
        <v>0</v>
      </c>
      <c r="Q125" s="211"/>
      <c r="R125" s="212">
        <f>SUM(R126:R135)</f>
        <v>0.066419279999999997</v>
      </c>
      <c r="S125" s="211"/>
      <c r="T125" s="213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81</v>
      </c>
      <c r="AY125" s="214" t="s">
        <v>130</v>
      </c>
      <c r="BK125" s="216">
        <f>SUM(BK126:BK135)</f>
        <v>0</v>
      </c>
    </row>
    <row r="126" s="2" customFormat="1" ht="44.25" customHeight="1">
      <c r="A126" s="38"/>
      <c r="B126" s="39"/>
      <c r="C126" s="219" t="s">
        <v>81</v>
      </c>
      <c r="D126" s="219" t="s">
        <v>132</v>
      </c>
      <c r="E126" s="220" t="s">
        <v>375</v>
      </c>
      <c r="F126" s="221" t="s">
        <v>376</v>
      </c>
      <c r="G126" s="222" t="s">
        <v>195</v>
      </c>
      <c r="H126" s="223">
        <v>0.024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2.5018699999999998</v>
      </c>
      <c r="R126" s="229">
        <f>Q126*H126</f>
        <v>0.060044879999999995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136</v>
      </c>
      <c r="AT126" s="231" t="s">
        <v>132</v>
      </c>
      <c r="AU126" s="231" t="s">
        <v>83</v>
      </c>
      <c r="AY126" s="17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136</v>
      </c>
      <c r="BM126" s="231" t="s">
        <v>1971</v>
      </c>
    </row>
    <row r="127" s="14" customFormat="1">
      <c r="A127" s="14"/>
      <c r="B127" s="245"/>
      <c r="C127" s="246"/>
      <c r="D127" s="235" t="s">
        <v>138</v>
      </c>
      <c r="E127" s="247" t="s">
        <v>1</v>
      </c>
      <c r="F127" s="248" t="s">
        <v>1972</v>
      </c>
      <c r="G127" s="246"/>
      <c r="H127" s="247" t="s">
        <v>1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138</v>
      </c>
      <c r="AU127" s="254" t="s">
        <v>83</v>
      </c>
      <c r="AV127" s="14" t="s">
        <v>81</v>
      </c>
      <c r="AW127" s="14" t="s">
        <v>29</v>
      </c>
      <c r="AX127" s="14" t="s">
        <v>73</v>
      </c>
      <c r="AY127" s="254" t="s">
        <v>130</v>
      </c>
    </row>
    <row r="128" s="13" customFormat="1">
      <c r="A128" s="13"/>
      <c r="B128" s="233"/>
      <c r="C128" s="234"/>
      <c r="D128" s="235" t="s">
        <v>138</v>
      </c>
      <c r="E128" s="236" t="s">
        <v>1</v>
      </c>
      <c r="F128" s="237" t="s">
        <v>1973</v>
      </c>
      <c r="G128" s="234"/>
      <c r="H128" s="238">
        <v>0.024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138</v>
      </c>
      <c r="AU128" s="244" t="s">
        <v>83</v>
      </c>
      <c r="AV128" s="13" t="s">
        <v>83</v>
      </c>
      <c r="AW128" s="13" t="s">
        <v>29</v>
      </c>
      <c r="AX128" s="13" t="s">
        <v>81</v>
      </c>
      <c r="AY128" s="244" t="s">
        <v>130</v>
      </c>
    </row>
    <row r="129" s="2" customFormat="1" ht="37.8" customHeight="1">
      <c r="A129" s="38"/>
      <c r="B129" s="39"/>
      <c r="C129" s="219" t="s">
        <v>83</v>
      </c>
      <c r="D129" s="219" t="s">
        <v>132</v>
      </c>
      <c r="E129" s="220" t="s">
        <v>1974</v>
      </c>
      <c r="F129" s="221" t="s">
        <v>1975</v>
      </c>
      <c r="G129" s="222" t="s">
        <v>195</v>
      </c>
      <c r="H129" s="223">
        <v>0.024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136</v>
      </c>
      <c r="AT129" s="231" t="s">
        <v>132</v>
      </c>
      <c r="AU129" s="231" t="s">
        <v>83</v>
      </c>
      <c r="AY129" s="17" t="s">
        <v>130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136</v>
      </c>
      <c r="BM129" s="231" t="s">
        <v>1976</v>
      </c>
    </row>
    <row r="130" s="14" customFormat="1">
      <c r="A130" s="14"/>
      <c r="B130" s="245"/>
      <c r="C130" s="246"/>
      <c r="D130" s="235" t="s">
        <v>138</v>
      </c>
      <c r="E130" s="247" t="s">
        <v>1</v>
      </c>
      <c r="F130" s="248" t="s">
        <v>1972</v>
      </c>
      <c r="G130" s="246"/>
      <c r="H130" s="247" t="s">
        <v>1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138</v>
      </c>
      <c r="AU130" s="254" t="s">
        <v>83</v>
      </c>
      <c r="AV130" s="14" t="s">
        <v>81</v>
      </c>
      <c r="AW130" s="14" t="s">
        <v>29</v>
      </c>
      <c r="AX130" s="14" t="s">
        <v>73</v>
      </c>
      <c r="AY130" s="254" t="s">
        <v>130</v>
      </c>
    </row>
    <row r="131" s="13" customFormat="1">
      <c r="A131" s="13"/>
      <c r="B131" s="233"/>
      <c r="C131" s="234"/>
      <c r="D131" s="235" t="s">
        <v>138</v>
      </c>
      <c r="E131" s="236" t="s">
        <v>1</v>
      </c>
      <c r="F131" s="237" t="s">
        <v>1973</v>
      </c>
      <c r="G131" s="234"/>
      <c r="H131" s="238">
        <v>0.024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138</v>
      </c>
      <c r="AU131" s="244" t="s">
        <v>83</v>
      </c>
      <c r="AV131" s="13" t="s">
        <v>83</v>
      </c>
      <c r="AW131" s="13" t="s">
        <v>29</v>
      </c>
      <c r="AX131" s="13" t="s">
        <v>81</v>
      </c>
      <c r="AY131" s="244" t="s">
        <v>130</v>
      </c>
    </row>
    <row r="132" s="2" customFormat="1" ht="33" customHeight="1">
      <c r="A132" s="38"/>
      <c r="B132" s="39"/>
      <c r="C132" s="219" t="s">
        <v>145</v>
      </c>
      <c r="D132" s="219" t="s">
        <v>132</v>
      </c>
      <c r="E132" s="220" t="s">
        <v>403</v>
      </c>
      <c r="F132" s="221" t="s">
        <v>404</v>
      </c>
      <c r="G132" s="222" t="s">
        <v>135</v>
      </c>
      <c r="H132" s="223">
        <v>0.47999999999999998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136</v>
      </c>
      <c r="AT132" s="231" t="s">
        <v>132</v>
      </c>
      <c r="AU132" s="231" t="s">
        <v>83</v>
      </c>
      <c r="AY132" s="17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136</v>
      </c>
      <c r="BM132" s="231" t="s">
        <v>1977</v>
      </c>
    </row>
    <row r="133" s="2" customFormat="1" ht="24.15" customHeight="1">
      <c r="A133" s="38"/>
      <c r="B133" s="39"/>
      <c r="C133" s="219" t="s">
        <v>136</v>
      </c>
      <c r="D133" s="219" t="s">
        <v>132</v>
      </c>
      <c r="E133" s="220" t="s">
        <v>407</v>
      </c>
      <c r="F133" s="221" t="s">
        <v>408</v>
      </c>
      <c r="G133" s="222" t="s">
        <v>135</v>
      </c>
      <c r="H133" s="223">
        <v>0.47999999999999998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0.01328</v>
      </c>
      <c r="R133" s="229">
        <f>Q133*H133</f>
        <v>0.0063743999999999997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136</v>
      </c>
      <c r="AT133" s="231" t="s">
        <v>132</v>
      </c>
      <c r="AU133" s="231" t="s">
        <v>83</v>
      </c>
      <c r="AY133" s="17" t="s">
        <v>130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136</v>
      </c>
      <c r="BM133" s="231" t="s">
        <v>1978</v>
      </c>
    </row>
    <row r="134" s="14" customFormat="1">
      <c r="A134" s="14"/>
      <c r="B134" s="245"/>
      <c r="C134" s="246"/>
      <c r="D134" s="235" t="s">
        <v>138</v>
      </c>
      <c r="E134" s="247" t="s">
        <v>1</v>
      </c>
      <c r="F134" s="248" t="s">
        <v>1972</v>
      </c>
      <c r="G134" s="246"/>
      <c r="H134" s="247" t="s">
        <v>1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138</v>
      </c>
      <c r="AU134" s="254" t="s">
        <v>83</v>
      </c>
      <c r="AV134" s="14" t="s">
        <v>81</v>
      </c>
      <c r="AW134" s="14" t="s">
        <v>29</v>
      </c>
      <c r="AX134" s="14" t="s">
        <v>73</v>
      </c>
      <c r="AY134" s="254" t="s">
        <v>130</v>
      </c>
    </row>
    <row r="135" s="13" customFormat="1">
      <c r="A135" s="13"/>
      <c r="B135" s="233"/>
      <c r="C135" s="234"/>
      <c r="D135" s="235" t="s">
        <v>138</v>
      </c>
      <c r="E135" s="236" t="s">
        <v>1</v>
      </c>
      <c r="F135" s="237" t="s">
        <v>1979</v>
      </c>
      <c r="G135" s="234"/>
      <c r="H135" s="238">
        <v>0.47999999999999998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138</v>
      </c>
      <c r="AU135" s="244" t="s">
        <v>83</v>
      </c>
      <c r="AV135" s="13" t="s">
        <v>83</v>
      </c>
      <c r="AW135" s="13" t="s">
        <v>29</v>
      </c>
      <c r="AX135" s="13" t="s">
        <v>81</v>
      </c>
      <c r="AY135" s="244" t="s">
        <v>130</v>
      </c>
    </row>
    <row r="136" s="12" customFormat="1" ht="22.8" customHeight="1">
      <c r="A136" s="12"/>
      <c r="B136" s="203"/>
      <c r="C136" s="204"/>
      <c r="D136" s="205" t="s">
        <v>72</v>
      </c>
      <c r="E136" s="217" t="s">
        <v>164</v>
      </c>
      <c r="F136" s="217" t="s">
        <v>477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P137</f>
        <v>0</v>
      </c>
      <c r="Q136" s="211"/>
      <c r="R136" s="212">
        <f>R137</f>
        <v>0</v>
      </c>
      <c r="S136" s="211"/>
      <c r="T136" s="21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81</v>
      </c>
      <c r="AT136" s="215" t="s">
        <v>72</v>
      </c>
      <c r="AU136" s="215" t="s">
        <v>81</v>
      </c>
      <c r="AY136" s="214" t="s">
        <v>130</v>
      </c>
      <c r="BK136" s="216">
        <f>BK137</f>
        <v>0</v>
      </c>
    </row>
    <row r="137" s="2" customFormat="1" ht="24.15" customHeight="1">
      <c r="A137" s="38"/>
      <c r="B137" s="39"/>
      <c r="C137" s="219" t="s">
        <v>159</v>
      </c>
      <c r="D137" s="219" t="s">
        <v>132</v>
      </c>
      <c r="E137" s="220" t="s">
        <v>1980</v>
      </c>
      <c r="F137" s="221" t="s">
        <v>1981</v>
      </c>
      <c r="G137" s="222" t="s">
        <v>360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136</v>
      </c>
      <c r="AT137" s="231" t="s">
        <v>132</v>
      </c>
      <c r="AU137" s="231" t="s">
        <v>83</v>
      </c>
      <c r="AY137" s="17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136</v>
      </c>
      <c r="BM137" s="231" t="s">
        <v>1982</v>
      </c>
    </row>
    <row r="138" s="12" customFormat="1" ht="22.8" customHeight="1">
      <c r="A138" s="12"/>
      <c r="B138" s="203"/>
      <c r="C138" s="204"/>
      <c r="D138" s="205" t="s">
        <v>72</v>
      </c>
      <c r="E138" s="217" t="s">
        <v>176</v>
      </c>
      <c r="F138" s="217" t="s">
        <v>497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SUM(P139:P171)</f>
        <v>0</v>
      </c>
      <c r="Q138" s="211"/>
      <c r="R138" s="212">
        <f>SUM(R139:R171)</f>
        <v>0.13477600000000001</v>
      </c>
      <c r="S138" s="211"/>
      <c r="T138" s="213">
        <f>SUM(T139:T171)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81</v>
      </c>
      <c r="AT138" s="215" t="s">
        <v>72</v>
      </c>
      <c r="AU138" s="215" t="s">
        <v>81</v>
      </c>
      <c r="AY138" s="214" t="s">
        <v>130</v>
      </c>
      <c r="BK138" s="216">
        <f>SUM(BK139:BK171)</f>
        <v>0</v>
      </c>
    </row>
    <row r="139" s="2" customFormat="1" ht="16.5" customHeight="1">
      <c r="A139" s="38"/>
      <c r="B139" s="39"/>
      <c r="C139" s="219" t="s">
        <v>164</v>
      </c>
      <c r="D139" s="219" t="s">
        <v>132</v>
      </c>
      <c r="E139" s="220" t="s">
        <v>538</v>
      </c>
      <c r="F139" s="221" t="s">
        <v>539</v>
      </c>
      <c r="G139" s="222" t="s">
        <v>1</v>
      </c>
      <c r="H139" s="223">
        <v>0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136</v>
      </c>
      <c r="AT139" s="231" t="s">
        <v>132</v>
      </c>
      <c r="AU139" s="231" t="s">
        <v>83</v>
      </c>
      <c r="AY139" s="17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136</v>
      </c>
      <c r="BM139" s="231" t="s">
        <v>1983</v>
      </c>
    </row>
    <row r="140" s="2" customFormat="1" ht="44.25" customHeight="1">
      <c r="A140" s="38"/>
      <c r="B140" s="39"/>
      <c r="C140" s="219" t="s">
        <v>169</v>
      </c>
      <c r="D140" s="219" t="s">
        <v>132</v>
      </c>
      <c r="E140" s="220" t="s">
        <v>648</v>
      </c>
      <c r="F140" s="221" t="s">
        <v>649</v>
      </c>
      <c r="G140" s="222" t="s">
        <v>360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0.00167</v>
      </c>
      <c r="R140" s="229">
        <f>Q140*H140</f>
        <v>0.00167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136</v>
      </c>
      <c r="AT140" s="231" t="s">
        <v>132</v>
      </c>
      <c r="AU140" s="231" t="s">
        <v>83</v>
      </c>
      <c r="AY140" s="17" t="s">
        <v>130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136</v>
      </c>
      <c r="BM140" s="231" t="s">
        <v>1984</v>
      </c>
    </row>
    <row r="141" s="14" customFormat="1">
      <c r="A141" s="14"/>
      <c r="B141" s="245"/>
      <c r="C141" s="246"/>
      <c r="D141" s="235" t="s">
        <v>138</v>
      </c>
      <c r="E141" s="247" t="s">
        <v>1</v>
      </c>
      <c r="F141" s="248" t="s">
        <v>1985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138</v>
      </c>
      <c r="AU141" s="254" t="s">
        <v>83</v>
      </c>
      <c r="AV141" s="14" t="s">
        <v>81</v>
      </c>
      <c r="AW141" s="14" t="s">
        <v>29</v>
      </c>
      <c r="AX141" s="14" t="s">
        <v>73</v>
      </c>
      <c r="AY141" s="254" t="s">
        <v>130</v>
      </c>
    </row>
    <row r="142" s="13" customFormat="1">
      <c r="A142" s="13"/>
      <c r="B142" s="233"/>
      <c r="C142" s="234"/>
      <c r="D142" s="235" t="s">
        <v>138</v>
      </c>
      <c r="E142" s="236" t="s">
        <v>1</v>
      </c>
      <c r="F142" s="237" t="s">
        <v>81</v>
      </c>
      <c r="G142" s="234"/>
      <c r="H142" s="238">
        <v>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138</v>
      </c>
      <c r="AU142" s="244" t="s">
        <v>83</v>
      </c>
      <c r="AV142" s="13" t="s">
        <v>83</v>
      </c>
      <c r="AW142" s="13" t="s">
        <v>29</v>
      </c>
      <c r="AX142" s="13" t="s">
        <v>81</v>
      </c>
      <c r="AY142" s="244" t="s">
        <v>130</v>
      </c>
    </row>
    <row r="143" s="2" customFormat="1" ht="24.15" customHeight="1">
      <c r="A143" s="38"/>
      <c r="B143" s="39"/>
      <c r="C143" s="266" t="s">
        <v>176</v>
      </c>
      <c r="D143" s="266" t="s">
        <v>313</v>
      </c>
      <c r="E143" s="267" t="s">
        <v>1986</v>
      </c>
      <c r="F143" s="268" t="s">
        <v>1987</v>
      </c>
      <c r="G143" s="269" t="s">
        <v>360</v>
      </c>
      <c r="H143" s="270">
        <v>1.01</v>
      </c>
      <c r="I143" s="271"/>
      <c r="J143" s="272">
        <f>ROUND(I143*H143,2)</f>
        <v>0</v>
      </c>
      <c r="K143" s="273"/>
      <c r="L143" s="274"/>
      <c r="M143" s="275" t="s">
        <v>1</v>
      </c>
      <c r="N143" s="276" t="s">
        <v>38</v>
      </c>
      <c r="O143" s="91"/>
      <c r="P143" s="229">
        <f>O143*H143</f>
        <v>0</v>
      </c>
      <c r="Q143" s="229">
        <v>0.0085000000000000006</v>
      </c>
      <c r="R143" s="229">
        <f>Q143*H143</f>
        <v>0.0085850000000000006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176</v>
      </c>
      <c r="AT143" s="231" t="s">
        <v>313</v>
      </c>
      <c r="AU143" s="231" t="s">
        <v>83</v>
      </c>
      <c r="AY143" s="17" t="s">
        <v>130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136</v>
      </c>
      <c r="BM143" s="231" t="s">
        <v>1988</v>
      </c>
    </row>
    <row r="144" s="13" customFormat="1">
      <c r="A144" s="13"/>
      <c r="B144" s="233"/>
      <c r="C144" s="234"/>
      <c r="D144" s="235" t="s">
        <v>138</v>
      </c>
      <c r="E144" s="236" t="s">
        <v>1</v>
      </c>
      <c r="F144" s="237" t="s">
        <v>1482</v>
      </c>
      <c r="G144" s="234"/>
      <c r="H144" s="238">
        <v>1.01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138</v>
      </c>
      <c r="AU144" s="244" t="s">
        <v>83</v>
      </c>
      <c r="AV144" s="13" t="s">
        <v>83</v>
      </c>
      <c r="AW144" s="13" t="s">
        <v>29</v>
      </c>
      <c r="AX144" s="13" t="s">
        <v>81</v>
      </c>
      <c r="AY144" s="244" t="s">
        <v>130</v>
      </c>
    </row>
    <row r="145" s="2" customFormat="1" ht="55.5" customHeight="1">
      <c r="A145" s="38"/>
      <c r="B145" s="39"/>
      <c r="C145" s="219" t="s">
        <v>184</v>
      </c>
      <c r="D145" s="219" t="s">
        <v>132</v>
      </c>
      <c r="E145" s="220" t="s">
        <v>806</v>
      </c>
      <c r="F145" s="221" t="s">
        <v>807</v>
      </c>
      <c r="G145" s="222" t="s">
        <v>360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136</v>
      </c>
      <c r="AT145" s="231" t="s">
        <v>132</v>
      </c>
      <c r="AU145" s="231" t="s">
        <v>83</v>
      </c>
      <c r="AY145" s="17" t="s">
        <v>130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136</v>
      </c>
      <c r="BM145" s="231" t="s">
        <v>1989</v>
      </c>
    </row>
    <row r="146" s="2" customFormat="1" ht="37.8" customHeight="1">
      <c r="A146" s="38"/>
      <c r="B146" s="39"/>
      <c r="C146" s="219" t="s">
        <v>192</v>
      </c>
      <c r="D146" s="219" t="s">
        <v>132</v>
      </c>
      <c r="E146" s="220" t="s">
        <v>703</v>
      </c>
      <c r="F146" s="221" t="s">
        <v>704</v>
      </c>
      <c r="G146" s="222" t="s">
        <v>360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0.00167</v>
      </c>
      <c r="R146" s="229">
        <f>Q146*H146</f>
        <v>0.00167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136</v>
      </c>
      <c r="AT146" s="231" t="s">
        <v>132</v>
      </c>
      <c r="AU146" s="231" t="s">
        <v>83</v>
      </c>
      <c r="AY146" s="17" t="s">
        <v>130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136</v>
      </c>
      <c r="BM146" s="231" t="s">
        <v>1990</v>
      </c>
    </row>
    <row r="147" s="2" customFormat="1" ht="21.75" customHeight="1">
      <c r="A147" s="38"/>
      <c r="B147" s="39"/>
      <c r="C147" s="266" t="s">
        <v>201</v>
      </c>
      <c r="D147" s="266" t="s">
        <v>313</v>
      </c>
      <c r="E147" s="267" t="s">
        <v>727</v>
      </c>
      <c r="F147" s="268" t="s">
        <v>728</v>
      </c>
      <c r="G147" s="269" t="s">
        <v>360</v>
      </c>
      <c r="H147" s="270">
        <v>1.01</v>
      </c>
      <c r="I147" s="271"/>
      <c r="J147" s="272">
        <f>ROUND(I147*H147,2)</f>
        <v>0</v>
      </c>
      <c r="K147" s="273"/>
      <c r="L147" s="274"/>
      <c r="M147" s="275" t="s">
        <v>1</v>
      </c>
      <c r="N147" s="276" t="s">
        <v>38</v>
      </c>
      <c r="O147" s="91"/>
      <c r="P147" s="229">
        <f>O147*H147</f>
        <v>0</v>
      </c>
      <c r="Q147" s="229">
        <v>0.029499999999999998</v>
      </c>
      <c r="R147" s="229">
        <f>Q147*H147</f>
        <v>0.029794999999999999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176</v>
      </c>
      <c r="AT147" s="231" t="s">
        <v>313</v>
      </c>
      <c r="AU147" s="231" t="s">
        <v>83</v>
      </c>
      <c r="AY147" s="17" t="s">
        <v>130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136</v>
      </c>
      <c r="BM147" s="231" t="s">
        <v>1991</v>
      </c>
    </row>
    <row r="148" s="13" customFormat="1">
      <c r="A148" s="13"/>
      <c r="B148" s="233"/>
      <c r="C148" s="234"/>
      <c r="D148" s="235" t="s">
        <v>138</v>
      </c>
      <c r="E148" s="234"/>
      <c r="F148" s="237" t="s">
        <v>665</v>
      </c>
      <c r="G148" s="234"/>
      <c r="H148" s="238">
        <v>1.01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138</v>
      </c>
      <c r="AU148" s="244" t="s">
        <v>83</v>
      </c>
      <c r="AV148" s="13" t="s">
        <v>83</v>
      </c>
      <c r="AW148" s="13" t="s">
        <v>4</v>
      </c>
      <c r="AX148" s="13" t="s">
        <v>81</v>
      </c>
      <c r="AY148" s="244" t="s">
        <v>130</v>
      </c>
    </row>
    <row r="149" s="2" customFormat="1" ht="55.5" customHeight="1">
      <c r="A149" s="38"/>
      <c r="B149" s="39"/>
      <c r="C149" s="219" t="s">
        <v>8</v>
      </c>
      <c r="D149" s="219" t="s">
        <v>132</v>
      </c>
      <c r="E149" s="220" t="s">
        <v>773</v>
      </c>
      <c r="F149" s="221" t="s">
        <v>774</v>
      </c>
      <c r="G149" s="222" t="s">
        <v>360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136</v>
      </c>
      <c r="AT149" s="231" t="s">
        <v>132</v>
      </c>
      <c r="AU149" s="231" t="s">
        <v>83</v>
      </c>
      <c r="AY149" s="17" t="s">
        <v>130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136</v>
      </c>
      <c r="BM149" s="231" t="s">
        <v>1992</v>
      </c>
    </row>
    <row r="150" s="2" customFormat="1" ht="44.25" customHeight="1">
      <c r="A150" s="38"/>
      <c r="B150" s="39"/>
      <c r="C150" s="219" t="s">
        <v>209</v>
      </c>
      <c r="D150" s="219" t="s">
        <v>132</v>
      </c>
      <c r="E150" s="220" t="s">
        <v>963</v>
      </c>
      <c r="F150" s="221" t="s">
        <v>964</v>
      </c>
      <c r="G150" s="222" t="s">
        <v>360</v>
      </c>
      <c r="H150" s="223">
        <v>6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0.00167</v>
      </c>
      <c r="R150" s="229">
        <f>Q150*H150</f>
        <v>0.010020000000000001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136</v>
      </c>
      <c r="AT150" s="231" t="s">
        <v>132</v>
      </c>
      <c r="AU150" s="231" t="s">
        <v>83</v>
      </c>
      <c r="AY150" s="17" t="s">
        <v>130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136</v>
      </c>
      <c r="BM150" s="231" t="s">
        <v>1993</v>
      </c>
    </row>
    <row r="151" s="13" customFormat="1">
      <c r="A151" s="13"/>
      <c r="B151" s="233"/>
      <c r="C151" s="234"/>
      <c r="D151" s="235" t="s">
        <v>138</v>
      </c>
      <c r="E151" s="236" t="s">
        <v>1</v>
      </c>
      <c r="F151" s="237" t="s">
        <v>1994</v>
      </c>
      <c r="G151" s="234"/>
      <c r="H151" s="238">
        <v>6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138</v>
      </c>
      <c r="AU151" s="244" t="s">
        <v>83</v>
      </c>
      <c r="AV151" s="13" t="s">
        <v>83</v>
      </c>
      <c r="AW151" s="13" t="s">
        <v>29</v>
      </c>
      <c r="AX151" s="13" t="s">
        <v>81</v>
      </c>
      <c r="AY151" s="244" t="s">
        <v>130</v>
      </c>
    </row>
    <row r="152" s="2" customFormat="1" ht="24.15" customHeight="1">
      <c r="A152" s="38"/>
      <c r="B152" s="39"/>
      <c r="C152" s="266" t="s">
        <v>236</v>
      </c>
      <c r="D152" s="266" t="s">
        <v>313</v>
      </c>
      <c r="E152" s="267" t="s">
        <v>969</v>
      </c>
      <c r="F152" s="268" t="s">
        <v>970</v>
      </c>
      <c r="G152" s="269" t="s">
        <v>360</v>
      </c>
      <c r="H152" s="270">
        <v>2.02</v>
      </c>
      <c r="I152" s="271"/>
      <c r="J152" s="272">
        <f>ROUND(I152*H152,2)</f>
        <v>0</v>
      </c>
      <c r="K152" s="273"/>
      <c r="L152" s="274"/>
      <c r="M152" s="275" t="s">
        <v>1</v>
      </c>
      <c r="N152" s="276" t="s">
        <v>38</v>
      </c>
      <c r="O152" s="91"/>
      <c r="P152" s="229">
        <f>O152*H152</f>
        <v>0</v>
      </c>
      <c r="Q152" s="229">
        <v>0.0089999999999999993</v>
      </c>
      <c r="R152" s="229">
        <f>Q152*H152</f>
        <v>0.018179999999999998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176</v>
      </c>
      <c r="AT152" s="231" t="s">
        <v>313</v>
      </c>
      <c r="AU152" s="231" t="s">
        <v>83</v>
      </c>
      <c r="AY152" s="17" t="s">
        <v>130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136</v>
      </c>
      <c r="BM152" s="231" t="s">
        <v>1995</v>
      </c>
    </row>
    <row r="153" s="13" customFormat="1">
      <c r="A153" s="13"/>
      <c r="B153" s="233"/>
      <c r="C153" s="234"/>
      <c r="D153" s="235" t="s">
        <v>138</v>
      </c>
      <c r="E153" s="236" t="s">
        <v>1</v>
      </c>
      <c r="F153" s="237" t="s">
        <v>1996</v>
      </c>
      <c r="G153" s="234"/>
      <c r="H153" s="238">
        <v>2.02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138</v>
      </c>
      <c r="AU153" s="244" t="s">
        <v>83</v>
      </c>
      <c r="AV153" s="13" t="s">
        <v>83</v>
      </c>
      <c r="AW153" s="13" t="s">
        <v>29</v>
      </c>
      <c r="AX153" s="13" t="s">
        <v>81</v>
      </c>
      <c r="AY153" s="244" t="s">
        <v>130</v>
      </c>
    </row>
    <row r="154" s="2" customFormat="1" ht="24.15" customHeight="1">
      <c r="A154" s="38"/>
      <c r="B154" s="39"/>
      <c r="C154" s="266" t="s">
        <v>240</v>
      </c>
      <c r="D154" s="266" t="s">
        <v>313</v>
      </c>
      <c r="E154" s="267" t="s">
        <v>1997</v>
      </c>
      <c r="F154" s="268" t="s">
        <v>1998</v>
      </c>
      <c r="G154" s="269" t="s">
        <v>360</v>
      </c>
      <c r="H154" s="270">
        <v>1.01</v>
      </c>
      <c r="I154" s="271"/>
      <c r="J154" s="272">
        <f>ROUND(I154*H154,2)</f>
        <v>0</v>
      </c>
      <c r="K154" s="273"/>
      <c r="L154" s="274"/>
      <c r="M154" s="275" t="s">
        <v>1</v>
      </c>
      <c r="N154" s="276" t="s">
        <v>38</v>
      </c>
      <c r="O154" s="91"/>
      <c r="P154" s="229">
        <f>O154*H154</f>
        <v>0</v>
      </c>
      <c r="Q154" s="229">
        <v>0.0137</v>
      </c>
      <c r="R154" s="229">
        <f>Q154*H154</f>
        <v>0.013837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176</v>
      </c>
      <c r="AT154" s="231" t="s">
        <v>313</v>
      </c>
      <c r="AU154" s="231" t="s">
        <v>83</v>
      </c>
      <c r="AY154" s="17" t="s">
        <v>130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136</v>
      </c>
      <c r="BM154" s="231" t="s">
        <v>1999</v>
      </c>
    </row>
    <row r="155" s="13" customFormat="1">
      <c r="A155" s="13"/>
      <c r="B155" s="233"/>
      <c r="C155" s="234"/>
      <c r="D155" s="235" t="s">
        <v>138</v>
      </c>
      <c r="E155" s="236" t="s">
        <v>1</v>
      </c>
      <c r="F155" s="237" t="s">
        <v>1037</v>
      </c>
      <c r="G155" s="234"/>
      <c r="H155" s="238">
        <v>1.01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138</v>
      </c>
      <c r="AU155" s="244" t="s">
        <v>83</v>
      </c>
      <c r="AV155" s="13" t="s">
        <v>83</v>
      </c>
      <c r="AW155" s="13" t="s">
        <v>29</v>
      </c>
      <c r="AX155" s="13" t="s">
        <v>73</v>
      </c>
      <c r="AY155" s="244" t="s">
        <v>130</v>
      </c>
    </row>
    <row r="156" s="2" customFormat="1" ht="16.5" customHeight="1">
      <c r="A156" s="38"/>
      <c r="B156" s="39"/>
      <c r="C156" s="266" t="s">
        <v>244</v>
      </c>
      <c r="D156" s="266" t="s">
        <v>313</v>
      </c>
      <c r="E156" s="267" t="s">
        <v>2000</v>
      </c>
      <c r="F156" s="268" t="s">
        <v>2001</v>
      </c>
      <c r="G156" s="269" t="s">
        <v>360</v>
      </c>
      <c r="H156" s="270">
        <v>1.01</v>
      </c>
      <c r="I156" s="271"/>
      <c r="J156" s="272">
        <f>ROUND(I156*H156,2)</f>
        <v>0</v>
      </c>
      <c r="K156" s="273"/>
      <c r="L156" s="274"/>
      <c r="M156" s="275" t="s">
        <v>1</v>
      </c>
      <c r="N156" s="276" t="s">
        <v>38</v>
      </c>
      <c r="O156" s="91"/>
      <c r="P156" s="229">
        <f>O156*H156</f>
        <v>0</v>
      </c>
      <c r="Q156" s="229">
        <v>0.0023999999999999998</v>
      </c>
      <c r="R156" s="229">
        <f>Q156*H156</f>
        <v>0.0024239999999999999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176</v>
      </c>
      <c r="AT156" s="231" t="s">
        <v>313</v>
      </c>
      <c r="AU156" s="231" t="s">
        <v>83</v>
      </c>
      <c r="AY156" s="17" t="s">
        <v>130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136</v>
      </c>
      <c r="BM156" s="231" t="s">
        <v>2002</v>
      </c>
    </row>
    <row r="157" s="13" customFormat="1">
      <c r="A157" s="13"/>
      <c r="B157" s="233"/>
      <c r="C157" s="234"/>
      <c r="D157" s="235" t="s">
        <v>138</v>
      </c>
      <c r="E157" s="236" t="s">
        <v>1</v>
      </c>
      <c r="F157" s="237" t="s">
        <v>1482</v>
      </c>
      <c r="G157" s="234"/>
      <c r="H157" s="238">
        <v>1.01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138</v>
      </c>
      <c r="AU157" s="244" t="s">
        <v>83</v>
      </c>
      <c r="AV157" s="13" t="s">
        <v>83</v>
      </c>
      <c r="AW157" s="13" t="s">
        <v>29</v>
      </c>
      <c r="AX157" s="13" t="s">
        <v>81</v>
      </c>
      <c r="AY157" s="244" t="s">
        <v>130</v>
      </c>
    </row>
    <row r="158" s="2" customFormat="1" ht="16.5" customHeight="1">
      <c r="A158" s="38"/>
      <c r="B158" s="39"/>
      <c r="C158" s="266" t="s">
        <v>248</v>
      </c>
      <c r="D158" s="266" t="s">
        <v>313</v>
      </c>
      <c r="E158" s="267" t="s">
        <v>2003</v>
      </c>
      <c r="F158" s="268" t="s">
        <v>2004</v>
      </c>
      <c r="G158" s="269" t="s">
        <v>360</v>
      </c>
      <c r="H158" s="270">
        <v>2.02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38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176</v>
      </c>
      <c r="AT158" s="231" t="s">
        <v>313</v>
      </c>
      <c r="AU158" s="231" t="s">
        <v>83</v>
      </c>
      <c r="AY158" s="17" t="s">
        <v>130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136</v>
      </c>
      <c r="BM158" s="231" t="s">
        <v>2005</v>
      </c>
    </row>
    <row r="159" s="13" customFormat="1">
      <c r="A159" s="13"/>
      <c r="B159" s="233"/>
      <c r="C159" s="234"/>
      <c r="D159" s="235" t="s">
        <v>138</v>
      </c>
      <c r="E159" s="236" t="s">
        <v>1</v>
      </c>
      <c r="F159" s="237" t="s">
        <v>1551</v>
      </c>
      <c r="G159" s="234"/>
      <c r="H159" s="238">
        <v>2.02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138</v>
      </c>
      <c r="AU159" s="244" t="s">
        <v>83</v>
      </c>
      <c r="AV159" s="13" t="s">
        <v>83</v>
      </c>
      <c r="AW159" s="13" t="s">
        <v>29</v>
      </c>
      <c r="AX159" s="13" t="s">
        <v>81</v>
      </c>
      <c r="AY159" s="244" t="s">
        <v>130</v>
      </c>
    </row>
    <row r="160" s="2" customFormat="1" ht="44.25" customHeight="1">
      <c r="A160" s="38"/>
      <c r="B160" s="39"/>
      <c r="C160" s="219" t="s">
        <v>253</v>
      </c>
      <c r="D160" s="219" t="s">
        <v>132</v>
      </c>
      <c r="E160" s="220" t="s">
        <v>995</v>
      </c>
      <c r="F160" s="221" t="s">
        <v>996</v>
      </c>
      <c r="G160" s="222" t="s">
        <v>360</v>
      </c>
      <c r="H160" s="223">
        <v>4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0.00167</v>
      </c>
      <c r="R160" s="229">
        <f>Q160*H160</f>
        <v>0.0066800000000000002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136</v>
      </c>
      <c r="AT160" s="231" t="s">
        <v>132</v>
      </c>
      <c r="AU160" s="231" t="s">
        <v>83</v>
      </c>
      <c r="AY160" s="17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136</v>
      </c>
      <c r="BM160" s="231" t="s">
        <v>2006</v>
      </c>
    </row>
    <row r="161" s="13" customFormat="1">
      <c r="A161" s="13"/>
      <c r="B161" s="233"/>
      <c r="C161" s="234"/>
      <c r="D161" s="235" t="s">
        <v>138</v>
      </c>
      <c r="E161" s="236" t="s">
        <v>1</v>
      </c>
      <c r="F161" s="237" t="s">
        <v>2007</v>
      </c>
      <c r="G161" s="234"/>
      <c r="H161" s="238">
        <v>4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138</v>
      </c>
      <c r="AU161" s="244" t="s">
        <v>83</v>
      </c>
      <c r="AV161" s="13" t="s">
        <v>83</v>
      </c>
      <c r="AW161" s="13" t="s">
        <v>29</v>
      </c>
      <c r="AX161" s="13" t="s">
        <v>81</v>
      </c>
      <c r="AY161" s="244" t="s">
        <v>130</v>
      </c>
    </row>
    <row r="162" s="2" customFormat="1" ht="16.5" customHeight="1">
      <c r="A162" s="38"/>
      <c r="B162" s="39"/>
      <c r="C162" s="266" t="s">
        <v>257</v>
      </c>
      <c r="D162" s="266" t="s">
        <v>313</v>
      </c>
      <c r="E162" s="267" t="s">
        <v>2008</v>
      </c>
      <c r="F162" s="268" t="s">
        <v>2009</v>
      </c>
      <c r="G162" s="269" t="s">
        <v>360</v>
      </c>
      <c r="H162" s="270">
        <v>1.01</v>
      </c>
      <c r="I162" s="271"/>
      <c r="J162" s="272">
        <f>ROUND(I162*H162,2)</f>
        <v>0</v>
      </c>
      <c r="K162" s="273"/>
      <c r="L162" s="274"/>
      <c r="M162" s="275" t="s">
        <v>1</v>
      </c>
      <c r="N162" s="276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176</v>
      </c>
      <c r="AT162" s="231" t="s">
        <v>313</v>
      </c>
      <c r="AU162" s="231" t="s">
        <v>83</v>
      </c>
      <c r="AY162" s="17" t="s">
        <v>130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136</v>
      </c>
      <c r="BM162" s="231" t="s">
        <v>2010</v>
      </c>
    </row>
    <row r="163" s="13" customFormat="1">
      <c r="A163" s="13"/>
      <c r="B163" s="233"/>
      <c r="C163" s="234"/>
      <c r="D163" s="235" t="s">
        <v>138</v>
      </c>
      <c r="E163" s="236" t="s">
        <v>1</v>
      </c>
      <c r="F163" s="237" t="s">
        <v>1482</v>
      </c>
      <c r="G163" s="234"/>
      <c r="H163" s="238">
        <v>1.01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138</v>
      </c>
      <c r="AU163" s="244" t="s">
        <v>83</v>
      </c>
      <c r="AV163" s="13" t="s">
        <v>83</v>
      </c>
      <c r="AW163" s="13" t="s">
        <v>29</v>
      </c>
      <c r="AX163" s="13" t="s">
        <v>81</v>
      </c>
      <c r="AY163" s="244" t="s">
        <v>130</v>
      </c>
    </row>
    <row r="164" s="2" customFormat="1" ht="24.15" customHeight="1">
      <c r="A164" s="38"/>
      <c r="B164" s="39"/>
      <c r="C164" s="266" t="s">
        <v>175</v>
      </c>
      <c r="D164" s="266" t="s">
        <v>313</v>
      </c>
      <c r="E164" s="267" t="s">
        <v>1015</v>
      </c>
      <c r="F164" s="268" t="s">
        <v>1016</v>
      </c>
      <c r="G164" s="269" t="s">
        <v>360</v>
      </c>
      <c r="H164" s="270">
        <v>1.01</v>
      </c>
      <c r="I164" s="271"/>
      <c r="J164" s="272">
        <f>ROUND(I164*H164,2)</f>
        <v>0</v>
      </c>
      <c r="K164" s="273"/>
      <c r="L164" s="274"/>
      <c r="M164" s="275" t="s">
        <v>1</v>
      </c>
      <c r="N164" s="276" t="s">
        <v>38</v>
      </c>
      <c r="O164" s="91"/>
      <c r="P164" s="229">
        <f>O164*H164</f>
        <v>0</v>
      </c>
      <c r="Q164" s="229">
        <v>0.0137</v>
      </c>
      <c r="R164" s="229">
        <f>Q164*H164</f>
        <v>0.013837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176</v>
      </c>
      <c r="AT164" s="231" t="s">
        <v>313</v>
      </c>
      <c r="AU164" s="231" t="s">
        <v>83</v>
      </c>
      <c r="AY164" s="17" t="s">
        <v>130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136</v>
      </c>
      <c r="BM164" s="231" t="s">
        <v>2011</v>
      </c>
    </row>
    <row r="165" s="13" customFormat="1">
      <c r="A165" s="13"/>
      <c r="B165" s="233"/>
      <c r="C165" s="234"/>
      <c r="D165" s="235" t="s">
        <v>138</v>
      </c>
      <c r="E165" s="236" t="s">
        <v>1</v>
      </c>
      <c r="F165" s="237" t="s">
        <v>1037</v>
      </c>
      <c r="G165" s="234"/>
      <c r="H165" s="238">
        <v>1.01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138</v>
      </c>
      <c r="AU165" s="244" t="s">
        <v>83</v>
      </c>
      <c r="AV165" s="13" t="s">
        <v>83</v>
      </c>
      <c r="AW165" s="13" t="s">
        <v>29</v>
      </c>
      <c r="AX165" s="13" t="s">
        <v>73</v>
      </c>
      <c r="AY165" s="244" t="s">
        <v>130</v>
      </c>
    </row>
    <row r="166" s="2" customFormat="1" ht="24.15" customHeight="1">
      <c r="A166" s="38"/>
      <c r="B166" s="39"/>
      <c r="C166" s="266" t="s">
        <v>7</v>
      </c>
      <c r="D166" s="266" t="s">
        <v>313</v>
      </c>
      <c r="E166" s="267" t="s">
        <v>1001</v>
      </c>
      <c r="F166" s="268" t="s">
        <v>1002</v>
      </c>
      <c r="G166" s="269" t="s">
        <v>360</v>
      </c>
      <c r="H166" s="270">
        <v>1.01</v>
      </c>
      <c r="I166" s="271"/>
      <c r="J166" s="272">
        <f>ROUND(I166*H166,2)</f>
        <v>0</v>
      </c>
      <c r="K166" s="273"/>
      <c r="L166" s="274"/>
      <c r="M166" s="275" t="s">
        <v>1</v>
      </c>
      <c r="N166" s="276" t="s">
        <v>38</v>
      </c>
      <c r="O166" s="91"/>
      <c r="P166" s="229">
        <f>O166*H166</f>
        <v>0</v>
      </c>
      <c r="Q166" s="229">
        <v>0.0121</v>
      </c>
      <c r="R166" s="229">
        <f>Q166*H166</f>
        <v>0.012220999999999999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176</v>
      </c>
      <c r="AT166" s="231" t="s">
        <v>313</v>
      </c>
      <c r="AU166" s="231" t="s">
        <v>83</v>
      </c>
      <c r="AY166" s="17" t="s">
        <v>130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136</v>
      </c>
      <c r="BM166" s="231" t="s">
        <v>2012</v>
      </c>
    </row>
    <row r="167" s="13" customFormat="1">
      <c r="A167" s="13"/>
      <c r="B167" s="233"/>
      <c r="C167" s="234"/>
      <c r="D167" s="235" t="s">
        <v>138</v>
      </c>
      <c r="E167" s="236" t="s">
        <v>1</v>
      </c>
      <c r="F167" s="237" t="s">
        <v>2013</v>
      </c>
      <c r="G167" s="234"/>
      <c r="H167" s="238">
        <v>1.01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138</v>
      </c>
      <c r="AU167" s="244" t="s">
        <v>83</v>
      </c>
      <c r="AV167" s="13" t="s">
        <v>83</v>
      </c>
      <c r="AW167" s="13" t="s">
        <v>29</v>
      </c>
      <c r="AX167" s="13" t="s">
        <v>81</v>
      </c>
      <c r="AY167" s="244" t="s">
        <v>130</v>
      </c>
    </row>
    <row r="168" s="2" customFormat="1" ht="21.75" customHeight="1">
      <c r="A168" s="38"/>
      <c r="B168" s="39"/>
      <c r="C168" s="266" t="s">
        <v>269</v>
      </c>
      <c r="D168" s="266" t="s">
        <v>313</v>
      </c>
      <c r="E168" s="267" t="s">
        <v>1011</v>
      </c>
      <c r="F168" s="268" t="s">
        <v>1012</v>
      </c>
      <c r="G168" s="269" t="s">
        <v>360</v>
      </c>
      <c r="H168" s="270">
        <v>1.01</v>
      </c>
      <c r="I168" s="271"/>
      <c r="J168" s="272">
        <f>ROUND(I168*H168,2)</f>
        <v>0</v>
      </c>
      <c r="K168" s="273"/>
      <c r="L168" s="274"/>
      <c r="M168" s="275" t="s">
        <v>1</v>
      </c>
      <c r="N168" s="276" t="s">
        <v>38</v>
      </c>
      <c r="O168" s="91"/>
      <c r="P168" s="229">
        <f>O168*H168</f>
        <v>0</v>
      </c>
      <c r="Q168" s="229">
        <v>0.015699999999999999</v>
      </c>
      <c r="R168" s="229">
        <f>Q168*H168</f>
        <v>0.015857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176</v>
      </c>
      <c r="AT168" s="231" t="s">
        <v>313</v>
      </c>
      <c r="AU168" s="231" t="s">
        <v>83</v>
      </c>
      <c r="AY168" s="17" t="s">
        <v>130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136</v>
      </c>
      <c r="BM168" s="231" t="s">
        <v>2014</v>
      </c>
    </row>
    <row r="169" s="13" customFormat="1">
      <c r="A169" s="13"/>
      <c r="B169" s="233"/>
      <c r="C169" s="234"/>
      <c r="D169" s="235" t="s">
        <v>138</v>
      </c>
      <c r="E169" s="236" t="s">
        <v>1</v>
      </c>
      <c r="F169" s="237" t="s">
        <v>929</v>
      </c>
      <c r="G169" s="234"/>
      <c r="H169" s="238">
        <v>1.01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138</v>
      </c>
      <c r="AU169" s="244" t="s">
        <v>83</v>
      </c>
      <c r="AV169" s="13" t="s">
        <v>83</v>
      </c>
      <c r="AW169" s="13" t="s">
        <v>29</v>
      </c>
      <c r="AX169" s="13" t="s">
        <v>73</v>
      </c>
      <c r="AY169" s="244" t="s">
        <v>130</v>
      </c>
    </row>
    <row r="170" s="2" customFormat="1" ht="55.5" customHeight="1">
      <c r="A170" s="38"/>
      <c r="B170" s="39"/>
      <c r="C170" s="219" t="s">
        <v>274</v>
      </c>
      <c r="D170" s="219" t="s">
        <v>132</v>
      </c>
      <c r="E170" s="220" t="s">
        <v>1165</v>
      </c>
      <c r="F170" s="221" t="s">
        <v>1166</v>
      </c>
      <c r="G170" s="222" t="s">
        <v>360</v>
      </c>
      <c r="H170" s="223">
        <v>10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136</v>
      </c>
      <c r="AT170" s="231" t="s">
        <v>132</v>
      </c>
      <c r="AU170" s="231" t="s">
        <v>83</v>
      </c>
      <c r="AY170" s="17" t="s">
        <v>130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136</v>
      </c>
      <c r="BM170" s="231" t="s">
        <v>2015</v>
      </c>
    </row>
    <row r="171" s="13" customFormat="1">
      <c r="A171" s="13"/>
      <c r="B171" s="233"/>
      <c r="C171" s="234"/>
      <c r="D171" s="235" t="s">
        <v>138</v>
      </c>
      <c r="E171" s="236" t="s">
        <v>1</v>
      </c>
      <c r="F171" s="237" t="s">
        <v>2016</v>
      </c>
      <c r="G171" s="234"/>
      <c r="H171" s="238">
        <v>10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138</v>
      </c>
      <c r="AU171" s="244" t="s">
        <v>83</v>
      </c>
      <c r="AV171" s="13" t="s">
        <v>83</v>
      </c>
      <c r="AW171" s="13" t="s">
        <v>29</v>
      </c>
      <c r="AX171" s="13" t="s">
        <v>81</v>
      </c>
      <c r="AY171" s="244" t="s">
        <v>130</v>
      </c>
    </row>
    <row r="172" s="12" customFormat="1" ht="22.8" customHeight="1">
      <c r="A172" s="12"/>
      <c r="B172" s="203"/>
      <c r="C172" s="204"/>
      <c r="D172" s="205" t="s">
        <v>72</v>
      </c>
      <c r="E172" s="217" t="s">
        <v>702</v>
      </c>
      <c r="F172" s="217" t="s">
        <v>1416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SUM(P173:P190)</f>
        <v>0</v>
      </c>
      <c r="Q172" s="211"/>
      <c r="R172" s="212">
        <f>SUM(R173:R190)</f>
        <v>0.086059999999999998</v>
      </c>
      <c r="S172" s="211"/>
      <c r="T172" s="213">
        <f>SUM(T173:T190)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81</v>
      </c>
      <c r="AT172" s="215" t="s">
        <v>72</v>
      </c>
      <c r="AU172" s="215" t="s">
        <v>81</v>
      </c>
      <c r="AY172" s="214" t="s">
        <v>130</v>
      </c>
      <c r="BK172" s="216">
        <f>SUM(BK173:BK190)</f>
        <v>0</v>
      </c>
    </row>
    <row r="173" s="2" customFormat="1" ht="24.15" customHeight="1">
      <c r="A173" s="38"/>
      <c r="B173" s="39"/>
      <c r="C173" s="219" t="s">
        <v>280</v>
      </c>
      <c r="D173" s="219" t="s">
        <v>132</v>
      </c>
      <c r="E173" s="220" t="s">
        <v>2017</v>
      </c>
      <c r="F173" s="221" t="s">
        <v>2018</v>
      </c>
      <c r="G173" s="222" t="s">
        <v>503</v>
      </c>
      <c r="H173" s="223">
        <v>4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136</v>
      </c>
      <c r="AT173" s="231" t="s">
        <v>132</v>
      </c>
      <c r="AU173" s="231" t="s">
        <v>83</v>
      </c>
      <c r="AY173" s="17" t="s">
        <v>130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136</v>
      </c>
      <c r="BM173" s="231" t="s">
        <v>2019</v>
      </c>
    </row>
    <row r="174" s="14" customFormat="1">
      <c r="A174" s="14"/>
      <c r="B174" s="245"/>
      <c r="C174" s="246"/>
      <c r="D174" s="235" t="s">
        <v>138</v>
      </c>
      <c r="E174" s="247" t="s">
        <v>1</v>
      </c>
      <c r="F174" s="248" t="s">
        <v>2020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138</v>
      </c>
      <c r="AU174" s="254" t="s">
        <v>83</v>
      </c>
      <c r="AV174" s="14" t="s">
        <v>81</v>
      </c>
      <c r="AW174" s="14" t="s">
        <v>29</v>
      </c>
      <c r="AX174" s="14" t="s">
        <v>73</v>
      </c>
      <c r="AY174" s="254" t="s">
        <v>130</v>
      </c>
    </row>
    <row r="175" s="13" customFormat="1">
      <c r="A175" s="13"/>
      <c r="B175" s="233"/>
      <c r="C175" s="234"/>
      <c r="D175" s="235" t="s">
        <v>138</v>
      </c>
      <c r="E175" s="236" t="s">
        <v>1</v>
      </c>
      <c r="F175" s="237" t="s">
        <v>136</v>
      </c>
      <c r="G175" s="234"/>
      <c r="H175" s="238">
        <v>4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138</v>
      </c>
      <c r="AU175" s="244" t="s">
        <v>83</v>
      </c>
      <c r="AV175" s="13" t="s">
        <v>83</v>
      </c>
      <c r="AW175" s="13" t="s">
        <v>29</v>
      </c>
      <c r="AX175" s="13" t="s">
        <v>81</v>
      </c>
      <c r="AY175" s="244" t="s">
        <v>130</v>
      </c>
    </row>
    <row r="176" s="2" customFormat="1" ht="24.15" customHeight="1">
      <c r="A176" s="38"/>
      <c r="B176" s="39"/>
      <c r="C176" s="219" t="s">
        <v>285</v>
      </c>
      <c r="D176" s="219" t="s">
        <v>132</v>
      </c>
      <c r="E176" s="220" t="s">
        <v>2021</v>
      </c>
      <c r="F176" s="221" t="s">
        <v>2022</v>
      </c>
      <c r="G176" s="222" t="s">
        <v>360</v>
      </c>
      <c r="H176" s="223">
        <v>8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136</v>
      </c>
      <c r="AT176" s="231" t="s">
        <v>132</v>
      </c>
      <c r="AU176" s="231" t="s">
        <v>83</v>
      </c>
      <c r="AY176" s="17" t="s">
        <v>130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136</v>
      </c>
      <c r="BM176" s="231" t="s">
        <v>2023</v>
      </c>
    </row>
    <row r="177" s="2" customFormat="1" ht="33" customHeight="1">
      <c r="A177" s="38"/>
      <c r="B177" s="39"/>
      <c r="C177" s="219" t="s">
        <v>290</v>
      </c>
      <c r="D177" s="219" t="s">
        <v>132</v>
      </c>
      <c r="E177" s="220" t="s">
        <v>2024</v>
      </c>
      <c r="F177" s="221" t="s">
        <v>2025</v>
      </c>
      <c r="G177" s="222" t="s">
        <v>360</v>
      </c>
      <c r="H177" s="223">
        <v>4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136</v>
      </c>
      <c r="AT177" s="231" t="s">
        <v>132</v>
      </c>
      <c r="AU177" s="231" t="s">
        <v>83</v>
      </c>
      <c r="AY177" s="17" t="s">
        <v>130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136</v>
      </c>
      <c r="BM177" s="231" t="s">
        <v>2026</v>
      </c>
    </row>
    <row r="178" s="2" customFormat="1" ht="16.5" customHeight="1">
      <c r="A178" s="38"/>
      <c r="B178" s="39"/>
      <c r="C178" s="266" t="s">
        <v>312</v>
      </c>
      <c r="D178" s="266" t="s">
        <v>313</v>
      </c>
      <c r="E178" s="267" t="s">
        <v>2027</v>
      </c>
      <c r="F178" s="268" t="s">
        <v>2028</v>
      </c>
      <c r="G178" s="269" t="s">
        <v>503</v>
      </c>
      <c r="H178" s="270">
        <v>1</v>
      </c>
      <c r="I178" s="271"/>
      <c r="J178" s="272">
        <f>ROUND(I178*H178,2)</f>
        <v>0</v>
      </c>
      <c r="K178" s="273"/>
      <c r="L178" s="274"/>
      <c r="M178" s="275" t="s">
        <v>1</v>
      </c>
      <c r="N178" s="276" t="s">
        <v>38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176</v>
      </c>
      <c r="AT178" s="231" t="s">
        <v>313</v>
      </c>
      <c r="AU178" s="231" t="s">
        <v>83</v>
      </c>
      <c r="AY178" s="17" t="s">
        <v>130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136</v>
      </c>
      <c r="BM178" s="231" t="s">
        <v>2029</v>
      </c>
    </row>
    <row r="179" s="2" customFormat="1" ht="37.8" customHeight="1">
      <c r="A179" s="38"/>
      <c r="B179" s="39"/>
      <c r="C179" s="219" t="s">
        <v>318</v>
      </c>
      <c r="D179" s="219" t="s">
        <v>132</v>
      </c>
      <c r="E179" s="220" t="s">
        <v>1462</v>
      </c>
      <c r="F179" s="221" t="s">
        <v>1463</v>
      </c>
      <c r="G179" s="222" t="s">
        <v>360</v>
      </c>
      <c r="H179" s="223">
        <v>2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0.0016199999999999999</v>
      </c>
      <c r="R179" s="229">
        <f>Q179*H179</f>
        <v>0.0032399999999999998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136</v>
      </c>
      <c r="AT179" s="231" t="s">
        <v>132</v>
      </c>
      <c r="AU179" s="231" t="s">
        <v>83</v>
      </c>
      <c r="AY179" s="17" t="s">
        <v>130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136</v>
      </c>
      <c r="BM179" s="231" t="s">
        <v>2030</v>
      </c>
    </row>
    <row r="180" s="13" customFormat="1">
      <c r="A180" s="13"/>
      <c r="B180" s="233"/>
      <c r="C180" s="234"/>
      <c r="D180" s="235" t="s">
        <v>138</v>
      </c>
      <c r="E180" s="236" t="s">
        <v>1</v>
      </c>
      <c r="F180" s="237" t="s">
        <v>1542</v>
      </c>
      <c r="G180" s="234"/>
      <c r="H180" s="238">
        <v>2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138</v>
      </c>
      <c r="AU180" s="244" t="s">
        <v>83</v>
      </c>
      <c r="AV180" s="13" t="s">
        <v>83</v>
      </c>
      <c r="AW180" s="13" t="s">
        <v>29</v>
      </c>
      <c r="AX180" s="13" t="s">
        <v>73</v>
      </c>
      <c r="AY180" s="244" t="s">
        <v>130</v>
      </c>
    </row>
    <row r="181" s="2" customFormat="1" ht="16.5" customHeight="1">
      <c r="A181" s="38"/>
      <c r="B181" s="39"/>
      <c r="C181" s="266" t="s">
        <v>326</v>
      </c>
      <c r="D181" s="266" t="s">
        <v>313</v>
      </c>
      <c r="E181" s="267" t="s">
        <v>1467</v>
      </c>
      <c r="F181" s="268" t="s">
        <v>1468</v>
      </c>
      <c r="G181" s="269" t="s">
        <v>360</v>
      </c>
      <c r="H181" s="270">
        <v>2.02</v>
      </c>
      <c r="I181" s="271"/>
      <c r="J181" s="272">
        <f>ROUND(I181*H181,2)</f>
        <v>0</v>
      </c>
      <c r="K181" s="273"/>
      <c r="L181" s="274"/>
      <c r="M181" s="275" t="s">
        <v>1</v>
      </c>
      <c r="N181" s="276" t="s">
        <v>38</v>
      </c>
      <c r="O181" s="91"/>
      <c r="P181" s="229">
        <f>O181*H181</f>
        <v>0</v>
      </c>
      <c r="Q181" s="229">
        <v>0.017999999999999999</v>
      </c>
      <c r="R181" s="229">
        <f>Q181*H181</f>
        <v>0.036359999999999996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176</v>
      </c>
      <c r="AT181" s="231" t="s">
        <v>313</v>
      </c>
      <c r="AU181" s="231" t="s">
        <v>83</v>
      </c>
      <c r="AY181" s="17" t="s">
        <v>130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136</v>
      </c>
      <c r="BM181" s="231" t="s">
        <v>2031</v>
      </c>
    </row>
    <row r="182" s="13" customFormat="1">
      <c r="A182" s="13"/>
      <c r="B182" s="233"/>
      <c r="C182" s="234"/>
      <c r="D182" s="235" t="s">
        <v>138</v>
      </c>
      <c r="E182" s="236" t="s">
        <v>1</v>
      </c>
      <c r="F182" s="237" t="s">
        <v>1551</v>
      </c>
      <c r="G182" s="234"/>
      <c r="H182" s="238">
        <v>2.02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138</v>
      </c>
      <c r="AU182" s="244" t="s">
        <v>83</v>
      </c>
      <c r="AV182" s="13" t="s">
        <v>83</v>
      </c>
      <c r="AW182" s="13" t="s">
        <v>29</v>
      </c>
      <c r="AX182" s="13" t="s">
        <v>81</v>
      </c>
      <c r="AY182" s="244" t="s">
        <v>130</v>
      </c>
    </row>
    <row r="183" s="2" customFormat="1" ht="16.5" customHeight="1">
      <c r="A183" s="38"/>
      <c r="B183" s="39"/>
      <c r="C183" s="266" t="s">
        <v>331</v>
      </c>
      <c r="D183" s="266" t="s">
        <v>313</v>
      </c>
      <c r="E183" s="267" t="s">
        <v>1472</v>
      </c>
      <c r="F183" s="268" t="s">
        <v>1473</v>
      </c>
      <c r="G183" s="269" t="s">
        <v>360</v>
      </c>
      <c r="H183" s="270">
        <v>2.02</v>
      </c>
      <c r="I183" s="271"/>
      <c r="J183" s="272">
        <f>ROUND(I183*H183,2)</f>
        <v>0</v>
      </c>
      <c r="K183" s="273"/>
      <c r="L183" s="274"/>
      <c r="M183" s="275" t="s">
        <v>1</v>
      </c>
      <c r="N183" s="276" t="s">
        <v>38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176</v>
      </c>
      <c r="AT183" s="231" t="s">
        <v>313</v>
      </c>
      <c r="AU183" s="231" t="s">
        <v>83</v>
      </c>
      <c r="AY183" s="17" t="s">
        <v>130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136</v>
      </c>
      <c r="BM183" s="231" t="s">
        <v>2032</v>
      </c>
    </row>
    <row r="184" s="13" customFormat="1">
      <c r="A184" s="13"/>
      <c r="B184" s="233"/>
      <c r="C184" s="234"/>
      <c r="D184" s="235" t="s">
        <v>138</v>
      </c>
      <c r="E184" s="236" t="s">
        <v>1</v>
      </c>
      <c r="F184" s="237" t="s">
        <v>1551</v>
      </c>
      <c r="G184" s="234"/>
      <c r="H184" s="238">
        <v>2.02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138</v>
      </c>
      <c r="AU184" s="244" t="s">
        <v>83</v>
      </c>
      <c r="AV184" s="13" t="s">
        <v>83</v>
      </c>
      <c r="AW184" s="13" t="s">
        <v>29</v>
      </c>
      <c r="AX184" s="13" t="s">
        <v>81</v>
      </c>
      <c r="AY184" s="244" t="s">
        <v>130</v>
      </c>
    </row>
    <row r="185" s="2" customFormat="1" ht="37.8" customHeight="1">
      <c r="A185" s="38"/>
      <c r="B185" s="39"/>
      <c r="C185" s="219" t="s">
        <v>335</v>
      </c>
      <c r="D185" s="219" t="s">
        <v>132</v>
      </c>
      <c r="E185" s="220" t="s">
        <v>1492</v>
      </c>
      <c r="F185" s="221" t="s">
        <v>1493</v>
      </c>
      <c r="G185" s="222" t="s">
        <v>360</v>
      </c>
      <c r="H185" s="223">
        <v>0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38</v>
      </c>
      <c r="O185" s="91"/>
      <c r="P185" s="229">
        <f>O185*H185</f>
        <v>0</v>
      </c>
      <c r="Q185" s="229">
        <v>0.00165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136</v>
      </c>
      <c r="AT185" s="231" t="s">
        <v>132</v>
      </c>
      <c r="AU185" s="231" t="s">
        <v>83</v>
      </c>
      <c r="AY185" s="17" t="s">
        <v>130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136</v>
      </c>
      <c r="BM185" s="231" t="s">
        <v>2033</v>
      </c>
    </row>
    <row r="186" s="2" customFormat="1" ht="16.5" customHeight="1">
      <c r="A186" s="38"/>
      <c r="B186" s="39"/>
      <c r="C186" s="266" t="s">
        <v>339</v>
      </c>
      <c r="D186" s="266" t="s">
        <v>313</v>
      </c>
      <c r="E186" s="267" t="s">
        <v>1496</v>
      </c>
      <c r="F186" s="268" t="s">
        <v>1497</v>
      </c>
      <c r="G186" s="269" t="s">
        <v>360</v>
      </c>
      <c r="H186" s="270">
        <v>2.02</v>
      </c>
      <c r="I186" s="271"/>
      <c r="J186" s="272">
        <f>ROUND(I186*H186,2)</f>
        <v>0</v>
      </c>
      <c r="K186" s="273"/>
      <c r="L186" s="274"/>
      <c r="M186" s="275" t="s">
        <v>1</v>
      </c>
      <c r="N186" s="276" t="s">
        <v>38</v>
      </c>
      <c r="O186" s="91"/>
      <c r="P186" s="229">
        <f>O186*H186</f>
        <v>0</v>
      </c>
      <c r="Q186" s="229">
        <v>0.023</v>
      </c>
      <c r="R186" s="229">
        <f>Q186*H186</f>
        <v>0.046460000000000001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176</v>
      </c>
      <c r="AT186" s="231" t="s">
        <v>313</v>
      </c>
      <c r="AU186" s="231" t="s">
        <v>83</v>
      </c>
      <c r="AY186" s="17" t="s">
        <v>130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136</v>
      </c>
      <c r="BM186" s="231" t="s">
        <v>2034</v>
      </c>
    </row>
    <row r="187" s="13" customFormat="1">
      <c r="A187" s="13"/>
      <c r="B187" s="233"/>
      <c r="C187" s="234"/>
      <c r="D187" s="235" t="s">
        <v>138</v>
      </c>
      <c r="E187" s="236" t="s">
        <v>1</v>
      </c>
      <c r="F187" s="237" t="s">
        <v>1551</v>
      </c>
      <c r="G187" s="234"/>
      <c r="H187" s="238">
        <v>2.02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138</v>
      </c>
      <c r="AU187" s="244" t="s">
        <v>83</v>
      </c>
      <c r="AV187" s="13" t="s">
        <v>83</v>
      </c>
      <c r="AW187" s="13" t="s">
        <v>29</v>
      </c>
      <c r="AX187" s="13" t="s">
        <v>81</v>
      </c>
      <c r="AY187" s="244" t="s">
        <v>130</v>
      </c>
    </row>
    <row r="188" s="2" customFormat="1" ht="16.5" customHeight="1">
      <c r="A188" s="38"/>
      <c r="B188" s="39"/>
      <c r="C188" s="266" t="s">
        <v>347</v>
      </c>
      <c r="D188" s="266" t="s">
        <v>313</v>
      </c>
      <c r="E188" s="267" t="s">
        <v>1501</v>
      </c>
      <c r="F188" s="268" t="s">
        <v>1502</v>
      </c>
      <c r="G188" s="269" t="s">
        <v>360</v>
      </c>
      <c r="H188" s="270">
        <v>2.02</v>
      </c>
      <c r="I188" s="271"/>
      <c r="J188" s="272">
        <f>ROUND(I188*H188,2)</f>
        <v>0</v>
      </c>
      <c r="K188" s="273"/>
      <c r="L188" s="274"/>
      <c r="M188" s="275" t="s">
        <v>1</v>
      </c>
      <c r="N188" s="276" t="s">
        <v>38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176</v>
      </c>
      <c r="AT188" s="231" t="s">
        <v>313</v>
      </c>
      <c r="AU188" s="231" t="s">
        <v>83</v>
      </c>
      <c r="AY188" s="17" t="s">
        <v>130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81</v>
      </c>
      <c r="BK188" s="232">
        <f>ROUND(I188*H188,2)</f>
        <v>0</v>
      </c>
      <c r="BL188" s="17" t="s">
        <v>136</v>
      </c>
      <c r="BM188" s="231" t="s">
        <v>2035</v>
      </c>
    </row>
    <row r="189" s="13" customFormat="1">
      <c r="A189" s="13"/>
      <c r="B189" s="233"/>
      <c r="C189" s="234"/>
      <c r="D189" s="235" t="s">
        <v>138</v>
      </c>
      <c r="E189" s="236" t="s">
        <v>1</v>
      </c>
      <c r="F189" s="237" t="s">
        <v>1551</v>
      </c>
      <c r="G189" s="234"/>
      <c r="H189" s="238">
        <v>2.02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138</v>
      </c>
      <c r="AU189" s="244" t="s">
        <v>83</v>
      </c>
      <c r="AV189" s="13" t="s">
        <v>83</v>
      </c>
      <c r="AW189" s="13" t="s">
        <v>29</v>
      </c>
      <c r="AX189" s="13" t="s">
        <v>81</v>
      </c>
      <c r="AY189" s="244" t="s">
        <v>130</v>
      </c>
    </row>
    <row r="190" s="2" customFormat="1" ht="24.15" customHeight="1">
      <c r="A190" s="38"/>
      <c r="B190" s="39"/>
      <c r="C190" s="219" t="s">
        <v>351</v>
      </c>
      <c r="D190" s="219" t="s">
        <v>132</v>
      </c>
      <c r="E190" s="220" t="s">
        <v>2036</v>
      </c>
      <c r="F190" s="221" t="s">
        <v>2037</v>
      </c>
      <c r="G190" s="222" t="s">
        <v>503</v>
      </c>
      <c r="H190" s="223">
        <v>4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38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136</v>
      </c>
      <c r="AT190" s="231" t="s">
        <v>132</v>
      </c>
      <c r="AU190" s="231" t="s">
        <v>83</v>
      </c>
      <c r="AY190" s="17" t="s">
        <v>130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81</v>
      </c>
      <c r="BK190" s="232">
        <f>ROUND(I190*H190,2)</f>
        <v>0</v>
      </c>
      <c r="BL190" s="17" t="s">
        <v>136</v>
      </c>
      <c r="BM190" s="231" t="s">
        <v>2038</v>
      </c>
    </row>
    <row r="191" s="12" customFormat="1" ht="22.8" customHeight="1">
      <c r="A191" s="12"/>
      <c r="B191" s="203"/>
      <c r="C191" s="204"/>
      <c r="D191" s="205" t="s">
        <v>72</v>
      </c>
      <c r="E191" s="217" t="s">
        <v>184</v>
      </c>
      <c r="F191" s="217" t="s">
        <v>2039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SUM(P192:P198)</f>
        <v>0</v>
      </c>
      <c r="Q191" s="211"/>
      <c r="R191" s="212">
        <f>SUM(R192:R198)</f>
        <v>0</v>
      </c>
      <c r="S191" s="211"/>
      <c r="T191" s="213">
        <f>SUM(T192:T198)</f>
        <v>0.052800000000000007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81</v>
      </c>
      <c r="AT191" s="215" t="s">
        <v>72</v>
      </c>
      <c r="AU191" s="215" t="s">
        <v>81</v>
      </c>
      <c r="AY191" s="214" t="s">
        <v>130</v>
      </c>
      <c r="BK191" s="216">
        <f>SUM(BK192:BK198)</f>
        <v>0</v>
      </c>
    </row>
    <row r="192" s="2" customFormat="1" ht="16.5" customHeight="1">
      <c r="A192" s="38"/>
      <c r="B192" s="39"/>
      <c r="C192" s="219" t="s">
        <v>357</v>
      </c>
      <c r="D192" s="219" t="s">
        <v>132</v>
      </c>
      <c r="E192" s="220" t="s">
        <v>1764</v>
      </c>
      <c r="F192" s="221" t="s">
        <v>1765</v>
      </c>
      <c r="G192" s="222" t="s">
        <v>195</v>
      </c>
      <c r="H192" s="223">
        <v>0.024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38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2.2000000000000002</v>
      </c>
      <c r="T192" s="230">
        <f>S192*H192</f>
        <v>0.052800000000000007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136</v>
      </c>
      <c r="AT192" s="231" t="s">
        <v>132</v>
      </c>
      <c r="AU192" s="231" t="s">
        <v>83</v>
      </c>
      <c r="AY192" s="17" t="s">
        <v>130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136</v>
      </c>
      <c r="BM192" s="231" t="s">
        <v>2040</v>
      </c>
    </row>
    <row r="193" s="14" customFormat="1">
      <c r="A193" s="14"/>
      <c r="B193" s="245"/>
      <c r="C193" s="246"/>
      <c r="D193" s="235" t="s">
        <v>138</v>
      </c>
      <c r="E193" s="247" t="s">
        <v>1</v>
      </c>
      <c r="F193" s="248" t="s">
        <v>1972</v>
      </c>
      <c r="G193" s="246"/>
      <c r="H193" s="247" t="s">
        <v>1</v>
      </c>
      <c r="I193" s="249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138</v>
      </c>
      <c r="AU193" s="254" t="s">
        <v>83</v>
      </c>
      <c r="AV193" s="14" t="s">
        <v>81</v>
      </c>
      <c r="AW193" s="14" t="s">
        <v>29</v>
      </c>
      <c r="AX193" s="14" t="s">
        <v>73</v>
      </c>
      <c r="AY193" s="254" t="s">
        <v>130</v>
      </c>
    </row>
    <row r="194" s="13" customFormat="1">
      <c r="A194" s="13"/>
      <c r="B194" s="233"/>
      <c r="C194" s="234"/>
      <c r="D194" s="235" t="s">
        <v>138</v>
      </c>
      <c r="E194" s="236" t="s">
        <v>1</v>
      </c>
      <c r="F194" s="237" t="s">
        <v>1973</v>
      </c>
      <c r="G194" s="234"/>
      <c r="H194" s="238">
        <v>0.024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138</v>
      </c>
      <c r="AU194" s="244" t="s">
        <v>83</v>
      </c>
      <c r="AV194" s="13" t="s">
        <v>83</v>
      </c>
      <c r="AW194" s="13" t="s">
        <v>29</v>
      </c>
      <c r="AX194" s="13" t="s">
        <v>81</v>
      </c>
      <c r="AY194" s="244" t="s">
        <v>130</v>
      </c>
    </row>
    <row r="195" s="2" customFormat="1" ht="33" customHeight="1">
      <c r="A195" s="38"/>
      <c r="B195" s="39"/>
      <c r="C195" s="219" t="s">
        <v>364</v>
      </c>
      <c r="D195" s="219" t="s">
        <v>132</v>
      </c>
      <c r="E195" s="220" t="s">
        <v>1846</v>
      </c>
      <c r="F195" s="221" t="s">
        <v>1847</v>
      </c>
      <c r="G195" s="222" t="s">
        <v>277</v>
      </c>
      <c r="H195" s="223">
        <v>0.052999999999999998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136</v>
      </c>
      <c r="AT195" s="231" t="s">
        <v>132</v>
      </c>
      <c r="AU195" s="231" t="s">
        <v>83</v>
      </c>
      <c r="AY195" s="17" t="s">
        <v>130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136</v>
      </c>
      <c r="BM195" s="231" t="s">
        <v>2041</v>
      </c>
    </row>
    <row r="196" s="13" customFormat="1">
      <c r="A196" s="13"/>
      <c r="B196" s="233"/>
      <c r="C196" s="234"/>
      <c r="D196" s="235" t="s">
        <v>138</v>
      </c>
      <c r="E196" s="236" t="s">
        <v>1</v>
      </c>
      <c r="F196" s="237" t="s">
        <v>2042</v>
      </c>
      <c r="G196" s="234"/>
      <c r="H196" s="238">
        <v>0.052999999999999998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138</v>
      </c>
      <c r="AU196" s="244" t="s">
        <v>83</v>
      </c>
      <c r="AV196" s="13" t="s">
        <v>83</v>
      </c>
      <c r="AW196" s="13" t="s">
        <v>29</v>
      </c>
      <c r="AX196" s="13" t="s">
        <v>81</v>
      </c>
      <c r="AY196" s="244" t="s">
        <v>130</v>
      </c>
    </row>
    <row r="197" s="2" customFormat="1" ht="33" customHeight="1">
      <c r="A197" s="38"/>
      <c r="B197" s="39"/>
      <c r="C197" s="219" t="s">
        <v>369</v>
      </c>
      <c r="D197" s="219" t="s">
        <v>132</v>
      </c>
      <c r="E197" s="220" t="s">
        <v>1855</v>
      </c>
      <c r="F197" s="221" t="s">
        <v>1856</v>
      </c>
      <c r="G197" s="222" t="s">
        <v>277</v>
      </c>
      <c r="H197" s="223">
        <v>0.052999999999999998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38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136</v>
      </c>
      <c r="AT197" s="231" t="s">
        <v>132</v>
      </c>
      <c r="AU197" s="231" t="s">
        <v>83</v>
      </c>
      <c r="AY197" s="17" t="s">
        <v>130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136</v>
      </c>
      <c r="BM197" s="231" t="s">
        <v>2043</v>
      </c>
    </row>
    <row r="198" s="2" customFormat="1" ht="44.25" customHeight="1">
      <c r="A198" s="38"/>
      <c r="B198" s="39"/>
      <c r="C198" s="219" t="s">
        <v>345</v>
      </c>
      <c r="D198" s="219" t="s">
        <v>132</v>
      </c>
      <c r="E198" s="220" t="s">
        <v>2044</v>
      </c>
      <c r="F198" s="221" t="s">
        <v>2045</v>
      </c>
      <c r="G198" s="222" t="s">
        <v>277</v>
      </c>
      <c r="H198" s="223">
        <v>0.052999999999999998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38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136</v>
      </c>
      <c r="AT198" s="231" t="s">
        <v>132</v>
      </c>
      <c r="AU198" s="231" t="s">
        <v>83</v>
      </c>
      <c r="AY198" s="17" t="s">
        <v>130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81</v>
      </c>
      <c r="BK198" s="232">
        <f>ROUND(I198*H198,2)</f>
        <v>0</v>
      </c>
      <c r="BL198" s="17" t="s">
        <v>136</v>
      </c>
      <c r="BM198" s="231" t="s">
        <v>2046</v>
      </c>
    </row>
    <row r="199" s="12" customFormat="1" ht="22.8" customHeight="1">
      <c r="A199" s="12"/>
      <c r="B199" s="203"/>
      <c r="C199" s="204"/>
      <c r="D199" s="205" t="s">
        <v>72</v>
      </c>
      <c r="E199" s="217" t="s">
        <v>1881</v>
      </c>
      <c r="F199" s="217" t="s">
        <v>1882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SUM(P200:P201)</f>
        <v>0</v>
      </c>
      <c r="Q199" s="211"/>
      <c r="R199" s="212">
        <f>SUM(R200:R201)</f>
        <v>0</v>
      </c>
      <c r="S199" s="211"/>
      <c r="T199" s="213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81</v>
      </c>
      <c r="AT199" s="215" t="s">
        <v>72</v>
      </c>
      <c r="AU199" s="215" t="s">
        <v>81</v>
      </c>
      <c r="AY199" s="214" t="s">
        <v>130</v>
      </c>
      <c r="BK199" s="216">
        <f>SUM(BK200:BK201)</f>
        <v>0</v>
      </c>
    </row>
    <row r="200" s="2" customFormat="1" ht="37.8" customHeight="1">
      <c r="A200" s="38"/>
      <c r="B200" s="39"/>
      <c r="C200" s="219" t="s">
        <v>398</v>
      </c>
      <c r="D200" s="219" t="s">
        <v>132</v>
      </c>
      <c r="E200" s="220" t="s">
        <v>1884</v>
      </c>
      <c r="F200" s="221" t="s">
        <v>1885</v>
      </c>
      <c r="G200" s="222" t="s">
        <v>277</v>
      </c>
      <c r="H200" s="223">
        <v>0.28699999999999998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38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136</v>
      </c>
      <c r="AT200" s="231" t="s">
        <v>132</v>
      </c>
      <c r="AU200" s="231" t="s">
        <v>83</v>
      </c>
      <c r="AY200" s="17" t="s">
        <v>130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136</v>
      </c>
      <c r="BM200" s="231" t="s">
        <v>2047</v>
      </c>
    </row>
    <row r="201" s="2" customFormat="1" ht="37.8" customHeight="1">
      <c r="A201" s="38"/>
      <c r="B201" s="39"/>
      <c r="C201" s="219" t="s">
        <v>402</v>
      </c>
      <c r="D201" s="219" t="s">
        <v>132</v>
      </c>
      <c r="E201" s="220" t="s">
        <v>1888</v>
      </c>
      <c r="F201" s="221" t="s">
        <v>1889</v>
      </c>
      <c r="G201" s="222" t="s">
        <v>277</v>
      </c>
      <c r="H201" s="223">
        <v>0.28699999999999998</v>
      </c>
      <c r="I201" s="224"/>
      <c r="J201" s="225">
        <f>ROUND(I201*H201,2)</f>
        <v>0</v>
      </c>
      <c r="K201" s="226"/>
      <c r="L201" s="44"/>
      <c r="M201" s="277" t="s">
        <v>1</v>
      </c>
      <c r="N201" s="278" t="s">
        <v>38</v>
      </c>
      <c r="O201" s="279"/>
      <c r="P201" s="280">
        <f>O201*H201</f>
        <v>0</v>
      </c>
      <c r="Q201" s="280">
        <v>0</v>
      </c>
      <c r="R201" s="280">
        <f>Q201*H201</f>
        <v>0</v>
      </c>
      <c r="S201" s="280">
        <v>0</v>
      </c>
      <c r="T201" s="28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136</v>
      </c>
      <c r="AT201" s="231" t="s">
        <v>132</v>
      </c>
      <c r="AU201" s="231" t="s">
        <v>83</v>
      </c>
      <c r="AY201" s="17" t="s">
        <v>130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136</v>
      </c>
      <c r="BM201" s="231" t="s">
        <v>2048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7f5zsHGJQ1Gywoo8AwHyzB0yZC3a9tYVu9dY952+/G2LWimZtHTcgmpZfL/yHtlU0IoclaV2/6RVAUF0UVZWIQ==" hashValue="6kDjKf0iYnzJNCvKvDP1gl8pguEer3D1psyIKXQg9p+Ft070DojdtqTRbf1VwTXFhYUo8h++syl+wad06x5j/A==" algorithmName="SHA-512" password="A8D3"/>
  <autoFilter ref="C122:K20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Brno, kolektor Nový Lískovec - rekonstrukce vodovodu, etapa VII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2049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ROUND((SUM(BE118:BE146)),  2)</f>
        <v>0</v>
      </c>
      <c r="G33" s="38"/>
      <c r="H33" s="38"/>
      <c r="I33" s="155">
        <v>0.20999999999999999</v>
      </c>
      <c r="J33" s="154">
        <f>ROUND(((SUM(BE118:BE146))*I33),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ROUND((SUM(BF118:BF146)),  2)</f>
        <v>0</v>
      </c>
      <c r="G34" s="38"/>
      <c r="H34" s="38"/>
      <c r="I34" s="155">
        <v>0.12</v>
      </c>
      <c r="J34" s="154">
        <f>ROUND(((SUM(BF118:BF146))*I34),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ROUND((SUM(BG118:BG146)),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ROUND((SUM(BH118:BH146)),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ROUND((SUM(BI118:BI146)),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kolektor Nový Lískovec - rekonstrukce vodovodu, etapa VII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090 -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19. 3. 2024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115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Brno, kolektor Nový Lískovec - rekonstrukce vodovodu, etapa VII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090 - Vedlejší a ostatní náklady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19. 3. 2024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32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116</v>
      </c>
      <c r="D117" s="194" t="s">
        <v>58</v>
      </c>
      <c r="E117" s="194" t="s">
        <v>54</v>
      </c>
      <c r="F117" s="194" t="s">
        <v>55</v>
      </c>
      <c r="G117" s="194" t="s">
        <v>117</v>
      </c>
      <c r="H117" s="194" t="s">
        <v>118</v>
      </c>
      <c r="I117" s="194" t="s">
        <v>119</v>
      </c>
      <c r="J117" s="195" t="s">
        <v>95</v>
      </c>
      <c r="K117" s="196" t="s">
        <v>120</v>
      </c>
      <c r="L117" s="197"/>
      <c r="M117" s="100" t="s">
        <v>1</v>
      </c>
      <c r="N117" s="101" t="s">
        <v>37</v>
      </c>
      <c r="O117" s="101" t="s">
        <v>121</v>
      </c>
      <c r="P117" s="101" t="s">
        <v>122</v>
      </c>
      <c r="Q117" s="101" t="s">
        <v>123</v>
      </c>
      <c r="R117" s="101" t="s">
        <v>124</v>
      </c>
      <c r="S117" s="101" t="s">
        <v>125</v>
      </c>
      <c r="T117" s="102" t="s">
        <v>126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127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97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128</v>
      </c>
      <c r="F119" s="206" t="s">
        <v>129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81</v>
      </c>
      <c r="AT119" s="215" t="s">
        <v>72</v>
      </c>
      <c r="AU119" s="215" t="s">
        <v>73</v>
      </c>
      <c r="AY119" s="214" t="s">
        <v>130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184</v>
      </c>
      <c r="F120" s="217" t="s">
        <v>1675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SUM(P121:P146)</f>
        <v>0</v>
      </c>
      <c r="Q120" s="211"/>
      <c r="R120" s="212">
        <f>SUM(R121:R146)</f>
        <v>0</v>
      </c>
      <c r="S120" s="211"/>
      <c r="T120" s="213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81</v>
      </c>
      <c r="AT120" s="215" t="s">
        <v>72</v>
      </c>
      <c r="AU120" s="215" t="s">
        <v>81</v>
      </c>
      <c r="AY120" s="214" t="s">
        <v>130</v>
      </c>
      <c r="BK120" s="216">
        <f>SUM(BK121:BK146)</f>
        <v>0</v>
      </c>
    </row>
    <row r="121" s="2" customFormat="1" ht="16.5" customHeight="1">
      <c r="A121" s="38"/>
      <c r="B121" s="39"/>
      <c r="C121" s="219" t="s">
        <v>81</v>
      </c>
      <c r="D121" s="219" t="s">
        <v>132</v>
      </c>
      <c r="E121" s="220" t="s">
        <v>2050</v>
      </c>
      <c r="F121" s="221" t="s">
        <v>2051</v>
      </c>
      <c r="G121" s="222" t="s">
        <v>503</v>
      </c>
      <c r="H121" s="223">
        <v>1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38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136</v>
      </c>
      <c r="AT121" s="231" t="s">
        <v>132</v>
      </c>
      <c r="AU121" s="231" t="s">
        <v>83</v>
      </c>
      <c r="AY121" s="17" t="s">
        <v>130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81</v>
      </c>
      <c r="BK121" s="232">
        <f>ROUND(I121*H121,2)</f>
        <v>0</v>
      </c>
      <c r="BL121" s="17" t="s">
        <v>136</v>
      </c>
      <c r="BM121" s="231" t="s">
        <v>2052</v>
      </c>
    </row>
    <row r="122" s="2" customFormat="1" ht="24.15" customHeight="1">
      <c r="A122" s="38"/>
      <c r="B122" s="39"/>
      <c r="C122" s="219" t="s">
        <v>83</v>
      </c>
      <c r="D122" s="219" t="s">
        <v>132</v>
      </c>
      <c r="E122" s="220" t="s">
        <v>2053</v>
      </c>
      <c r="F122" s="221" t="s">
        <v>2054</v>
      </c>
      <c r="G122" s="222" t="s">
        <v>503</v>
      </c>
      <c r="H122" s="223">
        <v>1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136</v>
      </c>
      <c r="AT122" s="231" t="s">
        <v>132</v>
      </c>
      <c r="AU122" s="231" t="s">
        <v>83</v>
      </c>
      <c r="AY122" s="17" t="s">
        <v>130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136</v>
      </c>
      <c r="BM122" s="231" t="s">
        <v>2055</v>
      </c>
    </row>
    <row r="123" s="14" customFormat="1">
      <c r="A123" s="14"/>
      <c r="B123" s="245"/>
      <c r="C123" s="246"/>
      <c r="D123" s="235" t="s">
        <v>138</v>
      </c>
      <c r="E123" s="247" t="s">
        <v>1</v>
      </c>
      <c r="F123" s="248" t="s">
        <v>2056</v>
      </c>
      <c r="G123" s="246"/>
      <c r="H123" s="247" t="s">
        <v>1</v>
      </c>
      <c r="I123" s="249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138</v>
      </c>
      <c r="AU123" s="254" t="s">
        <v>83</v>
      </c>
      <c r="AV123" s="14" t="s">
        <v>81</v>
      </c>
      <c r="AW123" s="14" t="s">
        <v>29</v>
      </c>
      <c r="AX123" s="14" t="s">
        <v>73</v>
      </c>
      <c r="AY123" s="254" t="s">
        <v>130</v>
      </c>
    </row>
    <row r="124" s="14" customFormat="1">
      <c r="A124" s="14"/>
      <c r="B124" s="245"/>
      <c r="C124" s="246"/>
      <c r="D124" s="235" t="s">
        <v>138</v>
      </c>
      <c r="E124" s="247" t="s">
        <v>1</v>
      </c>
      <c r="F124" s="248" t="s">
        <v>2057</v>
      </c>
      <c r="G124" s="246"/>
      <c r="H124" s="247" t="s">
        <v>1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138</v>
      </c>
      <c r="AU124" s="254" t="s">
        <v>83</v>
      </c>
      <c r="AV124" s="14" t="s">
        <v>81</v>
      </c>
      <c r="AW124" s="14" t="s">
        <v>29</v>
      </c>
      <c r="AX124" s="14" t="s">
        <v>73</v>
      </c>
      <c r="AY124" s="254" t="s">
        <v>130</v>
      </c>
    </row>
    <row r="125" s="13" customFormat="1">
      <c r="A125" s="13"/>
      <c r="B125" s="233"/>
      <c r="C125" s="234"/>
      <c r="D125" s="235" t="s">
        <v>138</v>
      </c>
      <c r="E125" s="236" t="s">
        <v>1</v>
      </c>
      <c r="F125" s="237" t="s">
        <v>531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138</v>
      </c>
      <c r="AU125" s="244" t="s">
        <v>83</v>
      </c>
      <c r="AV125" s="13" t="s">
        <v>83</v>
      </c>
      <c r="AW125" s="13" t="s">
        <v>29</v>
      </c>
      <c r="AX125" s="13" t="s">
        <v>81</v>
      </c>
      <c r="AY125" s="244" t="s">
        <v>130</v>
      </c>
    </row>
    <row r="126" s="2" customFormat="1" ht="24.15" customHeight="1">
      <c r="A126" s="38"/>
      <c r="B126" s="39"/>
      <c r="C126" s="219" t="s">
        <v>145</v>
      </c>
      <c r="D126" s="219" t="s">
        <v>132</v>
      </c>
      <c r="E126" s="220" t="s">
        <v>2058</v>
      </c>
      <c r="F126" s="221" t="s">
        <v>2059</v>
      </c>
      <c r="G126" s="222" t="s">
        <v>503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136</v>
      </c>
      <c r="AT126" s="231" t="s">
        <v>132</v>
      </c>
      <c r="AU126" s="231" t="s">
        <v>83</v>
      </c>
      <c r="AY126" s="17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136</v>
      </c>
      <c r="BM126" s="231" t="s">
        <v>2060</v>
      </c>
    </row>
    <row r="127" s="2" customFormat="1" ht="24.15" customHeight="1">
      <c r="A127" s="38"/>
      <c r="B127" s="39"/>
      <c r="C127" s="219" t="s">
        <v>136</v>
      </c>
      <c r="D127" s="219" t="s">
        <v>132</v>
      </c>
      <c r="E127" s="220" t="s">
        <v>2061</v>
      </c>
      <c r="F127" s="221" t="s">
        <v>2062</v>
      </c>
      <c r="G127" s="222" t="s">
        <v>503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136</v>
      </c>
      <c r="AT127" s="231" t="s">
        <v>132</v>
      </c>
      <c r="AU127" s="231" t="s">
        <v>83</v>
      </c>
      <c r="AY127" s="17" t="s">
        <v>130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136</v>
      </c>
      <c r="BM127" s="231" t="s">
        <v>2063</v>
      </c>
    </row>
    <row r="128" s="2" customFormat="1" ht="21.75" customHeight="1">
      <c r="A128" s="38"/>
      <c r="B128" s="39"/>
      <c r="C128" s="219" t="s">
        <v>159</v>
      </c>
      <c r="D128" s="219" t="s">
        <v>132</v>
      </c>
      <c r="E128" s="220" t="s">
        <v>2064</v>
      </c>
      <c r="F128" s="221" t="s">
        <v>2065</v>
      </c>
      <c r="G128" s="222" t="s">
        <v>503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136</v>
      </c>
      <c r="AT128" s="231" t="s">
        <v>132</v>
      </c>
      <c r="AU128" s="231" t="s">
        <v>83</v>
      </c>
      <c r="AY128" s="17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136</v>
      </c>
      <c r="BM128" s="231" t="s">
        <v>2066</v>
      </c>
    </row>
    <row r="129" s="2" customFormat="1" ht="16.5" customHeight="1">
      <c r="A129" s="38"/>
      <c r="B129" s="39"/>
      <c r="C129" s="219" t="s">
        <v>164</v>
      </c>
      <c r="D129" s="219" t="s">
        <v>132</v>
      </c>
      <c r="E129" s="220" t="s">
        <v>2067</v>
      </c>
      <c r="F129" s="221" t="s">
        <v>2068</v>
      </c>
      <c r="G129" s="222" t="s">
        <v>503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136</v>
      </c>
      <c r="AT129" s="231" t="s">
        <v>132</v>
      </c>
      <c r="AU129" s="231" t="s">
        <v>83</v>
      </c>
      <c r="AY129" s="17" t="s">
        <v>130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136</v>
      </c>
      <c r="BM129" s="231" t="s">
        <v>2069</v>
      </c>
    </row>
    <row r="130" s="2" customFormat="1" ht="24.15" customHeight="1">
      <c r="A130" s="38"/>
      <c r="B130" s="39"/>
      <c r="C130" s="219" t="s">
        <v>169</v>
      </c>
      <c r="D130" s="219" t="s">
        <v>132</v>
      </c>
      <c r="E130" s="220" t="s">
        <v>2070</v>
      </c>
      <c r="F130" s="221" t="s">
        <v>2071</v>
      </c>
      <c r="G130" s="222" t="s">
        <v>503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136</v>
      </c>
      <c r="AT130" s="231" t="s">
        <v>132</v>
      </c>
      <c r="AU130" s="231" t="s">
        <v>83</v>
      </c>
      <c r="AY130" s="17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136</v>
      </c>
      <c r="BM130" s="231" t="s">
        <v>2072</v>
      </c>
    </row>
    <row r="131" s="2" customFormat="1" ht="21.75" customHeight="1">
      <c r="A131" s="38"/>
      <c r="B131" s="39"/>
      <c r="C131" s="219" t="s">
        <v>176</v>
      </c>
      <c r="D131" s="219" t="s">
        <v>132</v>
      </c>
      <c r="E131" s="220" t="s">
        <v>2073</v>
      </c>
      <c r="F131" s="221" t="s">
        <v>2074</v>
      </c>
      <c r="G131" s="222" t="s">
        <v>503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136</v>
      </c>
      <c r="AT131" s="231" t="s">
        <v>132</v>
      </c>
      <c r="AU131" s="231" t="s">
        <v>83</v>
      </c>
      <c r="AY131" s="17" t="s">
        <v>130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136</v>
      </c>
      <c r="BM131" s="231" t="s">
        <v>2075</v>
      </c>
    </row>
    <row r="132" s="2" customFormat="1" ht="16.5" customHeight="1">
      <c r="A132" s="38"/>
      <c r="B132" s="39"/>
      <c r="C132" s="219" t="s">
        <v>184</v>
      </c>
      <c r="D132" s="219" t="s">
        <v>132</v>
      </c>
      <c r="E132" s="220" t="s">
        <v>2076</v>
      </c>
      <c r="F132" s="221" t="s">
        <v>2077</v>
      </c>
      <c r="G132" s="222" t="s">
        <v>503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136</v>
      </c>
      <c r="AT132" s="231" t="s">
        <v>132</v>
      </c>
      <c r="AU132" s="231" t="s">
        <v>83</v>
      </c>
      <c r="AY132" s="17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136</v>
      </c>
      <c r="BM132" s="231" t="s">
        <v>2078</v>
      </c>
    </row>
    <row r="133" s="2" customFormat="1" ht="21.75" customHeight="1">
      <c r="A133" s="38"/>
      <c r="B133" s="39"/>
      <c r="C133" s="219" t="s">
        <v>192</v>
      </c>
      <c r="D133" s="219" t="s">
        <v>132</v>
      </c>
      <c r="E133" s="220" t="s">
        <v>2079</v>
      </c>
      <c r="F133" s="221" t="s">
        <v>2080</v>
      </c>
      <c r="G133" s="222" t="s">
        <v>503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136</v>
      </c>
      <c r="AT133" s="231" t="s">
        <v>132</v>
      </c>
      <c r="AU133" s="231" t="s">
        <v>83</v>
      </c>
      <c r="AY133" s="17" t="s">
        <v>130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136</v>
      </c>
      <c r="BM133" s="231" t="s">
        <v>2081</v>
      </c>
    </row>
    <row r="134" s="2" customFormat="1" ht="24.15" customHeight="1">
      <c r="A134" s="38"/>
      <c r="B134" s="39"/>
      <c r="C134" s="219" t="s">
        <v>201</v>
      </c>
      <c r="D134" s="219" t="s">
        <v>132</v>
      </c>
      <c r="E134" s="220" t="s">
        <v>2082</v>
      </c>
      <c r="F134" s="221" t="s">
        <v>2083</v>
      </c>
      <c r="G134" s="222" t="s">
        <v>503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136</v>
      </c>
      <c r="AT134" s="231" t="s">
        <v>132</v>
      </c>
      <c r="AU134" s="231" t="s">
        <v>83</v>
      </c>
      <c r="AY134" s="17" t="s">
        <v>130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136</v>
      </c>
      <c r="BM134" s="231" t="s">
        <v>2084</v>
      </c>
    </row>
    <row r="135" s="2" customFormat="1" ht="24.15" customHeight="1">
      <c r="A135" s="38"/>
      <c r="B135" s="39"/>
      <c r="C135" s="219" t="s">
        <v>8</v>
      </c>
      <c r="D135" s="219" t="s">
        <v>132</v>
      </c>
      <c r="E135" s="220" t="s">
        <v>2085</v>
      </c>
      <c r="F135" s="221" t="s">
        <v>2086</v>
      </c>
      <c r="G135" s="222" t="s">
        <v>179</v>
      </c>
      <c r="H135" s="223">
        <v>2534.1999999999998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2087</v>
      </c>
      <c r="AT135" s="231" t="s">
        <v>132</v>
      </c>
      <c r="AU135" s="231" t="s">
        <v>83</v>
      </c>
      <c r="AY135" s="17" t="s">
        <v>130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2087</v>
      </c>
      <c r="BM135" s="231" t="s">
        <v>2088</v>
      </c>
    </row>
    <row r="136" s="14" customFormat="1">
      <c r="A136" s="14"/>
      <c r="B136" s="245"/>
      <c r="C136" s="246"/>
      <c r="D136" s="235" t="s">
        <v>138</v>
      </c>
      <c r="E136" s="247" t="s">
        <v>1</v>
      </c>
      <c r="F136" s="248" t="s">
        <v>2089</v>
      </c>
      <c r="G136" s="246"/>
      <c r="H136" s="247" t="s">
        <v>1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138</v>
      </c>
      <c r="AU136" s="254" t="s">
        <v>83</v>
      </c>
      <c r="AV136" s="14" t="s">
        <v>81</v>
      </c>
      <c r="AW136" s="14" t="s">
        <v>29</v>
      </c>
      <c r="AX136" s="14" t="s">
        <v>73</v>
      </c>
      <c r="AY136" s="254" t="s">
        <v>130</v>
      </c>
    </row>
    <row r="137" s="13" customFormat="1">
      <c r="A137" s="13"/>
      <c r="B137" s="233"/>
      <c r="C137" s="234"/>
      <c r="D137" s="235" t="s">
        <v>138</v>
      </c>
      <c r="E137" s="236" t="s">
        <v>1</v>
      </c>
      <c r="F137" s="237" t="s">
        <v>2090</v>
      </c>
      <c r="G137" s="234"/>
      <c r="H137" s="238">
        <v>1224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138</v>
      </c>
      <c r="AU137" s="244" t="s">
        <v>83</v>
      </c>
      <c r="AV137" s="13" t="s">
        <v>83</v>
      </c>
      <c r="AW137" s="13" t="s">
        <v>29</v>
      </c>
      <c r="AX137" s="13" t="s">
        <v>73</v>
      </c>
      <c r="AY137" s="244" t="s">
        <v>130</v>
      </c>
    </row>
    <row r="138" s="14" customFormat="1">
      <c r="A138" s="14"/>
      <c r="B138" s="245"/>
      <c r="C138" s="246"/>
      <c r="D138" s="235" t="s">
        <v>138</v>
      </c>
      <c r="E138" s="247" t="s">
        <v>1</v>
      </c>
      <c r="F138" s="248" t="s">
        <v>2091</v>
      </c>
      <c r="G138" s="246"/>
      <c r="H138" s="247" t="s">
        <v>1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138</v>
      </c>
      <c r="AU138" s="254" t="s">
        <v>83</v>
      </c>
      <c r="AV138" s="14" t="s">
        <v>81</v>
      </c>
      <c r="AW138" s="14" t="s">
        <v>4</v>
      </c>
      <c r="AX138" s="14" t="s">
        <v>73</v>
      </c>
      <c r="AY138" s="254" t="s">
        <v>130</v>
      </c>
    </row>
    <row r="139" s="13" customFormat="1">
      <c r="A139" s="13"/>
      <c r="B139" s="233"/>
      <c r="C139" s="234"/>
      <c r="D139" s="235" t="s">
        <v>138</v>
      </c>
      <c r="E139" s="236" t="s">
        <v>1</v>
      </c>
      <c r="F139" s="237" t="s">
        <v>2092</v>
      </c>
      <c r="G139" s="234"/>
      <c r="H139" s="238">
        <v>1310.2000000000001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138</v>
      </c>
      <c r="AU139" s="244" t="s">
        <v>83</v>
      </c>
      <c r="AV139" s="13" t="s">
        <v>83</v>
      </c>
      <c r="AW139" s="13" t="s">
        <v>29</v>
      </c>
      <c r="AX139" s="13" t="s">
        <v>73</v>
      </c>
      <c r="AY139" s="244" t="s">
        <v>130</v>
      </c>
    </row>
    <row r="140" s="15" customFormat="1">
      <c r="A140" s="15"/>
      <c r="B140" s="255"/>
      <c r="C140" s="256"/>
      <c r="D140" s="235" t="s">
        <v>138</v>
      </c>
      <c r="E140" s="257" t="s">
        <v>1</v>
      </c>
      <c r="F140" s="258" t="s">
        <v>153</v>
      </c>
      <c r="G140" s="256"/>
      <c r="H140" s="259">
        <v>2534.1999999999998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138</v>
      </c>
      <c r="AU140" s="265" t="s">
        <v>83</v>
      </c>
      <c r="AV140" s="15" t="s">
        <v>136</v>
      </c>
      <c r="AW140" s="15" t="s">
        <v>29</v>
      </c>
      <c r="AX140" s="15" t="s">
        <v>81</v>
      </c>
      <c r="AY140" s="265" t="s">
        <v>130</v>
      </c>
    </row>
    <row r="141" s="2" customFormat="1" ht="24.15" customHeight="1">
      <c r="A141" s="38"/>
      <c r="B141" s="39"/>
      <c r="C141" s="219" t="s">
        <v>209</v>
      </c>
      <c r="D141" s="219" t="s">
        <v>132</v>
      </c>
      <c r="E141" s="220" t="s">
        <v>2093</v>
      </c>
      <c r="F141" s="221" t="s">
        <v>2094</v>
      </c>
      <c r="G141" s="222" t="s">
        <v>179</v>
      </c>
      <c r="H141" s="223">
        <v>1267.0999999999999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2087</v>
      </c>
      <c r="AT141" s="231" t="s">
        <v>132</v>
      </c>
      <c r="AU141" s="231" t="s">
        <v>83</v>
      </c>
      <c r="AY141" s="17" t="s">
        <v>130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2087</v>
      </c>
      <c r="BM141" s="231" t="s">
        <v>2095</v>
      </c>
    </row>
    <row r="142" s="14" customFormat="1">
      <c r="A142" s="14"/>
      <c r="B142" s="245"/>
      <c r="C142" s="246"/>
      <c r="D142" s="235" t="s">
        <v>138</v>
      </c>
      <c r="E142" s="247" t="s">
        <v>1</v>
      </c>
      <c r="F142" s="248" t="s">
        <v>2089</v>
      </c>
      <c r="G142" s="246"/>
      <c r="H142" s="247" t="s">
        <v>1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138</v>
      </c>
      <c r="AU142" s="254" t="s">
        <v>83</v>
      </c>
      <c r="AV142" s="14" t="s">
        <v>81</v>
      </c>
      <c r="AW142" s="14" t="s">
        <v>29</v>
      </c>
      <c r="AX142" s="14" t="s">
        <v>73</v>
      </c>
      <c r="AY142" s="254" t="s">
        <v>130</v>
      </c>
    </row>
    <row r="143" s="13" customFormat="1">
      <c r="A143" s="13"/>
      <c r="B143" s="233"/>
      <c r="C143" s="234"/>
      <c r="D143" s="235" t="s">
        <v>138</v>
      </c>
      <c r="E143" s="236" t="s">
        <v>1</v>
      </c>
      <c r="F143" s="237" t="s">
        <v>2096</v>
      </c>
      <c r="G143" s="234"/>
      <c r="H143" s="238">
        <v>612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138</v>
      </c>
      <c r="AU143" s="244" t="s">
        <v>83</v>
      </c>
      <c r="AV143" s="13" t="s">
        <v>83</v>
      </c>
      <c r="AW143" s="13" t="s">
        <v>29</v>
      </c>
      <c r="AX143" s="13" t="s">
        <v>73</v>
      </c>
      <c r="AY143" s="244" t="s">
        <v>130</v>
      </c>
    </row>
    <row r="144" s="14" customFormat="1">
      <c r="A144" s="14"/>
      <c r="B144" s="245"/>
      <c r="C144" s="246"/>
      <c r="D144" s="235" t="s">
        <v>138</v>
      </c>
      <c r="E144" s="247" t="s">
        <v>1</v>
      </c>
      <c r="F144" s="248" t="s">
        <v>2091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138</v>
      </c>
      <c r="AU144" s="254" t="s">
        <v>83</v>
      </c>
      <c r="AV144" s="14" t="s">
        <v>81</v>
      </c>
      <c r="AW144" s="14" t="s">
        <v>4</v>
      </c>
      <c r="AX144" s="14" t="s">
        <v>73</v>
      </c>
      <c r="AY144" s="254" t="s">
        <v>130</v>
      </c>
    </row>
    <row r="145" s="13" customFormat="1">
      <c r="A145" s="13"/>
      <c r="B145" s="233"/>
      <c r="C145" s="234"/>
      <c r="D145" s="235" t="s">
        <v>138</v>
      </c>
      <c r="E145" s="236" t="s">
        <v>1</v>
      </c>
      <c r="F145" s="237" t="s">
        <v>2097</v>
      </c>
      <c r="G145" s="234"/>
      <c r="H145" s="238">
        <v>655.10000000000002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138</v>
      </c>
      <c r="AU145" s="244" t="s">
        <v>83</v>
      </c>
      <c r="AV145" s="13" t="s">
        <v>83</v>
      </c>
      <c r="AW145" s="13" t="s">
        <v>29</v>
      </c>
      <c r="AX145" s="13" t="s">
        <v>73</v>
      </c>
      <c r="AY145" s="244" t="s">
        <v>130</v>
      </c>
    </row>
    <row r="146" s="15" customFormat="1">
      <c r="A146" s="15"/>
      <c r="B146" s="255"/>
      <c r="C146" s="256"/>
      <c r="D146" s="235" t="s">
        <v>138</v>
      </c>
      <c r="E146" s="257" t="s">
        <v>1</v>
      </c>
      <c r="F146" s="258" t="s">
        <v>153</v>
      </c>
      <c r="G146" s="256"/>
      <c r="H146" s="259">
        <v>1267.0999999999999</v>
      </c>
      <c r="I146" s="260"/>
      <c r="J146" s="256"/>
      <c r="K146" s="256"/>
      <c r="L146" s="261"/>
      <c r="M146" s="282"/>
      <c r="N146" s="283"/>
      <c r="O146" s="283"/>
      <c r="P146" s="283"/>
      <c r="Q146" s="283"/>
      <c r="R146" s="283"/>
      <c r="S146" s="283"/>
      <c r="T146" s="28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138</v>
      </c>
      <c r="AU146" s="265" t="s">
        <v>83</v>
      </c>
      <c r="AV146" s="15" t="s">
        <v>136</v>
      </c>
      <c r="AW146" s="15" t="s">
        <v>29</v>
      </c>
      <c r="AX146" s="15" t="s">
        <v>81</v>
      </c>
      <c r="AY146" s="265" t="s">
        <v>130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CNvyjvAWvBhERN/UHnx0yRR3HHSiVUxmLrrwlkU8kaTsdUwRphVL09244yQLLr9xA28+SrXUHtZliRk7TyQOjQ==" hashValue="GAvEv8R/BDVFONNzCxtGCRRbD5rUf8YIZUq1pNrJxvLoFfvAO4wUXzobWWaAfI/MiKAIsbnRtmnvDiVza5Ke4A==" algorithmName="SHA-512" password="A8D3"/>
  <autoFilter ref="C117:K14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Hroníková Ivona</dc:creator>
  <cp:lastModifiedBy>Hroníková Ivona</cp:lastModifiedBy>
  <dcterms:created xsi:type="dcterms:W3CDTF">2024-03-19T14:32:57Z</dcterms:created>
  <dcterms:modified xsi:type="dcterms:W3CDTF">2024-03-19T14:33:05Z</dcterms:modified>
</cp:coreProperties>
</file>