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AKCE\Projekty\22-0106-0100 Brno, Na Zeliskách - zřízení vodovodního řadu\05_PD\DSP\H_Rozpočet\"/>
    </mc:Choice>
  </mc:AlternateContent>
  <xr:revisionPtr revIDLastSave="0" documentId="13_ncr:1_{076EE667-4713-4B9F-983D-368C7A5AB42D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Rekapitulace stavby" sheetId="1" r:id="rId1"/>
    <sheet name="001 - SO 330 Stavební čás..." sheetId="2" r:id="rId2"/>
    <sheet name="002 - SO 340 Stavební čás..." sheetId="3" r:id="rId3"/>
    <sheet name="003 - SO 901 Stavební čás..." sheetId="4" r:id="rId4"/>
    <sheet name="004 - Ostatní a vedlejší ..." sheetId="5" r:id="rId5"/>
  </sheets>
  <definedNames>
    <definedName name="_xlnm._FilterDatabase" localSheetId="1" hidden="1">'001 - SO 330 Stavební čás...'!$C$128:$K$644</definedName>
    <definedName name="_xlnm._FilterDatabase" localSheetId="2" hidden="1">'002 - SO 340 Stavební čás...'!$C$127:$K$485</definedName>
    <definedName name="_xlnm._FilterDatabase" localSheetId="3" hidden="1">'003 - SO 901 Stavební čás...'!$C$121:$K$127</definedName>
    <definedName name="_xlnm._FilterDatabase" localSheetId="4" hidden="1">'004 - Ostatní a vedlejší ...'!$C$136:$K$202</definedName>
    <definedName name="_xlnm.Print_Titles" localSheetId="1">'001 - SO 330 Stavební čás...'!$128:$128</definedName>
    <definedName name="_xlnm.Print_Titles" localSheetId="2">'002 - SO 340 Stavební čás...'!$127:$127</definedName>
    <definedName name="_xlnm.Print_Titles" localSheetId="3">'003 - SO 901 Stavební čás...'!$121:$121</definedName>
    <definedName name="_xlnm.Print_Titles" localSheetId="4">'004 - Ostatní a vedlejší ...'!$136:$136</definedName>
    <definedName name="_xlnm.Print_Titles" localSheetId="0">'Rekapitulace stavby'!$92:$92</definedName>
    <definedName name="_xlnm.Print_Area" localSheetId="1">'001 - SO 330 Stavební čás...'!$C$4:$J$76,'001 - SO 330 Stavební čás...'!$C$82:$J$108,'001 - SO 330 Stavební čás...'!$C$114:$K$644</definedName>
    <definedName name="_xlnm.Print_Area" localSheetId="2">'002 - SO 340 Stavební čás...'!$C$4:$J$76,'002 - SO 340 Stavební čás...'!$C$82:$J$107,'002 - SO 340 Stavební čás...'!$C$113:$K$485</definedName>
    <definedName name="_xlnm.Print_Area" localSheetId="3">'003 - SO 901 Stavební čás...'!$C$4:$J$76,'003 - SO 901 Stavební čás...'!$C$82:$J$101,'003 - SO 901 Stavební čás...'!$C$107:$K$127</definedName>
    <definedName name="_xlnm.Print_Area" localSheetId="4">'004 - Ostatní a vedlejší ...'!$C$4:$J$76,'004 - Ostatní a vedlejší ...'!$C$82:$J$116,'004 - Ostatní a vedlejší ...'!$C$122:$K$202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5" l="1"/>
  <c r="J38" i="5"/>
  <c r="AY99" i="1" s="1"/>
  <c r="J37" i="5"/>
  <c r="AX99" i="1" s="1"/>
  <c r="BI201" i="5"/>
  <c r="BH201" i="5"/>
  <c r="BG201" i="5"/>
  <c r="BF201" i="5"/>
  <c r="T201" i="5"/>
  <c r="T200" i="5"/>
  <c r="R201" i="5"/>
  <c r="R200" i="5"/>
  <c r="P201" i="5"/>
  <c r="P200" i="5" s="1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T190" i="5" s="1"/>
  <c r="R191" i="5"/>
  <c r="R190" i="5"/>
  <c r="P191" i="5"/>
  <c r="P190" i="5" s="1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T175" i="5" s="1"/>
  <c r="R176" i="5"/>
  <c r="R175" i="5" s="1"/>
  <c r="P176" i="5"/>
  <c r="P175" i="5" s="1"/>
  <c r="BI172" i="5"/>
  <c r="BH172" i="5"/>
  <c r="BG172" i="5"/>
  <c r="BF172" i="5"/>
  <c r="T172" i="5"/>
  <c r="T171" i="5"/>
  <c r="T170" i="5" s="1"/>
  <c r="R172" i="5"/>
  <c r="R171" i="5" s="1"/>
  <c r="R170" i="5" s="1"/>
  <c r="P172" i="5"/>
  <c r="P171" i="5" s="1"/>
  <c r="P170" i="5" s="1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T155" i="5"/>
  <c r="R156" i="5"/>
  <c r="R155" i="5" s="1"/>
  <c r="P156" i="5"/>
  <c r="P155" i="5" s="1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T140" i="5" s="1"/>
  <c r="R141" i="5"/>
  <c r="R140" i="5" s="1"/>
  <c r="P141" i="5"/>
  <c r="P140" i="5" s="1"/>
  <c r="J133" i="5"/>
  <c r="F133" i="5"/>
  <c r="F131" i="5"/>
  <c r="E129" i="5"/>
  <c r="J93" i="5"/>
  <c r="F93" i="5"/>
  <c r="F91" i="5"/>
  <c r="E89" i="5"/>
  <c r="J26" i="5"/>
  <c r="E26" i="5"/>
  <c r="J94" i="5"/>
  <c r="J25" i="5"/>
  <c r="J20" i="5"/>
  <c r="E20" i="5"/>
  <c r="F134" i="5" s="1"/>
  <c r="J19" i="5"/>
  <c r="J14" i="5"/>
  <c r="J91" i="5"/>
  <c r="E7" i="5"/>
  <c r="E85" i="5" s="1"/>
  <c r="J39" i="4"/>
  <c r="J38" i="4"/>
  <c r="AY98" i="1"/>
  <c r="J37" i="4"/>
  <c r="AX98" i="1" s="1"/>
  <c r="BI125" i="4"/>
  <c r="BH125" i="4"/>
  <c r="BG125" i="4"/>
  <c r="BF125" i="4"/>
  <c r="T125" i="4"/>
  <c r="T124" i="4" s="1"/>
  <c r="T123" i="4" s="1"/>
  <c r="T122" i="4" s="1"/>
  <c r="R125" i="4"/>
  <c r="R124" i="4"/>
  <c r="R123" i="4" s="1"/>
  <c r="R122" i="4" s="1"/>
  <c r="P125" i="4"/>
  <c r="P124" i="4" s="1"/>
  <c r="P123" i="4" s="1"/>
  <c r="P122" i="4" s="1"/>
  <c r="AU98" i="1" s="1"/>
  <c r="J118" i="4"/>
  <c r="F118" i="4"/>
  <c r="F116" i="4"/>
  <c r="E114" i="4"/>
  <c r="J93" i="4"/>
  <c r="F93" i="4"/>
  <c r="F91" i="4"/>
  <c r="E89" i="4"/>
  <c r="J26" i="4"/>
  <c r="E26" i="4"/>
  <c r="J94" i="4" s="1"/>
  <c r="J25" i="4"/>
  <c r="J20" i="4"/>
  <c r="E20" i="4"/>
  <c r="F119" i="4"/>
  <c r="J19" i="4"/>
  <c r="J14" i="4"/>
  <c r="J91" i="4" s="1"/>
  <c r="E7" i="4"/>
  <c r="E110" i="4" s="1"/>
  <c r="J39" i="3"/>
  <c r="J38" i="3"/>
  <c r="AY97" i="1" s="1"/>
  <c r="J37" i="3"/>
  <c r="AX97" i="1" s="1"/>
  <c r="BI483" i="3"/>
  <c r="BH483" i="3"/>
  <c r="BG483" i="3"/>
  <c r="BF483" i="3"/>
  <c r="T483" i="3"/>
  <c r="T482" i="3" s="1"/>
  <c r="R483" i="3"/>
  <c r="R482" i="3" s="1"/>
  <c r="P483" i="3"/>
  <c r="P482" i="3" s="1"/>
  <c r="BI479" i="3"/>
  <c r="BH479" i="3"/>
  <c r="BG479" i="3"/>
  <c r="BF479" i="3"/>
  <c r="T479" i="3"/>
  <c r="R479" i="3"/>
  <c r="P479" i="3"/>
  <c r="BI476" i="3"/>
  <c r="BH476" i="3"/>
  <c r="BG476" i="3"/>
  <c r="BF476" i="3"/>
  <c r="T476" i="3"/>
  <c r="R476" i="3"/>
  <c r="P476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3" i="3"/>
  <c r="BH463" i="3"/>
  <c r="BG463" i="3"/>
  <c r="BF463" i="3"/>
  <c r="T463" i="3"/>
  <c r="R463" i="3"/>
  <c r="P463" i="3"/>
  <c r="BI452" i="3"/>
  <c r="BH452" i="3"/>
  <c r="BG452" i="3"/>
  <c r="BF452" i="3"/>
  <c r="T452" i="3"/>
  <c r="R452" i="3"/>
  <c r="P452" i="3"/>
  <c r="BI449" i="3"/>
  <c r="BH449" i="3"/>
  <c r="BG449" i="3"/>
  <c r="BF449" i="3"/>
  <c r="T449" i="3"/>
  <c r="R449" i="3"/>
  <c r="P449" i="3"/>
  <c r="BI443" i="3"/>
  <c r="BH443" i="3"/>
  <c r="BG443" i="3"/>
  <c r="BF443" i="3"/>
  <c r="T443" i="3"/>
  <c r="R443" i="3"/>
  <c r="P443" i="3"/>
  <c r="BI438" i="3"/>
  <c r="BH438" i="3"/>
  <c r="BG438" i="3"/>
  <c r="BF438" i="3"/>
  <c r="T438" i="3"/>
  <c r="R438" i="3"/>
  <c r="P438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6" i="3"/>
  <c r="BH416" i="3"/>
  <c r="BG416" i="3"/>
  <c r="BF416" i="3"/>
  <c r="T416" i="3"/>
  <c r="R416" i="3"/>
  <c r="P416" i="3"/>
  <c r="BI413" i="3"/>
  <c r="BH413" i="3"/>
  <c r="BG413" i="3"/>
  <c r="BF413" i="3"/>
  <c r="T413" i="3"/>
  <c r="R413" i="3"/>
  <c r="P413" i="3"/>
  <c r="BI409" i="3"/>
  <c r="BH409" i="3"/>
  <c r="BG409" i="3"/>
  <c r="BF409" i="3"/>
  <c r="T409" i="3"/>
  <c r="R409" i="3"/>
  <c r="P409" i="3"/>
  <c r="BI405" i="3"/>
  <c r="BH405" i="3"/>
  <c r="BG405" i="3"/>
  <c r="BF405" i="3"/>
  <c r="T405" i="3"/>
  <c r="R405" i="3"/>
  <c r="P405" i="3"/>
  <c r="BI401" i="3"/>
  <c r="BH401" i="3"/>
  <c r="BG401" i="3"/>
  <c r="BF401" i="3"/>
  <c r="T401" i="3"/>
  <c r="R401" i="3"/>
  <c r="P401" i="3"/>
  <c r="BI396" i="3"/>
  <c r="BH396" i="3"/>
  <c r="BG396" i="3"/>
  <c r="BF396" i="3"/>
  <c r="T396" i="3"/>
  <c r="R396" i="3"/>
  <c r="P396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1" i="3"/>
  <c r="BH381" i="3"/>
  <c r="BG381" i="3"/>
  <c r="BF381" i="3"/>
  <c r="T381" i="3"/>
  <c r="R381" i="3"/>
  <c r="P381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0" i="3"/>
  <c r="BH370" i="3"/>
  <c r="BG370" i="3"/>
  <c r="BF370" i="3"/>
  <c r="T370" i="3"/>
  <c r="R370" i="3"/>
  <c r="P370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57" i="3"/>
  <c r="BH357" i="3"/>
  <c r="BG357" i="3"/>
  <c r="BF357" i="3"/>
  <c r="T357" i="3"/>
  <c r="R357" i="3"/>
  <c r="P357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6" i="3"/>
  <c r="BH346" i="3"/>
  <c r="BG346" i="3"/>
  <c r="BF346" i="3"/>
  <c r="T346" i="3"/>
  <c r="R346" i="3"/>
  <c r="P346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17" i="3"/>
  <c r="BH317" i="3"/>
  <c r="BG317" i="3"/>
  <c r="BF317" i="3"/>
  <c r="T317" i="3"/>
  <c r="R317" i="3"/>
  <c r="P317" i="3"/>
  <c r="BI313" i="3"/>
  <c r="BH313" i="3"/>
  <c r="BG313" i="3"/>
  <c r="BF313" i="3"/>
  <c r="T313" i="3"/>
  <c r="R313" i="3"/>
  <c r="P313" i="3"/>
  <c r="BI309" i="3"/>
  <c r="BH309" i="3"/>
  <c r="BG309" i="3"/>
  <c r="BF309" i="3"/>
  <c r="T309" i="3"/>
  <c r="R309" i="3"/>
  <c r="P309" i="3"/>
  <c r="BI305" i="3"/>
  <c r="BH305" i="3"/>
  <c r="BG305" i="3"/>
  <c r="BF305" i="3"/>
  <c r="T305" i="3"/>
  <c r="R305" i="3"/>
  <c r="P305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89" i="3"/>
  <c r="BH289" i="3"/>
  <c r="BG289" i="3"/>
  <c r="BF289" i="3"/>
  <c r="T289" i="3"/>
  <c r="R289" i="3"/>
  <c r="P289" i="3"/>
  <c r="BI277" i="3"/>
  <c r="BH277" i="3"/>
  <c r="BG277" i="3"/>
  <c r="BF277" i="3"/>
  <c r="T277" i="3"/>
  <c r="R277" i="3"/>
  <c r="P277" i="3"/>
  <c r="BI262" i="3"/>
  <c r="BH262" i="3"/>
  <c r="BG262" i="3"/>
  <c r="BF262" i="3"/>
  <c r="T262" i="3"/>
  <c r="R262" i="3"/>
  <c r="P262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R250" i="3"/>
  <c r="P250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J124" i="3"/>
  <c r="F124" i="3"/>
  <c r="F122" i="3"/>
  <c r="E120" i="3"/>
  <c r="J93" i="3"/>
  <c r="F93" i="3"/>
  <c r="F91" i="3"/>
  <c r="E89" i="3"/>
  <c r="J26" i="3"/>
  <c r="E26" i="3"/>
  <c r="J125" i="3" s="1"/>
  <c r="J25" i="3"/>
  <c r="J20" i="3"/>
  <c r="E20" i="3"/>
  <c r="F125" i="3" s="1"/>
  <c r="J19" i="3"/>
  <c r="J14" i="3"/>
  <c r="J122" i="3"/>
  <c r="E7" i="3"/>
  <c r="E116" i="3" s="1"/>
  <c r="J39" i="2"/>
  <c r="J38" i="2"/>
  <c r="AY96" i="1"/>
  <c r="J37" i="2"/>
  <c r="AX96" i="1"/>
  <c r="BI642" i="2"/>
  <c r="BH642" i="2"/>
  <c r="BG642" i="2"/>
  <c r="BF642" i="2"/>
  <c r="T642" i="2"/>
  <c r="T641" i="2" s="1"/>
  <c r="R642" i="2"/>
  <c r="R641" i="2" s="1"/>
  <c r="P642" i="2"/>
  <c r="P641" i="2"/>
  <c r="BI638" i="2"/>
  <c r="BH638" i="2"/>
  <c r="BG638" i="2"/>
  <c r="BF638" i="2"/>
  <c r="T638" i="2"/>
  <c r="R638" i="2"/>
  <c r="P638" i="2"/>
  <c r="BI635" i="2"/>
  <c r="BH635" i="2"/>
  <c r="BG635" i="2"/>
  <c r="BF635" i="2"/>
  <c r="T635" i="2"/>
  <c r="R635" i="2"/>
  <c r="P635" i="2"/>
  <c r="BI629" i="2"/>
  <c r="BH629" i="2"/>
  <c r="BG629" i="2"/>
  <c r="BF629" i="2"/>
  <c r="T629" i="2"/>
  <c r="R629" i="2"/>
  <c r="P629" i="2"/>
  <c r="BI626" i="2"/>
  <c r="BH626" i="2"/>
  <c r="BG626" i="2"/>
  <c r="BF626" i="2"/>
  <c r="T626" i="2"/>
  <c r="R626" i="2"/>
  <c r="P626" i="2"/>
  <c r="BI623" i="2"/>
  <c r="BH623" i="2"/>
  <c r="BG623" i="2"/>
  <c r="BF623" i="2"/>
  <c r="T623" i="2"/>
  <c r="R623" i="2"/>
  <c r="P623" i="2"/>
  <c r="BI613" i="2"/>
  <c r="BH613" i="2"/>
  <c r="BG613" i="2"/>
  <c r="BF613" i="2"/>
  <c r="T613" i="2"/>
  <c r="R613" i="2"/>
  <c r="P613" i="2"/>
  <c r="BI610" i="2"/>
  <c r="BH610" i="2"/>
  <c r="BG610" i="2"/>
  <c r="BF610" i="2"/>
  <c r="T610" i="2"/>
  <c r="R610" i="2"/>
  <c r="P610" i="2"/>
  <c r="BI604" i="2"/>
  <c r="BH604" i="2"/>
  <c r="BG604" i="2"/>
  <c r="BF604" i="2"/>
  <c r="T604" i="2"/>
  <c r="R604" i="2"/>
  <c r="P604" i="2"/>
  <c r="BI599" i="2"/>
  <c r="BH599" i="2"/>
  <c r="BG599" i="2"/>
  <c r="BF599" i="2"/>
  <c r="T599" i="2"/>
  <c r="R599" i="2"/>
  <c r="P599" i="2"/>
  <c r="BI593" i="2"/>
  <c r="BH593" i="2"/>
  <c r="BG593" i="2"/>
  <c r="BF593" i="2"/>
  <c r="T593" i="2"/>
  <c r="R593" i="2"/>
  <c r="P593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80" i="2"/>
  <c r="BH580" i="2"/>
  <c r="BG580" i="2"/>
  <c r="BF580" i="2"/>
  <c r="T580" i="2"/>
  <c r="R580" i="2"/>
  <c r="P580" i="2"/>
  <c r="BI577" i="2"/>
  <c r="BH577" i="2"/>
  <c r="BG577" i="2"/>
  <c r="BF577" i="2"/>
  <c r="T577" i="2"/>
  <c r="R577" i="2"/>
  <c r="P577" i="2"/>
  <c r="BI572" i="2"/>
  <c r="BH572" i="2"/>
  <c r="BG572" i="2"/>
  <c r="BF572" i="2"/>
  <c r="T572" i="2"/>
  <c r="R572" i="2"/>
  <c r="P572" i="2"/>
  <c r="BI567" i="2"/>
  <c r="BH567" i="2"/>
  <c r="BG567" i="2"/>
  <c r="BF567" i="2"/>
  <c r="T567" i="2"/>
  <c r="R567" i="2"/>
  <c r="P567" i="2"/>
  <c r="BI563" i="2"/>
  <c r="BH563" i="2"/>
  <c r="BG563" i="2"/>
  <c r="BF563" i="2"/>
  <c r="T563" i="2"/>
  <c r="R563" i="2"/>
  <c r="P563" i="2"/>
  <c r="BI560" i="2"/>
  <c r="BH560" i="2"/>
  <c r="BG560" i="2"/>
  <c r="BF560" i="2"/>
  <c r="T560" i="2"/>
  <c r="R560" i="2"/>
  <c r="P560" i="2"/>
  <c r="BI555" i="2"/>
  <c r="BH555" i="2"/>
  <c r="BG555" i="2"/>
  <c r="BF555" i="2"/>
  <c r="T555" i="2"/>
  <c r="R555" i="2"/>
  <c r="P555" i="2"/>
  <c r="BI550" i="2"/>
  <c r="BH550" i="2"/>
  <c r="BG550" i="2"/>
  <c r="BF550" i="2"/>
  <c r="T550" i="2"/>
  <c r="R550" i="2"/>
  <c r="P550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30" i="2"/>
  <c r="BH530" i="2"/>
  <c r="BG530" i="2"/>
  <c r="BF530" i="2"/>
  <c r="T530" i="2"/>
  <c r="R530" i="2"/>
  <c r="P530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19" i="2"/>
  <c r="BH519" i="2"/>
  <c r="BG519" i="2"/>
  <c r="BF519" i="2"/>
  <c r="T519" i="2"/>
  <c r="R519" i="2"/>
  <c r="P519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5" i="2"/>
  <c r="BH415" i="2"/>
  <c r="BG415" i="2"/>
  <c r="BF415" i="2"/>
  <c r="T415" i="2"/>
  <c r="R415" i="2"/>
  <c r="P415" i="2"/>
  <c r="BI411" i="2"/>
  <c r="BH411" i="2"/>
  <c r="BG411" i="2"/>
  <c r="BF411" i="2"/>
  <c r="T411" i="2"/>
  <c r="R411" i="2"/>
  <c r="P411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0" i="2"/>
  <c r="BH390" i="2"/>
  <c r="BG390" i="2"/>
  <c r="BF390" i="2"/>
  <c r="T390" i="2"/>
  <c r="R390" i="2"/>
  <c r="P390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7" i="2"/>
  <c r="BH347" i="2"/>
  <c r="BG347" i="2"/>
  <c r="BF347" i="2"/>
  <c r="T347" i="2"/>
  <c r="T346" i="2" s="1"/>
  <c r="R347" i="2"/>
  <c r="R346" i="2"/>
  <c r="P347" i="2"/>
  <c r="P346" i="2" s="1"/>
  <c r="BI343" i="2"/>
  <c r="BH343" i="2"/>
  <c r="BG343" i="2"/>
  <c r="BF343" i="2"/>
  <c r="T343" i="2"/>
  <c r="R343" i="2"/>
  <c r="P343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19" i="2"/>
  <c r="BH319" i="2"/>
  <c r="BG319" i="2"/>
  <c r="BF319" i="2"/>
  <c r="T319" i="2"/>
  <c r="R319" i="2"/>
  <c r="P319" i="2"/>
  <c r="BI308" i="2"/>
  <c r="BH308" i="2"/>
  <c r="BG308" i="2"/>
  <c r="BF308" i="2"/>
  <c r="T308" i="2"/>
  <c r="R308" i="2"/>
  <c r="P308" i="2"/>
  <c r="BI293" i="2"/>
  <c r="BH293" i="2"/>
  <c r="BG293" i="2"/>
  <c r="BF293" i="2"/>
  <c r="T293" i="2"/>
  <c r="R293" i="2"/>
  <c r="P293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193" i="2"/>
  <c r="BH193" i="2"/>
  <c r="BG193" i="2"/>
  <c r="BF193" i="2"/>
  <c r="T193" i="2"/>
  <c r="R193" i="2"/>
  <c r="P193" i="2"/>
  <c r="BI180" i="2"/>
  <c r="BH180" i="2"/>
  <c r="BG180" i="2"/>
  <c r="BF180" i="2"/>
  <c r="T180" i="2"/>
  <c r="R180" i="2"/>
  <c r="P180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5" i="2"/>
  <c r="BH155" i="2"/>
  <c r="BG155" i="2"/>
  <c r="BF155" i="2"/>
  <c r="T155" i="2"/>
  <c r="R155" i="2"/>
  <c r="P15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J125" i="2"/>
  <c r="F125" i="2"/>
  <c r="F123" i="2"/>
  <c r="E121" i="2"/>
  <c r="J93" i="2"/>
  <c r="F93" i="2"/>
  <c r="F91" i="2"/>
  <c r="E89" i="2"/>
  <c r="J26" i="2"/>
  <c r="E26" i="2"/>
  <c r="J126" i="2" s="1"/>
  <c r="J25" i="2"/>
  <c r="J20" i="2"/>
  <c r="E20" i="2"/>
  <c r="F126" i="2"/>
  <c r="J19" i="2"/>
  <c r="J14" i="2"/>
  <c r="J123" i="2" s="1"/>
  <c r="E7" i="2"/>
  <c r="E85" i="2"/>
  <c r="L90" i="1"/>
  <c r="AM90" i="1"/>
  <c r="AM89" i="1"/>
  <c r="L89" i="1"/>
  <c r="AM87" i="1"/>
  <c r="L87" i="1"/>
  <c r="L85" i="1"/>
  <c r="L84" i="1"/>
  <c r="BK572" i="2"/>
  <c r="BK546" i="2"/>
  <c r="J530" i="2"/>
  <c r="J499" i="2"/>
  <c r="J491" i="2"/>
  <c r="BK483" i="2"/>
  <c r="J463" i="2"/>
  <c r="BK445" i="2"/>
  <c r="BK419" i="2"/>
  <c r="J378" i="2"/>
  <c r="J360" i="2"/>
  <c r="J293" i="2"/>
  <c r="J262" i="2"/>
  <c r="J218" i="2"/>
  <c r="J163" i="2"/>
  <c r="J629" i="2"/>
  <c r="J584" i="2"/>
  <c r="J550" i="2"/>
  <c r="J521" i="2"/>
  <c r="J509" i="2"/>
  <c r="J471" i="2"/>
  <c r="BK447" i="2"/>
  <c r="J422" i="2"/>
  <c r="BK376" i="2"/>
  <c r="BK330" i="2"/>
  <c r="J271" i="2"/>
  <c r="J237" i="2"/>
  <c r="BK214" i="2"/>
  <c r="BK165" i="2"/>
  <c r="BK638" i="2"/>
  <c r="BK599" i="2"/>
  <c r="BK587" i="2"/>
  <c r="J572" i="2"/>
  <c r="BK521" i="2"/>
  <c r="J511" i="2"/>
  <c r="BK491" i="2"/>
  <c r="BK471" i="2"/>
  <c r="BK453" i="2"/>
  <c r="BK437" i="2"/>
  <c r="J429" i="2"/>
  <c r="BK378" i="2"/>
  <c r="BK334" i="2"/>
  <c r="J281" i="2"/>
  <c r="BK218" i="2"/>
  <c r="J155" i="2"/>
  <c r="BK642" i="2"/>
  <c r="BK623" i="2"/>
  <c r="J567" i="2"/>
  <c r="J538" i="2"/>
  <c r="J517" i="2"/>
  <c r="J505" i="2"/>
  <c r="BK485" i="2"/>
  <c r="BK459" i="2"/>
  <c r="BK443" i="2"/>
  <c r="J419" i="2"/>
  <c r="BK390" i="2"/>
  <c r="J365" i="2"/>
  <c r="BK347" i="2"/>
  <c r="BK285" i="2"/>
  <c r="J229" i="2"/>
  <c r="J172" i="2"/>
  <c r="J135" i="2"/>
  <c r="BK449" i="3"/>
  <c r="J425" i="3"/>
  <c r="BK413" i="3"/>
  <c r="BK391" i="3"/>
  <c r="J353" i="3"/>
  <c r="BK338" i="3"/>
  <c r="J322" i="3"/>
  <c r="BK298" i="3"/>
  <c r="BK289" i="3"/>
  <c r="J239" i="3"/>
  <c r="BK217" i="3"/>
  <c r="BK181" i="3"/>
  <c r="J159" i="3"/>
  <c r="BK140" i="3"/>
  <c r="J479" i="3"/>
  <c r="J452" i="3"/>
  <c r="BK405" i="3"/>
  <c r="J385" i="3"/>
  <c r="BK370" i="3"/>
  <c r="J362" i="3"/>
  <c r="J328" i="3"/>
  <c r="J298" i="3"/>
  <c r="J277" i="3"/>
  <c r="BK230" i="3"/>
  <c r="J211" i="3"/>
  <c r="J177" i="3"/>
  <c r="BK155" i="3"/>
  <c r="BK143" i="3"/>
  <c r="BK469" i="3"/>
  <c r="J438" i="3"/>
  <c r="BK420" i="3"/>
  <c r="BK409" i="3"/>
  <c r="J389" i="3"/>
  <c r="BK375" i="3"/>
  <c r="J357" i="3"/>
  <c r="BK342" i="3"/>
  <c r="BK317" i="3"/>
  <c r="J250" i="3"/>
  <c r="J217" i="3"/>
  <c r="BK177" i="3"/>
  <c r="J157" i="3"/>
  <c r="J143" i="3"/>
  <c r="J125" i="4"/>
  <c r="F36" i="4"/>
  <c r="BA98" i="1"/>
  <c r="BK186" i="5"/>
  <c r="J176" i="5"/>
  <c r="J196" i="5"/>
  <c r="J184" i="5"/>
  <c r="J161" i="5"/>
  <c r="BK141" i="5"/>
  <c r="BK184" i="5"/>
  <c r="J168" i="5"/>
  <c r="J159" i="5"/>
  <c r="J144" i="5"/>
  <c r="BK159" i="5"/>
  <c r="J151" i="5"/>
  <c r="J623" i="2"/>
  <c r="BK555" i="2"/>
  <c r="BK534" i="2"/>
  <c r="J503" i="2"/>
  <c r="J489" i="2"/>
  <c r="BK477" i="2"/>
  <c r="BK465" i="2"/>
  <c r="BK439" i="2"/>
  <c r="BK422" i="2"/>
  <c r="J395" i="2"/>
  <c r="BK343" i="2"/>
  <c r="J285" i="2"/>
  <c r="J264" i="2"/>
  <c r="J214" i="2"/>
  <c r="J142" i="2"/>
  <c r="BK635" i="2"/>
  <c r="BK593" i="2"/>
  <c r="BK544" i="2"/>
  <c r="BK523" i="2"/>
  <c r="BK511" i="2"/>
  <c r="BK489" i="2"/>
  <c r="J467" i="2"/>
  <c r="BK441" i="2"/>
  <c r="J401" i="2"/>
  <c r="J385" i="2"/>
  <c r="J352" i="2"/>
  <c r="BK319" i="2"/>
  <c r="BK252" i="2"/>
  <c r="BK233" i="2"/>
  <c r="BK155" i="2"/>
  <c r="BK613" i="2"/>
  <c r="J593" i="2"/>
  <c r="BK580" i="2"/>
  <c r="BK563" i="2"/>
  <c r="BK542" i="2"/>
  <c r="BK517" i="2"/>
  <c r="BK495" i="2"/>
  <c r="BK461" i="2"/>
  <c r="J441" i="2"/>
  <c r="BK411" i="2"/>
  <c r="J376" i="2"/>
  <c r="BK356" i="2"/>
  <c r="BK308" i="2"/>
  <c r="BK237" i="2"/>
  <c r="BK193" i="2"/>
  <c r="BK140" i="2"/>
  <c r="J638" i="2"/>
  <c r="BK604" i="2"/>
  <c r="BK560" i="2"/>
  <c r="BK536" i="2"/>
  <c r="BK509" i="2"/>
  <c r="BK499" i="2"/>
  <c r="J461" i="2"/>
  <c r="J445" i="2"/>
  <c r="BK429" i="2"/>
  <c r="J405" i="2"/>
  <c r="BK385" i="2"/>
  <c r="BK360" i="2"/>
  <c r="J347" i="2"/>
  <c r="J325" i="2"/>
  <c r="BK273" i="2"/>
  <c r="J233" i="2"/>
  <c r="J193" i="2"/>
  <c r="J165" i="2"/>
  <c r="J466" i="3"/>
  <c r="BK429" i="3"/>
  <c r="BK416" i="3"/>
  <c r="J405" i="3"/>
  <c r="BK377" i="3"/>
  <c r="BK364" i="3"/>
  <c r="J342" i="3"/>
  <c r="J331" i="3"/>
  <c r="J313" i="3"/>
  <c r="J296" i="3"/>
  <c r="BK262" i="3"/>
  <c r="J230" i="3"/>
  <c r="BK215" i="3"/>
  <c r="J185" i="3"/>
  <c r="J166" i="3"/>
  <c r="J149" i="3"/>
  <c r="BK479" i="3"/>
  <c r="J469" i="3"/>
  <c r="BK438" i="3"/>
  <c r="J420" i="3"/>
  <c r="BK387" i="3"/>
  <c r="J366" i="3"/>
  <c r="BK340" i="3"/>
  <c r="BK331" i="3"/>
  <c r="BK313" i="3"/>
  <c r="J289" i="3"/>
  <c r="BK239" i="3"/>
  <c r="J224" i="3"/>
  <c r="BK185" i="3"/>
  <c r="BK149" i="3"/>
  <c r="J476" i="3"/>
  <c r="J449" i="3"/>
  <c r="BK432" i="3"/>
  <c r="J416" i="3"/>
  <c r="BK396" i="3"/>
  <c r="BK381" i="3"/>
  <c r="BK362" i="3"/>
  <c r="BK351" i="3"/>
  <c r="BK328" i="3"/>
  <c r="BK305" i="3"/>
  <c r="BK224" i="3"/>
  <c r="BK211" i="3"/>
  <c r="J164" i="3"/>
  <c r="BK159" i="3"/>
  <c r="J147" i="3"/>
  <c r="J131" i="3"/>
  <c r="F38" i="4"/>
  <c r="BC98" i="1" s="1"/>
  <c r="BK198" i="5"/>
  <c r="J181" i="5"/>
  <c r="J141" i="5"/>
  <c r="BK191" i="5"/>
  <c r="BK172" i="5"/>
  <c r="BK156" i="5"/>
  <c r="BK144" i="5"/>
  <c r="J191" i="5"/>
  <c r="BK176" i="5"/>
  <c r="BK161" i="5"/>
  <c r="BK151" i="5"/>
  <c r="J198" i="5"/>
  <c r="J156" i="5"/>
  <c r="BK146" i="5"/>
  <c r="J626" i="2"/>
  <c r="J563" i="2"/>
  <c r="J536" i="2"/>
  <c r="J507" i="2"/>
  <c r="J495" i="2"/>
  <c r="J485" i="2"/>
  <c r="J473" i="2"/>
  <c r="J453" i="2"/>
  <c r="BK433" i="2"/>
  <c r="BK383" i="2"/>
  <c r="BK367" i="2"/>
  <c r="J334" i="2"/>
  <c r="BK281" i="2"/>
  <c r="BK256" i="2"/>
  <c r="BK206" i="2"/>
  <c r="J140" i="2"/>
  <c r="BK626" i="2"/>
  <c r="J599" i="2"/>
  <c r="BK538" i="2"/>
  <c r="J519" i="2"/>
  <c r="J497" i="2"/>
  <c r="BK479" i="2"/>
  <c r="J455" i="2"/>
  <c r="J439" i="2"/>
  <c r="BK397" i="2"/>
  <c r="J372" i="2"/>
  <c r="J338" i="2"/>
  <c r="J308" i="2"/>
  <c r="J256" i="2"/>
  <c r="J226" i="2"/>
  <c r="J210" i="2"/>
  <c r="J635" i="2"/>
  <c r="J604" i="2"/>
  <c r="BK584" i="2"/>
  <c r="J560" i="2"/>
  <c r="J544" i="2"/>
  <c r="BK519" i="2"/>
  <c r="BK505" i="2"/>
  <c r="BK473" i="2"/>
  <c r="J459" i="2"/>
  <c r="BK449" i="2"/>
  <c r="BK431" i="2"/>
  <c r="J390" i="2"/>
  <c r="BK365" i="2"/>
  <c r="J330" i="2"/>
  <c r="J252" i="2"/>
  <c r="J222" i="2"/>
  <c r="J180" i="2"/>
  <c r="BK142" i="2"/>
  <c r="J642" i="2"/>
  <c r="J610" i="2"/>
  <c r="J587" i="2"/>
  <c r="BK550" i="2"/>
  <c r="J525" i="2"/>
  <c r="BK503" i="2"/>
  <c r="BK463" i="2"/>
  <c r="BK451" i="2"/>
  <c r="BK435" i="2"/>
  <c r="J411" i="2"/>
  <c r="J397" i="2"/>
  <c r="BK370" i="2"/>
  <c r="BK352" i="2"/>
  <c r="BK328" i="2"/>
  <c r="BK271" i="2"/>
  <c r="BK222" i="2"/>
  <c r="BK167" i="2"/>
  <c r="AS95" i="1"/>
  <c r="BK385" i="3"/>
  <c r="J351" i="3"/>
  <c r="J340" i="3"/>
  <c r="BK324" i="3"/>
  <c r="J317" i="3"/>
  <c r="J305" i="3"/>
  <c r="BK277" i="3"/>
  <c r="J237" i="3"/>
  <c r="J221" i="3"/>
  <c r="J189" i="3"/>
  <c r="J173" i="3"/>
  <c r="BK157" i="3"/>
  <c r="BK135" i="3"/>
  <c r="BK483" i="3"/>
  <c r="BK466" i="3"/>
  <c r="J432" i="3"/>
  <c r="J396" i="3"/>
  <c r="J381" i="3"/>
  <c r="J364" i="3"/>
  <c r="J338" i="3"/>
  <c r="BK326" i="3"/>
  <c r="BK296" i="3"/>
  <c r="J262" i="3"/>
  <c r="J228" i="3"/>
  <c r="BK194" i="3"/>
  <c r="BK173" i="3"/>
  <c r="BK147" i="3"/>
  <c r="BK131" i="3"/>
  <c r="BK452" i="3"/>
  <c r="J429" i="3"/>
  <c r="J413" i="3"/>
  <c r="J391" i="3"/>
  <c r="J370" i="3"/>
  <c r="BK353" i="3"/>
  <c r="J333" i="3"/>
  <c r="BK322" i="3"/>
  <c r="J254" i="3"/>
  <c r="J215" i="3"/>
  <c r="J169" i="3"/>
  <c r="J155" i="3"/>
  <c r="J135" i="3"/>
  <c r="F39" i="4"/>
  <c r="BD98" i="1" s="1"/>
  <c r="J194" i="5"/>
  <c r="J179" i="5"/>
  <c r="BK201" i="5"/>
  <c r="BK188" i="5"/>
  <c r="BK166" i="5"/>
  <c r="J146" i="5"/>
  <c r="BK196" i="5"/>
  <c r="BK181" i="5"/>
  <c r="J166" i="5"/>
  <c r="J153" i="5"/>
  <c r="J580" i="2"/>
  <c r="BK567" i="2"/>
  <c r="J542" i="2"/>
  <c r="J523" i="2"/>
  <c r="BK497" i="2"/>
  <c r="J479" i="2"/>
  <c r="BK455" i="2"/>
  <c r="J443" i="2"/>
  <c r="J431" i="2"/>
  <c r="J415" i="2"/>
  <c r="BK372" i="2"/>
  <c r="BK325" i="2"/>
  <c r="J273" i="2"/>
  <c r="BK226" i="2"/>
  <c r="BK172" i="2"/>
  <c r="BK132" i="2"/>
  <c r="J613" i="2"/>
  <c r="J577" i="2"/>
  <c r="BK525" i="2"/>
  <c r="BK515" i="2"/>
  <c r="J483" i="2"/>
  <c r="J449" i="2"/>
  <c r="J437" i="2"/>
  <c r="BK395" i="2"/>
  <c r="J370" i="2"/>
  <c r="J328" i="2"/>
  <c r="BK264" i="2"/>
  <c r="BK241" i="2"/>
  <c r="BK229" i="2"/>
  <c r="BK135" i="2"/>
  <c r="BK610" i="2"/>
  <c r="J589" i="2"/>
  <c r="BK577" i="2"/>
  <c r="J546" i="2"/>
  <c r="J534" i="2"/>
  <c r="J515" i="2"/>
  <c r="J477" i="2"/>
  <c r="J465" i="2"/>
  <c r="J451" i="2"/>
  <c r="J435" i="2"/>
  <c r="BK405" i="2"/>
  <c r="J367" i="2"/>
  <c r="BK338" i="2"/>
  <c r="BK293" i="2"/>
  <c r="J241" i="2"/>
  <c r="BK210" i="2"/>
  <c r="J167" i="2"/>
  <c r="J132" i="2"/>
  <c r="BK629" i="2"/>
  <c r="BK589" i="2"/>
  <c r="J555" i="2"/>
  <c r="BK530" i="2"/>
  <c r="BK507" i="2"/>
  <c r="BK467" i="2"/>
  <c r="J447" i="2"/>
  <c r="J433" i="2"/>
  <c r="BK415" i="2"/>
  <c r="BK401" i="2"/>
  <c r="J383" i="2"/>
  <c r="J356" i="2"/>
  <c r="J343" i="2"/>
  <c r="J319" i="2"/>
  <c r="BK262" i="2"/>
  <c r="J206" i="2"/>
  <c r="BK180" i="2"/>
  <c r="BK163" i="2"/>
  <c r="J463" i="3"/>
  <c r="J423" i="3"/>
  <c r="J409" i="3"/>
  <c r="J401" i="3"/>
  <c r="J375" i="3"/>
  <c r="BK346" i="3"/>
  <c r="BK333" i="3"/>
  <c r="J309" i="3"/>
  <c r="J293" i="3"/>
  <c r="BK250" i="3"/>
  <c r="BK228" i="3"/>
  <c r="J194" i="3"/>
  <c r="BK169" i="3"/>
  <c r="J153" i="3"/>
  <c r="J483" i="3"/>
  <c r="BK476" i="3"/>
  <c r="J443" i="3"/>
  <c r="BK423" i="3"/>
  <c r="BK389" i="3"/>
  <c r="J377" i="3"/>
  <c r="BK357" i="3"/>
  <c r="J324" i="3"/>
  <c r="BK293" i="3"/>
  <c r="BK254" i="3"/>
  <c r="BK221" i="3"/>
  <c r="J181" i="3"/>
  <c r="BK164" i="3"/>
  <c r="J140" i="3"/>
  <c r="BK463" i="3"/>
  <c r="BK443" i="3"/>
  <c r="BK425" i="3"/>
  <c r="BK401" i="3"/>
  <c r="J387" i="3"/>
  <c r="BK366" i="3"/>
  <c r="J346" i="3"/>
  <c r="J326" i="3"/>
  <c r="BK309" i="3"/>
  <c r="BK237" i="3"/>
  <c r="BK189" i="3"/>
  <c r="BK166" i="3"/>
  <c r="BK153" i="3"/>
  <c r="BK125" i="4"/>
  <c r="F37" i="4"/>
  <c r="BB98" i="1" s="1"/>
  <c r="J188" i="5"/>
  <c r="BK164" i="5"/>
  <c r="BK194" i="5"/>
  <c r="BK168" i="5"/>
  <c r="J149" i="5"/>
  <c r="J201" i="5"/>
  <c r="J186" i="5"/>
  <c r="J172" i="5"/>
  <c r="J164" i="5"/>
  <c r="BK149" i="5"/>
  <c r="BK179" i="5"/>
  <c r="BK153" i="5"/>
  <c r="BK131" i="2" l="1"/>
  <c r="T351" i="2"/>
  <c r="T364" i="2"/>
  <c r="BK410" i="2"/>
  <c r="J410" i="2"/>
  <c r="J104" i="2" s="1"/>
  <c r="P559" i="2"/>
  <c r="T603" i="2"/>
  <c r="BK130" i="3"/>
  <c r="J130" i="3" s="1"/>
  <c r="J100" i="3" s="1"/>
  <c r="BK312" i="3"/>
  <c r="J312" i="3" s="1"/>
  <c r="J101" i="3" s="1"/>
  <c r="P321" i="3"/>
  <c r="P384" i="3"/>
  <c r="R408" i="3"/>
  <c r="T442" i="3"/>
  <c r="R143" i="5"/>
  <c r="R139" i="5" s="1"/>
  <c r="T148" i="5"/>
  <c r="BK163" i="5"/>
  <c r="J163" i="5"/>
  <c r="J106" i="5"/>
  <c r="P178" i="5"/>
  <c r="P174" i="5" s="1"/>
  <c r="P183" i="5"/>
  <c r="T193" i="5"/>
  <c r="P131" i="2"/>
  <c r="P351" i="2"/>
  <c r="P364" i="2"/>
  <c r="T410" i="2"/>
  <c r="R559" i="2"/>
  <c r="BK603" i="2"/>
  <c r="J603" i="2"/>
  <c r="J106" i="2"/>
  <c r="T130" i="3"/>
  <c r="T129" i="3" s="1"/>
  <c r="T128" i="3" s="1"/>
  <c r="T312" i="3"/>
  <c r="T321" i="3"/>
  <c r="T384" i="3"/>
  <c r="T408" i="3"/>
  <c r="BK442" i="3"/>
  <c r="J442" i="3"/>
  <c r="J105" i="3" s="1"/>
  <c r="T143" i="5"/>
  <c r="T139" i="5"/>
  <c r="R148" i="5"/>
  <c r="P158" i="5"/>
  <c r="R163" i="5"/>
  <c r="BK178" i="5"/>
  <c r="J178" i="5"/>
  <c r="J111" i="5"/>
  <c r="BK183" i="5"/>
  <c r="J183" i="5" s="1"/>
  <c r="J112" i="5" s="1"/>
  <c r="BK193" i="5"/>
  <c r="J193" i="5"/>
  <c r="J114" i="5"/>
  <c r="R131" i="2"/>
  <c r="BK351" i="2"/>
  <c r="J351" i="2"/>
  <c r="J102" i="2" s="1"/>
  <c r="BK364" i="2"/>
  <c r="J364" i="2"/>
  <c r="J103" i="2" s="1"/>
  <c r="P410" i="2"/>
  <c r="BK559" i="2"/>
  <c r="J559" i="2" s="1"/>
  <c r="J105" i="2" s="1"/>
  <c r="R603" i="2"/>
  <c r="R130" i="3"/>
  <c r="R129" i="3" s="1"/>
  <c r="R128" i="3" s="1"/>
  <c r="R312" i="3"/>
  <c r="R321" i="3"/>
  <c r="R384" i="3"/>
  <c r="P408" i="3"/>
  <c r="R442" i="3"/>
  <c r="BK143" i="5"/>
  <c r="J143" i="5" s="1"/>
  <c r="J102" i="5" s="1"/>
  <c r="P143" i="5"/>
  <c r="P139" i="5" s="1"/>
  <c r="P148" i="5"/>
  <c r="R158" i="5"/>
  <c r="P163" i="5"/>
  <c r="R178" i="5"/>
  <c r="R174" i="5" s="1"/>
  <c r="R183" i="5"/>
  <c r="P193" i="5"/>
  <c r="T131" i="2"/>
  <c r="R351" i="2"/>
  <c r="R364" i="2"/>
  <c r="R410" i="2"/>
  <c r="T559" i="2"/>
  <c r="P603" i="2"/>
  <c r="P130" i="3"/>
  <c r="P129" i="3" s="1"/>
  <c r="P128" i="3" s="1"/>
  <c r="AU97" i="1" s="1"/>
  <c r="P312" i="3"/>
  <c r="BK321" i="3"/>
  <c r="J321" i="3" s="1"/>
  <c r="J102" i="3" s="1"/>
  <c r="BK384" i="3"/>
  <c r="J384" i="3"/>
  <c r="J103" i="3"/>
  <c r="BK408" i="3"/>
  <c r="J408" i="3" s="1"/>
  <c r="J104" i="3" s="1"/>
  <c r="P442" i="3"/>
  <c r="BK148" i="5"/>
  <c r="J148" i="5"/>
  <c r="J103" i="5" s="1"/>
  <c r="BK158" i="5"/>
  <c r="J158" i="5"/>
  <c r="J105" i="5"/>
  <c r="T158" i="5"/>
  <c r="T163" i="5"/>
  <c r="T178" i="5"/>
  <c r="T174" i="5" s="1"/>
  <c r="T183" i="5"/>
  <c r="R193" i="5"/>
  <c r="BK346" i="2"/>
  <c r="J346" i="2"/>
  <c r="J101" i="2" s="1"/>
  <c r="BK641" i="2"/>
  <c r="J641" i="2"/>
  <c r="J107" i="2"/>
  <c r="BK482" i="3"/>
  <c r="J482" i="3"/>
  <c r="J106" i="3" s="1"/>
  <c r="BK171" i="5"/>
  <c r="J171" i="5" s="1"/>
  <c r="J108" i="5" s="1"/>
  <c r="BK175" i="5"/>
  <c r="J175" i="5"/>
  <c r="J110" i="5" s="1"/>
  <c r="BK190" i="5"/>
  <c r="J190" i="5"/>
  <c r="J113" i="5"/>
  <c r="BK140" i="5"/>
  <c r="BK124" i="4"/>
  <c r="J124" i="4" s="1"/>
  <c r="J100" i="4" s="1"/>
  <c r="BK155" i="5"/>
  <c r="J155" i="5"/>
  <c r="J104" i="5"/>
  <c r="BK200" i="5"/>
  <c r="J200" i="5" s="1"/>
  <c r="J115" i="5" s="1"/>
  <c r="E125" i="5"/>
  <c r="J131" i="5"/>
  <c r="J134" i="5"/>
  <c r="BE141" i="5"/>
  <c r="BE168" i="5"/>
  <c r="BE172" i="5"/>
  <c r="BE179" i="5"/>
  <c r="BE181" i="5"/>
  <c r="BE188" i="5"/>
  <c r="BE194" i="5"/>
  <c r="F94" i="5"/>
  <c r="BE164" i="5"/>
  <c r="BE166" i="5"/>
  <c r="BE186" i="5"/>
  <c r="BE196" i="5"/>
  <c r="BE159" i="5"/>
  <c r="BE161" i="5"/>
  <c r="BE176" i="5"/>
  <c r="BE184" i="5"/>
  <c r="BE198" i="5"/>
  <c r="BE144" i="5"/>
  <c r="BE146" i="5"/>
  <c r="BE149" i="5"/>
  <c r="BE151" i="5"/>
  <c r="BE153" i="5"/>
  <c r="BE156" i="5"/>
  <c r="BE191" i="5"/>
  <c r="BE201" i="5"/>
  <c r="E85" i="4"/>
  <c r="J119" i="4"/>
  <c r="F94" i="4"/>
  <c r="J116" i="4"/>
  <c r="BE125" i="4"/>
  <c r="J131" i="2"/>
  <c r="J100" i="2" s="1"/>
  <c r="J91" i="3"/>
  <c r="F94" i="3"/>
  <c r="BE131" i="3"/>
  <c r="BE143" i="3"/>
  <c r="BE149" i="3"/>
  <c r="BE164" i="3"/>
  <c r="BE173" i="3"/>
  <c r="BE185" i="3"/>
  <c r="BE211" i="3"/>
  <c r="BE298" i="3"/>
  <c r="BE305" i="3"/>
  <c r="BE326" i="3"/>
  <c r="BE338" i="3"/>
  <c r="BE342" i="3"/>
  <c r="BE346" i="3"/>
  <c r="BE351" i="3"/>
  <c r="BE357" i="3"/>
  <c r="BE364" i="3"/>
  <c r="BE370" i="3"/>
  <c r="BE416" i="3"/>
  <c r="BE423" i="3"/>
  <c r="BE432" i="3"/>
  <c r="BE469" i="3"/>
  <c r="BE476" i="3"/>
  <c r="J94" i="3"/>
  <c r="BE140" i="3"/>
  <c r="BE147" i="3"/>
  <c r="BE153" i="3"/>
  <c r="BE159" i="3"/>
  <c r="BE169" i="3"/>
  <c r="BE181" i="3"/>
  <c r="BE189" i="3"/>
  <c r="BE215" i="3"/>
  <c r="BE217" i="3"/>
  <c r="BE224" i="3"/>
  <c r="BE230" i="3"/>
  <c r="BE237" i="3"/>
  <c r="BE250" i="3"/>
  <c r="BE254" i="3"/>
  <c r="BE277" i="3"/>
  <c r="BE293" i="3"/>
  <c r="BE309" i="3"/>
  <c r="BE317" i="3"/>
  <c r="BE328" i="3"/>
  <c r="BE353" i="3"/>
  <c r="BE362" i="3"/>
  <c r="BE366" i="3"/>
  <c r="BE381" i="3"/>
  <c r="BE385" i="3"/>
  <c r="BE387" i="3"/>
  <c r="BE401" i="3"/>
  <c r="BE420" i="3"/>
  <c r="BE429" i="3"/>
  <c r="BE438" i="3"/>
  <c r="BE449" i="3"/>
  <c r="BE452" i="3"/>
  <c r="BE463" i="3"/>
  <c r="BE466" i="3"/>
  <c r="BE479" i="3"/>
  <c r="BE483" i="3"/>
  <c r="E85" i="3"/>
  <c r="BE135" i="3"/>
  <c r="BE155" i="3"/>
  <c r="BE157" i="3"/>
  <c r="BE166" i="3"/>
  <c r="BE177" i="3"/>
  <c r="BE194" i="3"/>
  <c r="BE221" i="3"/>
  <c r="BE228" i="3"/>
  <c r="BE239" i="3"/>
  <c r="BE262" i="3"/>
  <c r="BE289" i="3"/>
  <c r="BE296" i="3"/>
  <c r="BE313" i="3"/>
  <c r="BE322" i="3"/>
  <c r="BE324" i="3"/>
  <c r="BE331" i="3"/>
  <c r="BE333" i="3"/>
  <c r="BE340" i="3"/>
  <c r="BE375" i="3"/>
  <c r="BE377" i="3"/>
  <c r="BE389" i="3"/>
  <c r="BE391" i="3"/>
  <c r="BE396" i="3"/>
  <c r="BE405" i="3"/>
  <c r="BE409" i="3"/>
  <c r="BE413" i="3"/>
  <c r="BE425" i="3"/>
  <c r="BE443" i="3"/>
  <c r="E117" i="2"/>
  <c r="BE132" i="2"/>
  <c r="BE135" i="2"/>
  <c r="BE140" i="2"/>
  <c r="BE142" i="2"/>
  <c r="BE214" i="2"/>
  <c r="BE226" i="2"/>
  <c r="BE237" i="2"/>
  <c r="BE264" i="2"/>
  <c r="BE293" i="2"/>
  <c r="BE330" i="2"/>
  <c r="BE347" i="2"/>
  <c r="BE372" i="2"/>
  <c r="BE390" i="2"/>
  <c r="BE411" i="2"/>
  <c r="BE419" i="2"/>
  <c r="BE437" i="2"/>
  <c r="BE439" i="2"/>
  <c r="BE453" i="2"/>
  <c r="BE471" i="2"/>
  <c r="BE473" i="2"/>
  <c r="BE495" i="2"/>
  <c r="BE497" i="2"/>
  <c r="BE517" i="2"/>
  <c r="BE521" i="2"/>
  <c r="BE546" i="2"/>
  <c r="BE563" i="2"/>
  <c r="BE593" i="2"/>
  <c r="BE599" i="2"/>
  <c r="BE610" i="2"/>
  <c r="BE629" i="2"/>
  <c r="BE635" i="2"/>
  <c r="BE638" i="2"/>
  <c r="BE642" i="2"/>
  <c r="J91" i="2"/>
  <c r="J94" i="2"/>
  <c r="BE155" i="2"/>
  <c r="BE163" i="2"/>
  <c r="BE210" i="2"/>
  <c r="BE222" i="2"/>
  <c r="BE233" i="2"/>
  <c r="BE252" i="2"/>
  <c r="BE256" i="2"/>
  <c r="BE262" i="2"/>
  <c r="BE271" i="2"/>
  <c r="BE281" i="2"/>
  <c r="BE319" i="2"/>
  <c r="BE325" i="2"/>
  <c r="BE328" i="2"/>
  <c r="BE370" i="2"/>
  <c r="BE383" i="2"/>
  <c r="BE395" i="2"/>
  <c r="BE397" i="2"/>
  <c r="BE415" i="2"/>
  <c r="BE422" i="2"/>
  <c r="BE435" i="2"/>
  <c r="BE441" i="2"/>
  <c r="BE445" i="2"/>
  <c r="BE447" i="2"/>
  <c r="BE465" i="2"/>
  <c r="BE477" i="2"/>
  <c r="BE479" i="2"/>
  <c r="BE483" i="2"/>
  <c r="BE489" i="2"/>
  <c r="BE507" i="2"/>
  <c r="BE523" i="2"/>
  <c r="BE567" i="2"/>
  <c r="BE623" i="2"/>
  <c r="F94" i="2"/>
  <c r="BE167" i="2"/>
  <c r="BE172" i="2"/>
  <c r="BE193" i="2"/>
  <c r="BE206" i="2"/>
  <c r="BE273" i="2"/>
  <c r="BE285" i="2"/>
  <c r="BE338" i="2"/>
  <c r="BE343" i="2"/>
  <c r="BE360" i="2"/>
  <c r="BE365" i="2"/>
  <c r="BE367" i="2"/>
  <c r="BE376" i="2"/>
  <c r="BE378" i="2"/>
  <c r="BE405" i="2"/>
  <c r="BE429" i="2"/>
  <c r="BE431" i="2"/>
  <c r="BE433" i="2"/>
  <c r="BE443" i="2"/>
  <c r="BE449" i="2"/>
  <c r="BE451" i="2"/>
  <c r="BE455" i="2"/>
  <c r="BE461" i="2"/>
  <c r="BE463" i="2"/>
  <c r="BE485" i="2"/>
  <c r="BE491" i="2"/>
  <c r="BE499" i="2"/>
  <c r="BE503" i="2"/>
  <c r="BE505" i="2"/>
  <c r="BE530" i="2"/>
  <c r="BE534" i="2"/>
  <c r="BE536" i="2"/>
  <c r="BE555" i="2"/>
  <c r="BE560" i="2"/>
  <c r="BE572" i="2"/>
  <c r="BE577" i="2"/>
  <c r="BE580" i="2"/>
  <c r="BE587" i="2"/>
  <c r="BE604" i="2"/>
  <c r="BE165" i="2"/>
  <c r="BE180" i="2"/>
  <c r="BE218" i="2"/>
  <c r="BE229" i="2"/>
  <c r="BE241" i="2"/>
  <c r="BE308" i="2"/>
  <c r="BE334" i="2"/>
  <c r="BE352" i="2"/>
  <c r="BE356" i="2"/>
  <c r="BE385" i="2"/>
  <c r="BE401" i="2"/>
  <c r="BE459" i="2"/>
  <c r="BE467" i="2"/>
  <c r="BE509" i="2"/>
  <c r="BE511" i="2"/>
  <c r="BE515" i="2"/>
  <c r="BE519" i="2"/>
  <c r="BE525" i="2"/>
  <c r="BE538" i="2"/>
  <c r="BE542" i="2"/>
  <c r="BE544" i="2"/>
  <c r="BE550" i="2"/>
  <c r="BE584" i="2"/>
  <c r="BE589" i="2"/>
  <c r="BE613" i="2"/>
  <c r="BE626" i="2"/>
  <c r="J36" i="2"/>
  <c r="AW96" i="1" s="1"/>
  <c r="F37" i="3"/>
  <c r="BB97" i="1"/>
  <c r="J35" i="4"/>
  <c r="AV98" i="1" s="1"/>
  <c r="F37" i="5"/>
  <c r="BB99" i="1" s="1"/>
  <c r="F38" i="5"/>
  <c r="BC99" i="1"/>
  <c r="F36" i="2"/>
  <c r="BA96" i="1" s="1"/>
  <c r="F38" i="3"/>
  <c r="BC97" i="1" s="1"/>
  <c r="J36" i="4"/>
  <c r="AW98" i="1"/>
  <c r="J36" i="5"/>
  <c r="AW99" i="1" s="1"/>
  <c r="AS94" i="1"/>
  <c r="F37" i="2"/>
  <c r="BB96" i="1" s="1"/>
  <c r="F38" i="2"/>
  <c r="BC96" i="1" s="1"/>
  <c r="F39" i="3"/>
  <c r="BD97" i="1" s="1"/>
  <c r="F39" i="2"/>
  <c r="BD96" i="1" s="1"/>
  <c r="F36" i="3"/>
  <c r="BA97" i="1"/>
  <c r="J36" i="3"/>
  <c r="AW97" i="1" s="1"/>
  <c r="F36" i="5"/>
  <c r="BA99" i="1" s="1"/>
  <c r="F39" i="5"/>
  <c r="BD99" i="1"/>
  <c r="T130" i="2" l="1"/>
  <c r="T129" i="2" s="1"/>
  <c r="P138" i="5"/>
  <c r="P137" i="5" s="1"/>
  <c r="AU99" i="1" s="1"/>
  <c r="BK123" i="4"/>
  <c r="T138" i="5"/>
  <c r="T137" i="5"/>
  <c r="R138" i="5"/>
  <c r="R137" i="5"/>
  <c r="BK139" i="5"/>
  <c r="P130" i="2"/>
  <c r="P129" i="2" s="1"/>
  <c r="AU96" i="1" s="1"/>
  <c r="AU95" i="1" s="1"/>
  <c r="AU94" i="1" s="1"/>
  <c r="BK130" i="2"/>
  <c r="BK129" i="2"/>
  <c r="J129" i="2" s="1"/>
  <c r="J98" i="2" s="1"/>
  <c r="R130" i="2"/>
  <c r="R129" i="2" s="1"/>
  <c r="J140" i="5"/>
  <c r="J101" i="5"/>
  <c r="BK174" i="5"/>
  <c r="J174" i="5"/>
  <c r="J109" i="5"/>
  <c r="BK170" i="5"/>
  <c r="J170" i="5"/>
  <c r="J107" i="5"/>
  <c r="BK129" i="3"/>
  <c r="J129" i="3"/>
  <c r="J99" i="3"/>
  <c r="F35" i="3"/>
  <c r="AZ97" i="1" s="1"/>
  <c r="F35" i="4"/>
  <c r="AZ98" i="1"/>
  <c r="BB95" i="1"/>
  <c r="BB94" i="1" s="1"/>
  <c r="AX94" i="1" s="1"/>
  <c r="BC95" i="1"/>
  <c r="AY95" i="1" s="1"/>
  <c r="BD95" i="1"/>
  <c r="BD94" i="1" s="1"/>
  <c r="W33" i="1" s="1"/>
  <c r="J35" i="2"/>
  <c r="AV96" i="1" s="1"/>
  <c r="AT96" i="1" s="1"/>
  <c r="F35" i="5"/>
  <c r="AZ99" i="1"/>
  <c r="J35" i="3"/>
  <c r="AV97" i="1" s="1"/>
  <c r="AT97" i="1" s="1"/>
  <c r="BA95" i="1"/>
  <c r="AW95" i="1"/>
  <c r="F35" i="2"/>
  <c r="AZ96" i="1" s="1"/>
  <c r="AT98" i="1"/>
  <c r="J35" i="5"/>
  <c r="AV99" i="1" s="1"/>
  <c r="AT99" i="1" s="1"/>
  <c r="BK122" i="4" l="1"/>
  <c r="J122" i="4" s="1"/>
  <c r="J123" i="4"/>
  <c r="J99" i="4" s="1"/>
  <c r="BK138" i="5"/>
  <c r="BK137" i="5"/>
  <c r="J137" i="5"/>
  <c r="J98" i="5"/>
  <c r="J130" i="2"/>
  <c r="J99" i="2" s="1"/>
  <c r="BK128" i="3"/>
  <c r="J128" i="3"/>
  <c r="J98" i="3" s="1"/>
  <c r="J139" i="5"/>
  <c r="J100" i="5"/>
  <c r="J32" i="2"/>
  <c r="AG96" i="1" s="1"/>
  <c r="AZ95" i="1"/>
  <c r="AZ94" i="1" s="1"/>
  <c r="W29" i="1" s="1"/>
  <c r="BA94" i="1"/>
  <c r="W30" i="1" s="1"/>
  <c r="AX95" i="1"/>
  <c r="W31" i="1"/>
  <c r="BC94" i="1"/>
  <c r="W32" i="1" s="1"/>
  <c r="J98" i="4" l="1"/>
  <c r="J32" i="4"/>
  <c r="J41" i="2"/>
  <c r="J138" i="5"/>
  <c r="J99" i="5"/>
  <c r="AN96" i="1"/>
  <c r="J32" i="3"/>
  <c r="AG97" i="1" s="1"/>
  <c r="J32" i="5"/>
  <c r="AG99" i="1" s="1"/>
  <c r="AY94" i="1"/>
  <c r="AV95" i="1"/>
  <c r="AT95" i="1" s="1"/>
  <c r="AV94" i="1"/>
  <c r="AK29" i="1" s="1"/>
  <c r="AW94" i="1"/>
  <c r="AK30" i="1" s="1"/>
  <c r="AG98" i="1" l="1"/>
  <c r="AN98" i="1" s="1"/>
  <c r="J41" i="4"/>
  <c r="J41" i="3"/>
  <c r="J41" i="5"/>
  <c r="AN97" i="1"/>
  <c r="AN99" i="1"/>
  <c r="AT94" i="1"/>
  <c r="AG95" i="1" l="1"/>
  <c r="AN95" i="1" s="1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<sst xmlns="http://schemas.openxmlformats.org/spreadsheetml/2006/main" count="8935" uniqueCount="1214">
  <si>
    <t>Export Komplet</t>
  </si>
  <si>
    <t/>
  </si>
  <si>
    <t>2.0</t>
  </si>
  <si>
    <t>False</t>
  </si>
  <si>
    <t>{4c131814-fcea-481f-ae93-0d8d0081f87c}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</si>
  <si>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</si>
  <si>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</si>
  <si>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</si>
  <si>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</si>
  <si>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</si>
  <si>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</si>
  <si>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</si>
  <si>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</si>
  <si>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</si>
  <si>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HDP_Brno-220106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</si>
  <si>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</si>
  <si>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</si>
  <si>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Na Zeliskách - zřízení vodovodního řadu</t>
  </si>
  <si>
    <t>KSO:</t>
  </si>
  <si>
    <t>CC-CZ:</t>
  </si>
  <si>
    <t>Místo:</t>
  </si>
  <si>
    <t xml:space="preserve"> </t>
  </si>
  <si>
    <t>Datum:</t>
  </si>
  <si>
    <t>15. 6. 2022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</si>
  <si>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</si>
  <si>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</si>
  <si>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</si>
  <si>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</si>
  <si>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</si>
  <si>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</si>
  <si>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</si>
  <si>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Sweco Hydroprojekt a.s., divize Morava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</si>
  <si>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</si>
  <si>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</si>
  <si>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</si>
  <si>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</si>
  <si>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</si>
  <si>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</si>
  <si>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</si>
  <si>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</si>
  <si>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</si>
  <si>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</si>
  <si>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</si>
  <si>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</si>
  <si>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</si>
  <si>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</si>
  <si>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</si>
  <si>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</si>
  <si>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</si>
  <si>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</si>
  <si>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</si>
  <si>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</si>
  <si>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</si>
  <si>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</si>
  <si>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</si>
  <si>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</si>
  <si>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</si>
  <si>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</si>
  <si>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</si>
  <si>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</si>
  <si>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</si>
  <si>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</si>
  <si>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</si>
  <si>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</si>
  <si>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</si>
  <si>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</si>
  <si>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</si>
  <si>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</si>
  <si>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</si>
  <si>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</si>
  <si>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</si>
  <si>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</si>
  <si>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</si>
  <si>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</si>
  <si>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</si>
  <si>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</si>
  <si>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</si>
  <si>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</si>
  <si>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</si>
  <si>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</si>
  <si>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STA</t>
  </si>
  <si>
    <t>1</t>
  </si>
  <si>
    <t>{07b480ef-b5bc-47da-b46c-ee95024976cf}</t>
  </si>
  <si>
    <t>2</t>
  </si>
  <si>
    <t>/</t>
  </si>
  <si>
    <t>001</t>
  </si>
  <si>
    <t>SO 330 Stavební část - vodovodní řad</t>
  </si>
  <si>
    <t>Soupis</t>
  </si>
  <si>
    <t>{c884e2fa-1221-4c67-874a-cd367fbc005d}</t>
  </si>
  <si>
    <t>002</t>
  </si>
  <si>
    <t>SO 340 Stavební část - vodovodní přípojky</t>
  </si>
  <si>
    <t>{988232d5-021e-40c4-b099-2bfdfbc9816e}</t>
  </si>
  <si>
    <t>003</t>
  </si>
  <si>
    <t>SO 901 Stavební část - přeložka NN</t>
  </si>
  <si>
    <t>{0bc60767-1ce6-4e60-b5ba-33459d1e0d79}</t>
  </si>
  <si>
    <t>004</t>
  </si>
  <si>
    <t>Ostatní a vedlejší náklady</t>
  </si>
  <si>
    <t>{c61caab6-a4f8-4f8f-bf47-f126a617cd65}</t>
  </si>
  <si>
    <t>KRYCÍ LIST SOUPISU PRACÍ</t>
  </si>
  <si>
    <t>Objekt:</t>
  </si>
  <si>
    <t>01 - Brno, Na Zeliskách - zřízení vodovodního řadu</t>
  </si>
  <si>
    <t>Soupis:</t>
  </si>
  <si>
    <t>001 - SO 330 Stavební část - vodovodní řad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</si>
  <si>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</si>
  <si>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</si>
  <si>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</si>
  <si>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</si>
  <si>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</si>
  <si>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</si>
  <si>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</si>
  <si>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</si>
  <si>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</si>
  <si>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</si>
  <si>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</si>
  <si>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</si>
  <si>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</si>
  <si>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</si>
  <si>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</si>
  <si>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</si>
  <si>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</si>
  <si>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</si>
  <si>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</si>
  <si>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</si>
  <si>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</si>
  <si>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</si>
  <si>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</si>
  <si>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</si>
  <si>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</si>
  <si>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</si>
  <si>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</si>
  <si>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</si>
  <si>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</si>
  <si>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</si>
  <si>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</si>
  <si>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</si>
  <si>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111111100R</t>
  </si>
  <si>
    <t>Odstranění silniční zeleně (květiny, traviny) v rovině nebo ve svahu do 1:5 ručně, vč. odvozu a likvidace</t>
  </si>
  <si>
    <t>m2</t>
  </si>
  <si>
    <t>4</t>
  </si>
  <si>
    <t>-1429770547</t>
  </si>
  <si>
    <t>PP</t>
  </si>
  <si>
    <t>Odstranění travin a rákosu ručně travin pro jakoukoli plochu v rovině nebo ve svahu sklonu do 1:5</t>
  </si>
  <si>
    <t>VV</t>
  </si>
  <si>
    <t>12</t>
  </si>
  <si>
    <t>113106123</t>
  </si>
  <si>
    <t>Rozebrání dlažeb ze zámkových dlaždic komunikací pro pěší ručně - chodník ze zámkových dlaždic</t>
  </si>
  <si>
    <t>CS ÚRS 2022 01</t>
  </si>
  <si>
    <t>-1652920269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</si>
  <si>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</si>
  <si>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P</t>
  </si>
  <si>
    <t>Poznámka k položce:_x000D_
viz TZ př.č. D.2.0, v.č. D.2.1 až 7, situace C.3</t>
  </si>
  <si>
    <t>dle situace C.3</t>
  </si>
  <si>
    <t>5,39</t>
  </si>
  <si>
    <t>3</t>
  </si>
  <si>
    <t>113107162</t>
  </si>
  <si>
    <t>Odstranění podkladu z kameniva drceného tl přes 100 do 200 mm strojně pl přes 50 do 200 m2</t>
  </si>
  <si>
    <t>-1822736077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</si>
  <si>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</si>
  <si>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113106171</t>
  </si>
  <si>
    <t>Rozebrání dlažeb vozovek ze zámkové dlažby s ložem z kameniva ručně - komunikace z betonové dlažby</t>
  </si>
  <si>
    <t>-809395853</t>
  </si>
  <si>
    <t>Rozebrání dlažeb a dílců vozovek a ploch s přemístěním hmot na skládku na vzdálenost do 3 m nebo s naložením na dopravní prostředek, s jakoukoliv výplní spár ručně ze zámkové dlažby s ložem z kameniva</t>
  </si>
  <si>
    <t xml:space="preserve">plná konstrukce </t>
  </si>
  <si>
    <t>"rýha řadu" 45,3*1,1</t>
  </si>
  <si>
    <t>Dle situace C.3 celkem - 66,32 m2</t>
  </si>
  <si>
    <t>odstranění v rámci SO 340 - 15,686 m2</t>
  </si>
  <si>
    <t>"dopočet dle situace" 66,32-49,83-15,686</t>
  </si>
  <si>
    <t>Mezisoučet</t>
  </si>
  <si>
    <t>předláždění dle situace C.3</t>
  </si>
  <si>
    <t>51,84</t>
  </si>
  <si>
    <t>Součet</t>
  </si>
  <si>
    <t>5</t>
  </si>
  <si>
    <t>113107163</t>
  </si>
  <si>
    <t>Odstranění podkladu z kameniva drceného tl přes 200 do 300 mm strojně pl přes 50 do 200 m2</t>
  </si>
  <si>
    <t>-1259862529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</si>
  <si>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</si>
  <si>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6</t>
  </si>
  <si>
    <t>113107172</t>
  </si>
  <si>
    <t>Odstranění podkladu z betonu prostého tl přes 150 do 300 mm strojně pl přes 50 do 200 m2</t>
  </si>
  <si>
    <t>-567071917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</si>
  <si>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</si>
  <si>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7</t>
  </si>
  <si>
    <t>113107181</t>
  </si>
  <si>
    <t>Odstranění podkladu živičného tl do 50 mm strojně pl přes 50 do 200 m2</t>
  </si>
  <si>
    <t>753265765</t>
  </si>
  <si>
    <t>Odstranění podkladů nebo krytů strojně plochy jednotlivě přes 50 m2 do 200 m2 s přemístěním hmot na skládku na vzdálenost do 20 m nebo s naložením na dopravní prostředek živičných, o tl. vrstvy do 50 mm</t>
  </si>
  <si>
    <t>8</t>
  </si>
  <si>
    <t>113107165</t>
  </si>
  <si>
    <t>Odstranění podkladu z kameniva drceného tl přes 400 do 500 mm strojně pl přes 50 do 200 m2 - před finálním zapravením</t>
  </si>
  <si>
    <t>-1157495161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</si>
  <si>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</si>
  <si>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"asfalt. komunikace" 123,551</t>
  </si>
  <si>
    <t>"komunikace z beton. dlažby" 50,634</t>
  </si>
  <si>
    <t>9</t>
  </si>
  <si>
    <t>113107164</t>
  </si>
  <si>
    <t xml:space="preserve">Odstranění podkladu z kameniva drceného tl přes 300 do 400 mm strojně pl přes 50 do 200 m2 </t>
  </si>
  <si>
    <t>2102770698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</si>
  <si>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</si>
  <si>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"rýha řadu" 109,7*1,1</t>
  </si>
  <si>
    <t>Dle situace C.3 celkem - 173,48 m2</t>
  </si>
  <si>
    <t>odstranění v rámci SO 340 - 49,929 m2</t>
  </si>
  <si>
    <t>"dopočet dle situace" 173,48-120,67-49,929</t>
  </si>
  <si>
    <t>10</t>
  </si>
  <si>
    <t>113107182</t>
  </si>
  <si>
    <t>Odstranění podkladu živičného tl přes 50 do 100 mm strojně pl přes 50 do 200 m2</t>
  </si>
  <si>
    <t>1371840411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</si>
  <si>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</si>
  <si>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Poznámka k položce:_x000D_
viz TZ př.č. B, v.č. D.2.1 až 7, situace C.3</t>
  </si>
  <si>
    <t>obnova povrchu - rozšíření ozub</t>
  </si>
  <si>
    <t>146,6/2</t>
  </si>
  <si>
    <t>11</t>
  </si>
  <si>
    <t>113154233</t>
  </si>
  <si>
    <t>Frézování živičného krytu tl 50 mm pruh š přes 1 do 2 m pl přes 500 do 1000 m2 bez překážek v trase</t>
  </si>
  <si>
    <t>-1325466401</t>
  </si>
  <si>
    <t>Frézování živičného podkladu nebo krytu  s naložením na dopravní prostředek plochy přes 500 do 1 000 m2 bez překážek v trase pruhu šířky přes 1 m do 2 m, tloušťky vrstvy 50 mm</t>
  </si>
  <si>
    <t>obnova povrchu dle situace C.3</t>
  </si>
  <si>
    <t>146,6</t>
  </si>
  <si>
    <t>113202111</t>
  </si>
  <si>
    <t>Vytrhání obrub krajníků obrubníků stojatých</t>
  </si>
  <si>
    <t>m</t>
  </si>
  <si>
    <t>2021283405</t>
  </si>
  <si>
    <t>Vytrhání obrub  s vybouráním lože, s přemístěním hmot na skládku na vzdálenost do 3 m nebo s naložením na dopravní prostředek z krajníků nebo obrubníků stojatých</t>
  </si>
  <si>
    <t>5+5+2+10</t>
  </si>
  <si>
    <t>13</t>
  </si>
  <si>
    <t>113203111</t>
  </si>
  <si>
    <t>Vytrhání obrub z dlažebních kostek</t>
  </si>
  <si>
    <t>-2058040050</t>
  </si>
  <si>
    <t>Vytrhání obrub  s vybouráním lože, s přemístěním hmot na skládku na vzdálenost do 3 m nebo s naložením na dopravní prostředek z dlažebních kostek</t>
  </si>
  <si>
    <t>(2,3+2,3)*2</t>
  </si>
  <si>
    <t>14</t>
  </si>
  <si>
    <t>113203112</t>
  </si>
  <si>
    <t>Vytrhání betonové přídlažby</t>
  </si>
  <si>
    <t>-452735876</t>
  </si>
  <si>
    <t>Vytrhání betonové přídlažby  s vybouráním lože, s přemístěním hmot na skládku na vzdálenost do 3 m nebo s naložením na dopravní prostředek z dlažebních kostek</t>
  </si>
  <si>
    <t>2,3</t>
  </si>
  <si>
    <t>115,1-R</t>
  </si>
  <si>
    <t>Dodávka + montáž čerpací studny ocel. trouba DN 400, vč. pomocných zemních prací</t>
  </si>
  <si>
    <t>ks</t>
  </si>
  <si>
    <t>493751274</t>
  </si>
  <si>
    <t>16</t>
  </si>
  <si>
    <t>115101201</t>
  </si>
  <si>
    <t>Čerpání vody na dopravní výšku do 10 m průměrný přítok do 500 l/min</t>
  </si>
  <si>
    <t>hod</t>
  </si>
  <si>
    <t>1179243278</t>
  </si>
  <si>
    <t>Čerpání vody na dopravní výšku do 10 m s uvažovaným průměrným přítokem do 500 l/min</t>
  </si>
  <si>
    <t>povrchová voda</t>
  </si>
  <si>
    <t>60*4</t>
  </si>
  <si>
    <t>17</t>
  </si>
  <si>
    <t>115101301</t>
  </si>
  <si>
    <t>Pohotovost čerpací soupravy pro dopravní výšku do 10 m přítok do 500 l/min</t>
  </si>
  <si>
    <t>den</t>
  </si>
  <si>
    <t>699679119</t>
  </si>
  <si>
    <t>Pohotovost záložní čerpací soupravy pro dopravní výšku do 10 m s uvažovaným průměrným přítokem do 500 l/min</t>
  </si>
  <si>
    <t>60</t>
  </si>
  <si>
    <t>18</t>
  </si>
  <si>
    <t>119001405</t>
  </si>
  <si>
    <t>Dočasné zajištění potrubí z PE DN do 200 mm</t>
  </si>
  <si>
    <t>-549972071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</si>
  <si>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</si>
  <si>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1,1*3</t>
  </si>
  <si>
    <t>19</t>
  </si>
  <si>
    <t>119001421</t>
  </si>
  <si>
    <t>Dočasné zajištění kabelů a kabelových tratí ze 3 volně ložených kabelů</t>
  </si>
  <si>
    <t>1111114074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</si>
  <si>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</si>
  <si>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1,1*22</t>
  </si>
  <si>
    <t>20</t>
  </si>
  <si>
    <t>121151123</t>
  </si>
  <si>
    <t>Sejmutí ornice plochy přes 500 m2 tl vrstvy do 200 mm strojně</t>
  </si>
  <si>
    <t>1790507724</t>
  </si>
  <si>
    <t>Sejmutí ornice strojně při souvislé ploše přes 500 m2, tl. vrstvy do 200 mm</t>
  </si>
  <si>
    <t>"silniční zeleň" 12</t>
  </si>
  <si>
    <t>132254205</t>
  </si>
  <si>
    <t>Hloubení zapažených rýh š do 2000 mm v hornině třídy těžitelnosti I skupiny 3 objem do 1000 m3</t>
  </si>
  <si>
    <t>m3</t>
  </si>
  <si>
    <t>1554144855</t>
  </si>
  <si>
    <t>Hloubení zapažených rýh šířky přes 800 do 2 000 mm strojně s urovnáním dna do předepsaného profilu a spádu v hornině třídy těžitelnosti I skupiny 3 přes 500 do 1 000 m3</t>
  </si>
  <si>
    <t>Poznámka k položce:_x000D_
viz TZ př.č. D.2.0, v.č. D.2.1 až 7, situace C.3_x000D_
100% hor tř.III</t>
  </si>
  <si>
    <t xml:space="preserve">asfaltová komunikace, tl.500mm, odebráno v rámci přípravných prací </t>
  </si>
  <si>
    <t>109,7*1,1*(2,1-0,5)</t>
  </si>
  <si>
    <t xml:space="preserve">beton. dlažba vozovka, tl.630mm, odebráno v rámci přípravných prací </t>
  </si>
  <si>
    <t>45,3*1,1*(2,1-0,63)</t>
  </si>
  <si>
    <t xml:space="preserve">zeleň, tl.150mm, odebráno v rámci přípravných prací </t>
  </si>
  <si>
    <t>1,3*1,1*(2,1-0,15)</t>
  </si>
  <si>
    <t>"pro šoupata, staničení 0.0" 4*1,1*(2,1-0,15)</t>
  </si>
  <si>
    <t>22</t>
  </si>
  <si>
    <t>139001101</t>
  </si>
  <si>
    <t>Příplatek za ztížení vykopávky v blízkosti podzemního vedení - ruční výkop</t>
  </si>
  <si>
    <t>-135761304</t>
  </si>
  <si>
    <t>Příplatek k cenám hloubených vykopávek za ztížení vykopávky v blízkosti podzemního vedení nebo výbušnin pro jakoukoliv třídu horniny</t>
  </si>
  <si>
    <t>uvažováno 20%</t>
  </si>
  <si>
    <t>270,691*0,2</t>
  </si>
  <si>
    <t>23</t>
  </si>
  <si>
    <t>151811132</t>
  </si>
  <si>
    <t>Osazení pažicího boxu hl výkopu do 4 m š přes 1,2 do 2,5 m</t>
  </si>
  <si>
    <t>-1791814149</t>
  </si>
  <si>
    <t>Zřízení pažicích boxů pro pažení a rozepření stěn rýh podzemního vedení hloubka výkopu do 4 m, šířka přes 1,2 do 2,5 m</t>
  </si>
  <si>
    <t>156,3*2,1*2</t>
  </si>
  <si>
    <t>"pro šoupata, staničení 0.0 " 4*2,1*2</t>
  </si>
  <si>
    <t>24</t>
  </si>
  <si>
    <t>151811232</t>
  </si>
  <si>
    <t>Odstranění pažicího boxu hl výkopu do 4 m š přes 1,2 do 2,5 m</t>
  </si>
  <si>
    <t>1307999986</t>
  </si>
  <si>
    <t>Odstranění pažicích boxů pro pažení a rozepření stěn rýh podzemního vedení hloubka výkopu do 4 m, šířka přes 1,2 do 2,5 m</t>
  </si>
  <si>
    <t>25</t>
  </si>
  <si>
    <t>162751117</t>
  </si>
  <si>
    <t>Vodorovné přemístění přes 9 000 do 10000 m výkopku/sypaniny z horniny třídy těžitelnosti I skupiny 1 až 3 - zemina a ornice na trvalou skládku nebo mezideponii</t>
  </si>
  <si>
    <t>1808021099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</si>
  <si>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</si>
  <si>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výkop rýh</t>
  </si>
  <si>
    <t>277,691</t>
  </si>
  <si>
    <t>ornice, tl.100mm</t>
  </si>
  <si>
    <t>12*0,1</t>
  </si>
  <si>
    <t>26</t>
  </si>
  <si>
    <t>162751117,1</t>
  </si>
  <si>
    <t>Vodorovné přemístění přes 9 000 do 10000 m výkopku/sypaniny z horniny třídy těžitelnosti I skupiny 1 až 3 - zemina a ornice zpět na stavbu</t>
  </si>
  <si>
    <t>752409415</t>
  </si>
  <si>
    <t>27</t>
  </si>
  <si>
    <t>167151111</t>
  </si>
  <si>
    <t>Nakládání výkopku z hornin třídy těžitelnosti I skupiny 1 až 3 přes 100 m3 - zemina a ornice zpět na stavbu</t>
  </si>
  <si>
    <t>1235581654</t>
  </si>
  <si>
    <t>Nakládání, skládání a překládání neulehlého výkopku nebo sypaniny strojně nakládání, množství přes 100 m3, z hornin třídy těžitelnosti I, skupiny 1 až 3</t>
  </si>
  <si>
    <t>zásyp v zeleni</t>
  </si>
  <si>
    <t>1,3*1,1*(2,1-0,15-0,1-0,48)</t>
  </si>
  <si>
    <t>ornice</t>
  </si>
  <si>
    <t>28</t>
  </si>
  <si>
    <t>171152501</t>
  </si>
  <si>
    <t>Zhutnění podloží z hornin soudržných nebo nesoudržných pod násypy</t>
  </si>
  <si>
    <t>560851557</t>
  </si>
  <si>
    <t>Zhutnění podloží pod násypy z rostlé horniny třídy těžitelnosti I a II, skupiny 1 až 4 z hornin soudružných a nesoudržných</t>
  </si>
  <si>
    <t>156,3*1,1</t>
  </si>
  <si>
    <t>29</t>
  </si>
  <si>
    <t>171201231</t>
  </si>
  <si>
    <t>Poplatek za uložení zeminy a kamení na recyklační skládce (skládkovné) kód odpadu 17 05 04</t>
  </si>
  <si>
    <t>t</t>
  </si>
  <si>
    <t>444475</t>
  </si>
  <si>
    <t>Poplatek za uložení stavebního odpadu na recyklační skládce (skládkovné) zeminy a kamení zatříděného do Katalogu odpadů pod kódem 17 05 04</t>
  </si>
  <si>
    <t>na mezideponii</t>
  </si>
  <si>
    <t>278,891</t>
  </si>
  <si>
    <t>zpět na stavbu</t>
  </si>
  <si>
    <t>-11,739</t>
  </si>
  <si>
    <t>267,152*1,8 'Přepočtené koeficientem množství</t>
  </si>
  <si>
    <t>30</t>
  </si>
  <si>
    <t>174151101</t>
  </si>
  <si>
    <t>Zásyp jam, šachet rýh nebo kolem objektů sypaninou se zhutněním</t>
  </si>
  <si>
    <t>-1704078262</t>
  </si>
  <si>
    <t>Zásyp sypaninou z jakékoliv horniny strojně s uložením výkopku ve vrstvách se zhutněním jam, šachet, rýh nebo kolem objektů v těchto vykopávkách</t>
  </si>
  <si>
    <t>lóže</t>
  </si>
  <si>
    <t>-17,193</t>
  </si>
  <si>
    <t>obsyp</t>
  </si>
  <si>
    <t>-67,894</t>
  </si>
  <si>
    <t>bloky</t>
  </si>
  <si>
    <t>-0,403</t>
  </si>
  <si>
    <t>dosyp v asfaltové komunikaci</t>
  </si>
  <si>
    <t>123,551*0,45</t>
  </si>
  <si>
    <t>dosyp v komunikaci z beton. dlažby</t>
  </si>
  <si>
    <t>50,634*0,63</t>
  </si>
  <si>
    <t>31</t>
  </si>
  <si>
    <t>M</t>
  </si>
  <si>
    <t>58981144</t>
  </si>
  <si>
    <t>recyklát betonový frakce 0/63</t>
  </si>
  <si>
    <t>-515879611</t>
  </si>
  <si>
    <t>zásyp</t>
  </si>
  <si>
    <t>279,698</t>
  </si>
  <si>
    <t>-1,3*1,1*(2,1-0,15-0,1-0,48)</t>
  </si>
  <si>
    <t>"pro šoupata, staničení 0.0" -4*1,1*(2,1-0,15)</t>
  </si>
  <si>
    <t>269,159*2,1 'Přepočtené koeficientem množství</t>
  </si>
  <si>
    <t>32</t>
  </si>
  <si>
    <t>175111101</t>
  </si>
  <si>
    <t>Obsypání potrubí ručně sypaninou bez prohození, uloženou do 3 m</t>
  </si>
  <si>
    <t>1023101222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</si>
  <si>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</si>
  <si>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147,8*1,1*0,39</t>
  </si>
  <si>
    <t>"předizolované potrubí" 8,5*1,1*0,48</t>
  </si>
  <si>
    <t>33</t>
  </si>
  <si>
    <t>58343810</t>
  </si>
  <si>
    <t>písek 0-8mm</t>
  </si>
  <si>
    <t>402842942</t>
  </si>
  <si>
    <t>písek 0-4mm</t>
  </si>
  <si>
    <t>67,894*2 'Přepočtené koeficientem množství</t>
  </si>
  <si>
    <t>34</t>
  </si>
  <si>
    <t>181,1-R</t>
  </si>
  <si>
    <t>Zatravnění a ohumusování, vč. zálivky vodou a dodávky materiálů</t>
  </si>
  <si>
    <t>-1213645831</t>
  </si>
  <si>
    <t>35</t>
  </si>
  <si>
    <t>181351103</t>
  </si>
  <si>
    <t>Rozprostření ornice tl vrstvy do 200 mm pl přes 100 do 500 m2 v rovině nebo ve svahu do 1:5 strojně</t>
  </si>
  <si>
    <t>-433063136</t>
  </si>
  <si>
    <t>Rozprostření a urovnání ornice v rovině nebo ve svahu sklonu do 1:5 strojně při souvislé ploše přes 100 do 500 m2, tl. vrstvy do 200 mm</t>
  </si>
  <si>
    <t>"viz sejmutí" 12</t>
  </si>
  <si>
    <t>36</t>
  </si>
  <si>
    <t>182,1-R</t>
  </si>
  <si>
    <t>Výsadba silniční zeleně (květiny, traviny dle stávajcící), vč. přihnojení a zálivky vodou, vč. dodávky materiálů</t>
  </si>
  <si>
    <t>-1569059326</t>
  </si>
  <si>
    <t>37</t>
  </si>
  <si>
    <t>182,2-R</t>
  </si>
  <si>
    <t>Údržba silniční zeleně (květiny, traviny), pokosení, odplevelování, zálivka vodou</t>
  </si>
  <si>
    <t>1035456680</t>
  </si>
  <si>
    <t>po dobu 12-ti měsíců, 6x</t>
  </si>
  <si>
    <t>12*6</t>
  </si>
  <si>
    <t>38</t>
  </si>
  <si>
    <t>998225111</t>
  </si>
  <si>
    <t>Přesun hmot pro pozemní komunikace s krytem z kamene, monolitickým betonovým nebo živičným</t>
  </si>
  <si>
    <t>-713821411</t>
  </si>
  <si>
    <t>Přesun hmot pro komunikace s krytem z kameniva, monolitickým betonovým nebo živičným  dopravní vzdálenost do 200 m jakékoliv délky objektu</t>
  </si>
  <si>
    <t>565,234+135,788</t>
  </si>
  <si>
    <t>Zakládání</t>
  </si>
  <si>
    <t>39</t>
  </si>
  <si>
    <t>212752111</t>
  </si>
  <si>
    <t>Trativod z drenážních trubek korugovaných PE-HD SN 4 perforace 220° včetně lože otevřený výkop DN 100 pro liniové stavby, vč. následného zaslepení, popř. odstranění</t>
  </si>
  <si>
    <t>-1386353801</t>
  </si>
  <si>
    <t>Trativody z drenážních trubek pro liniové stavby a komunikace se zřízením štěrkového lože pod trubky a s jejich obsypem v otevřeném výkopu trubka korugovaná sendvičová PE-HD SN 4 perforace 220° DN 100</t>
  </si>
  <si>
    <t>156,3</t>
  </si>
  <si>
    <t>Vodorovné konstrukce</t>
  </si>
  <si>
    <t>40</t>
  </si>
  <si>
    <t>451573111</t>
  </si>
  <si>
    <t>Lože pod potrubí otevřený výkop z písku 0-8mm</t>
  </si>
  <si>
    <t>-1703979691</t>
  </si>
  <si>
    <t>Lože pod potrubí, stoky a drobné objekty v otevřeném výkopu z písku a štěrkopísku do 20 mm</t>
  </si>
  <si>
    <t>156,3*1,1*0,1</t>
  </si>
  <si>
    <t>41</t>
  </si>
  <si>
    <t>452313131</t>
  </si>
  <si>
    <t>Podkladní bloky z betonu prostého tř. C 12/15 otevřený výkop</t>
  </si>
  <si>
    <t>CS ÚRS 2021 02</t>
  </si>
  <si>
    <t>1907800693</t>
  </si>
  <si>
    <t>Podkladní a zajišťovací konstrukce z betonu prostého v otevřeném výkopu bloky pro potrubí z betonu tř. C 12/15</t>
  </si>
  <si>
    <t>0,07*3+0,087*1+0,106*1</t>
  </si>
  <si>
    <t>42</t>
  </si>
  <si>
    <t>452353101</t>
  </si>
  <si>
    <t>Bednění podkladních bloků otevřený výkop, vč. odstranění</t>
  </si>
  <si>
    <t>-1625029921</t>
  </si>
  <si>
    <t>Bednění podkladních a zajišťovacích konstrukcí v otevřeném výkopu bloků pro potrubí</t>
  </si>
  <si>
    <t>0,23*3+0,58+0,73</t>
  </si>
  <si>
    <t>Komunikace pozemní</t>
  </si>
  <si>
    <t>43</t>
  </si>
  <si>
    <t>564851111</t>
  </si>
  <si>
    <t>Podklad ze štěrkodrtě ŠDa plochy přes 100 m2 tl 150 mm</t>
  </si>
  <si>
    <t>-894758503</t>
  </si>
  <si>
    <t>Podklad ze štěrkodrti ŠD s rozprostřením a zhutněním plochy přes 100 m2, po zhutnění tl. 150 mm</t>
  </si>
  <si>
    <t>44</t>
  </si>
  <si>
    <t>567132115</t>
  </si>
  <si>
    <t>Podklad ze směsi stmelené cementem SC C 8/10 (KSC I) tl 200 mm</t>
  </si>
  <si>
    <t>1009948927</t>
  </si>
  <si>
    <t>Podklad ze směsi stmelené cementem SC bez dilatačních spár, s rozprostřením a zhutněním SC C 8/10 (KSC I), po zhutnění tl. 200 mm</t>
  </si>
  <si>
    <t>"viz odstranění podkladu z kameniva tl.do 400mm" 123,551</t>
  </si>
  <si>
    <t>45</t>
  </si>
  <si>
    <t>573111111</t>
  </si>
  <si>
    <t>Postřik živičný infiltrační s posypem z asfaltu množství 0,50 kg/m2</t>
  </si>
  <si>
    <t>1803116341</t>
  </si>
  <si>
    <t>Postřik infiltrační PI z asfaltu silničního s posypem kamenivem, v množství 0,60 kg/m2</t>
  </si>
  <si>
    <t>46</t>
  </si>
  <si>
    <t>565176101</t>
  </si>
  <si>
    <t>Asfaltový beton vrstva podkladní ACP 22 (obalované kamenivo OKH) tl 100 mm š do 1,5 m</t>
  </si>
  <si>
    <t>536720054</t>
  </si>
  <si>
    <t>Asfaltový beton vrstva podkladní ACP 22 (obalované kamenivo hrubozrnné - OKH)  s rozprostřením a zhutněním v pruhu šířky do 1,5 m, po zhutnění tl. 100 mm</t>
  </si>
  <si>
    <t>"viz odstranění podkladu živičného tl. do 100mm" 196,851</t>
  </si>
  <si>
    <t>47</t>
  </si>
  <si>
    <t>573231106</t>
  </si>
  <si>
    <t>Postřik živičný spojovací ze silniční emulze v množství 0,30 kg/m2</t>
  </si>
  <si>
    <t>-1456864241</t>
  </si>
  <si>
    <t>Postřik spojovací PS bez posypu kamenivem ze silniční emulze, v množství 0,30 kg/m2</t>
  </si>
  <si>
    <t>48</t>
  </si>
  <si>
    <t>577144131</t>
  </si>
  <si>
    <t>Asfaltový beton vrstva obrusná ACO 11 (ABS) tř. I tl 50 mm š do 3 m z modifikovaného asfaltu</t>
  </si>
  <si>
    <t>837255785</t>
  </si>
  <si>
    <t>Asfaltový beton vrstva obrusná ACO 11 (ABS)  s rozprostřením a se zhutněním z modifikovaného asfaltu v pruhu šířky přes do 1,5 do 3 m, po zhutnění tl. 50 mm</t>
  </si>
  <si>
    <t>viz frézování</t>
  </si>
  <si>
    <t>270,171</t>
  </si>
  <si>
    <t>49</t>
  </si>
  <si>
    <t>564851011</t>
  </si>
  <si>
    <t>Podklad ze štěrkodrtě ŠDa plochy do 100 m2 tl 150 mm fr 0-32mm</t>
  </si>
  <si>
    <t>341846748</t>
  </si>
  <si>
    <t>Podklad ze štěrkodrti ŠD s rozprostřením a zhutněním plochy jednotlivě do 100 m2, po zhutnění tl. 150 mm</t>
  </si>
  <si>
    <t>50</t>
  </si>
  <si>
    <t>596211123</t>
  </si>
  <si>
    <t>Kladení zámkové dlažby komunikací pro pěší ručně tl 60 mm skupiny B pl přes 300 m2</t>
  </si>
  <si>
    <t>-115842901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</si>
  <si>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300 m2</t>
  </si>
  <si>
    <t>viz rozebrání dlažby</t>
  </si>
  <si>
    <t>51</t>
  </si>
  <si>
    <t>59245015</t>
  </si>
  <si>
    <t>dlažba zámková tl.60mm</t>
  </si>
  <si>
    <t>-546045752</t>
  </si>
  <si>
    <t>pouze doplnění, uvažováno 20%</t>
  </si>
  <si>
    <t>5,39*0,2</t>
  </si>
  <si>
    <t>1,078*1,05 'Přepočtené koeficientem množství</t>
  </si>
  <si>
    <t>52</t>
  </si>
  <si>
    <t>564851011,2</t>
  </si>
  <si>
    <t>Podklad ze štěrkodrtě ŠDa plochy do 100 m2 tl 150 mm fr 0-63mm</t>
  </si>
  <si>
    <t>-261866760</t>
  </si>
  <si>
    <t>53</t>
  </si>
  <si>
    <t>567132115,1</t>
  </si>
  <si>
    <t>-507054741</t>
  </si>
  <si>
    <t>"viz odstranění podkladu z kameniva tl.do 300mm" 50,634</t>
  </si>
  <si>
    <t>54</t>
  </si>
  <si>
    <t>596212221</t>
  </si>
  <si>
    <t>Kladení zámkové dlažby pozemních komunikací ručně tl 80 mm skupiny B pl přes 50 do 100 m2</t>
  </si>
  <si>
    <t>-294027019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</si>
  <si>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B, pro plochy přes 50 do 100 m2</t>
  </si>
  <si>
    <t>"viz rezebrání dlažeb zámkových vozovek" 102,474</t>
  </si>
  <si>
    <t>55</t>
  </si>
  <si>
    <t>59245020</t>
  </si>
  <si>
    <t>dlažba tvar obdélník betonová 200x100x80mm přírodní</t>
  </si>
  <si>
    <t>-619490438</t>
  </si>
  <si>
    <t>102,474*0,2</t>
  </si>
  <si>
    <t>20,495*1,05 'Přepočtené koeficientem množství</t>
  </si>
  <si>
    <t>Trubní vedení</t>
  </si>
  <si>
    <t>56</t>
  </si>
  <si>
    <t>851241131</t>
  </si>
  <si>
    <t>Montáž potrubí z trub litinových hrdlových s integrovaným těsněním otevřený výkop DN 80</t>
  </si>
  <si>
    <t>192168749</t>
  </si>
  <si>
    <t>Montáž potrubí z trub litinových tlakových hrdlových v otevřeném výkopu s integrovaným těsněním DN 80</t>
  </si>
  <si>
    <t>147,8+8,5</t>
  </si>
  <si>
    <t>57</t>
  </si>
  <si>
    <t>55251004</t>
  </si>
  <si>
    <t>-1156942631</t>
  </si>
  <si>
    <t>147,8*1,05 'Přepočtené koeficientem množství</t>
  </si>
  <si>
    <t>58</t>
  </si>
  <si>
    <t>552,1-R</t>
  </si>
  <si>
    <t>-570247671</t>
  </si>
  <si>
    <t>8,5*1,05 'Přepočtené koeficientem množství</t>
  </si>
  <si>
    <t>59</t>
  </si>
  <si>
    <t>857241131</t>
  </si>
  <si>
    <t>Montáž litinových tvarovek jednoosých hrdlových otevřený výkop s integrovaným těsněním DN 80</t>
  </si>
  <si>
    <t>kus</t>
  </si>
  <si>
    <t>1658076123</t>
  </si>
  <si>
    <t>Montáž litinových tvarovek na potrubí litinovém tlakovém jednoosých na potrubí z trub hrdlových v otevřeném výkopu, kanálu nebo v šachtě s integrovaným těsněním DN 80</t>
  </si>
  <si>
    <t>TLT potrubí</t>
  </si>
  <si>
    <t>4+3+4+2</t>
  </si>
  <si>
    <t>"seky" 1+8+1+1+1+2+1+1+1</t>
  </si>
  <si>
    <t>55253904</t>
  </si>
  <si>
    <t>koleno hrdlové z tvárné litiny,práškový epoxid tl 250µm MMK-kus DN 80-11,25°</t>
  </si>
  <si>
    <t>-1802054441</t>
  </si>
  <si>
    <t>61</t>
  </si>
  <si>
    <t>55253916</t>
  </si>
  <si>
    <t>koleno hrdlové z tvárné litiny,práškový epoxid tl 250µm MMK-kus DN 80-22,5°</t>
  </si>
  <si>
    <t>-1374440237</t>
  </si>
  <si>
    <t>62</t>
  </si>
  <si>
    <t>55253940</t>
  </si>
  <si>
    <t>koleno hrdlové z tvárné litiny,práškový epoxid tl 250µm MMK-kus DN 80-45°</t>
  </si>
  <si>
    <t>1556978280</t>
  </si>
  <si>
    <t>63</t>
  </si>
  <si>
    <t>55253646</t>
  </si>
  <si>
    <t>přesuvka hrdlová litinová práškový epoxid tl 250µm se šroubovým spojem U-kus DN 80</t>
  </si>
  <si>
    <t>-1779932604</t>
  </si>
  <si>
    <t>64</t>
  </si>
  <si>
    <t>552,2-R</t>
  </si>
  <si>
    <t>Y80-330 sek trouby</t>
  </si>
  <si>
    <t>-752854942</t>
  </si>
  <si>
    <t>65</t>
  </si>
  <si>
    <t>552,3-R</t>
  </si>
  <si>
    <t>Y80-500 sek trouby</t>
  </si>
  <si>
    <t>1336633649</t>
  </si>
  <si>
    <t>66</t>
  </si>
  <si>
    <t>552,4-R</t>
  </si>
  <si>
    <t>Y80-620 sek trouby</t>
  </si>
  <si>
    <t>2126331392</t>
  </si>
  <si>
    <t>67</t>
  </si>
  <si>
    <t>552,5-R</t>
  </si>
  <si>
    <t>Y80-640 sek trouby</t>
  </si>
  <si>
    <t>244334465</t>
  </si>
  <si>
    <t>68</t>
  </si>
  <si>
    <t>552,6-R</t>
  </si>
  <si>
    <t>Y80-700 sek trouby</t>
  </si>
  <si>
    <t>1090626283</t>
  </si>
  <si>
    <t>69</t>
  </si>
  <si>
    <t>552,7-R</t>
  </si>
  <si>
    <t>Y80-900 sek trouby</t>
  </si>
  <si>
    <t>1489899629</t>
  </si>
  <si>
    <t>70</t>
  </si>
  <si>
    <t>552,8-R</t>
  </si>
  <si>
    <t>Y80-920 sek trouby</t>
  </si>
  <si>
    <t>719090208</t>
  </si>
  <si>
    <t>71</t>
  </si>
  <si>
    <t>552,9-R</t>
  </si>
  <si>
    <t>Y80-1440 sek trouby</t>
  </si>
  <si>
    <t>-1292441187</t>
  </si>
  <si>
    <t>72</t>
  </si>
  <si>
    <t>552,10-R</t>
  </si>
  <si>
    <t>Y80-2100 sek trouby</t>
  </si>
  <si>
    <t>166183017</t>
  </si>
  <si>
    <t>73</t>
  </si>
  <si>
    <t>857242122</t>
  </si>
  <si>
    <t>Montáž litinových tvarovek jednoosých přírubových otevřený výkop DN 80</t>
  </si>
  <si>
    <t>1752532459</t>
  </si>
  <si>
    <t>Montáž litinových tvarovek na potrubí litinovém tlakovém jednoosých na potrubí z trub přírubových v otevřeném výkopu, kanálu nebo v šachtě DN 80</t>
  </si>
  <si>
    <t>8+4+1+1</t>
  </si>
  <si>
    <t>74</t>
  </si>
  <si>
    <t>55253892</t>
  </si>
  <si>
    <t>tvarovka přírubová s hrdlem z tvárné litiny,práškový epoxid tl 250µm EU-kus dl 130mm DN 80</t>
  </si>
  <si>
    <t>-2105778962</t>
  </si>
  <si>
    <t>75</t>
  </si>
  <si>
    <t>55253235</t>
  </si>
  <si>
    <t>trouba přírubová litinová vodovodní  PN10/16 DN 80 dl 200mm</t>
  </si>
  <si>
    <t>-1836716716</t>
  </si>
  <si>
    <t>76</t>
  </si>
  <si>
    <t>55253241</t>
  </si>
  <si>
    <t>trouba přírubová litinová vodovodní  PN10/16 DN 80 dl 500mm</t>
  </si>
  <si>
    <t>1421699787</t>
  </si>
  <si>
    <t>77</t>
  </si>
  <si>
    <t>55254047</t>
  </si>
  <si>
    <t>koleno 90° s patkou přírubové litinové vodovodní N-kus PN10/40 DN 80</t>
  </si>
  <si>
    <t>923958554</t>
  </si>
  <si>
    <t>78</t>
  </si>
  <si>
    <t>857244122</t>
  </si>
  <si>
    <t>Montáž litinových tvarovek odbočných přírubových otevřený výkop DN 80</t>
  </si>
  <si>
    <t>1187601486</t>
  </si>
  <si>
    <t>Montáž litinových tvarovek na potrubí litinovém tlakovém odbočných na potrubí z trub přírubových v otevřeném výkopu, kanálu nebo v šachtě DN 80</t>
  </si>
  <si>
    <t>79</t>
  </si>
  <si>
    <t>55253510</t>
  </si>
  <si>
    <t>tvarovka přírubová litinová vodovodní s přírubovou odbočkou PN10/40 T-kus DN 80/80</t>
  </si>
  <si>
    <t>1969491115</t>
  </si>
  <si>
    <t>80</t>
  </si>
  <si>
    <t>857261131</t>
  </si>
  <si>
    <t>Montáž litinových tvarovek jednoosých hrdlových otevřený výkop s integrovaným těsněním DN 100</t>
  </si>
  <si>
    <t>-1795971928</t>
  </si>
  <si>
    <t>Montáž litinových tvarovek na potrubí litinovém tlakovém jednoosých na potrubí z trub hrdlových v otevřeném výkopu, kanálu nebo v šachtě s integrovaným těsněním DN 100</t>
  </si>
  <si>
    <t>81</t>
  </si>
  <si>
    <t>55253647</t>
  </si>
  <si>
    <t>přesuvka hrdlová litinová práškový epoxid tl 250µm se šroubovým spojem U-kus DN 100</t>
  </si>
  <si>
    <t>-1781430127</t>
  </si>
  <si>
    <t>82</t>
  </si>
  <si>
    <t>857262122</t>
  </si>
  <si>
    <t>Montáž litinových tvarovek jednoosých přírubových otevřený výkop DN 100</t>
  </si>
  <si>
    <t>-496191800</t>
  </si>
  <si>
    <t>Montáž litinových tvarovek na potrubí litinovém tlakovém jednoosých na potrubí z trub přírubových v otevřeném výkopu, kanálu nebo v šachtě DN 100</t>
  </si>
  <si>
    <t>83</t>
  </si>
  <si>
    <t>55253893</t>
  </si>
  <si>
    <t>tvarovka přírubová s hrdlem z tvárné litiny,práškový epoxid tl 250µm EU-kus dl 130mm DN 100</t>
  </si>
  <si>
    <t>1451225383</t>
  </si>
  <si>
    <t>84</t>
  </si>
  <si>
    <t>857264122</t>
  </si>
  <si>
    <t>Montáž litinových tvarovek odbočných přírubových otevřený výkop DN 100</t>
  </si>
  <si>
    <t>1850979146</t>
  </si>
  <si>
    <t>Montáž litinových tvarovek na potrubí litinovém tlakovém odbočných na potrubí z trub přírubových v otevřeném výkopu, kanálu nebo v šachtě DN 100</t>
  </si>
  <si>
    <t>85</t>
  </si>
  <si>
    <t>55253515</t>
  </si>
  <si>
    <t>tvarovka přírubová litinová s přírubovou odbočkou,práškový epoxid tl 250µm T-kus DN 100/80</t>
  </si>
  <si>
    <t>-1184763143</t>
  </si>
  <si>
    <t>86</t>
  </si>
  <si>
    <t>891241112</t>
  </si>
  <si>
    <t>Montáž vodovodních šoupátek otevřený výkop DN 80</t>
  </si>
  <si>
    <t>-585766618</t>
  </si>
  <si>
    <t>Montáž vodovodních armatur na potrubí šoupátek nebo klapek uzavíracích v otevřeném výkopu nebo v šachtách s osazením zemní soupravy (bez poklopů) DN 80</t>
  </si>
  <si>
    <t>87</t>
  </si>
  <si>
    <t>42221232</t>
  </si>
  <si>
    <t>šoupě přírubové vodovodní dlouhá stavební dl DN 80 PN10-16</t>
  </si>
  <si>
    <t>1513894968</t>
  </si>
  <si>
    <t>88</t>
  </si>
  <si>
    <t>42291079</t>
  </si>
  <si>
    <t>souprava zemní pro šoupátka DN 65-80mm do Rd 2,0m</t>
  </si>
  <si>
    <t>-875842148</t>
  </si>
  <si>
    <t>souprava zemní pro šoupátka DN 65-80mm Rd 2,0m</t>
  </si>
  <si>
    <t>89</t>
  </si>
  <si>
    <t>891247112</t>
  </si>
  <si>
    <t>Montáž hydrantů podzemních DN 80, vč. obsypu perlitem a obalením geotextílie s dodávkou materiálů</t>
  </si>
  <si>
    <t>1844204906</t>
  </si>
  <si>
    <t>Montáž vodovodních armatur na potrubí hydrantů podzemních (bez osazení poklopů) DN 80
Hydrant se ve spodní části obsype perlitem a proti poškození se před obsypem ochrání geotextilií</t>
  </si>
  <si>
    <t>1+1+2</t>
  </si>
  <si>
    <t>90</t>
  </si>
  <si>
    <t>450,1-R</t>
  </si>
  <si>
    <t>drenáž pro hydrant</t>
  </si>
  <si>
    <t>-83141670</t>
  </si>
  <si>
    <t>91</t>
  </si>
  <si>
    <t>42273593</t>
  </si>
  <si>
    <t>hydrant podzemní DN 80 PN 16 dvojitý uzávěr s koulí krycí v 1250mm</t>
  </si>
  <si>
    <t>-1396901752</t>
  </si>
  <si>
    <t>92</t>
  </si>
  <si>
    <t>42273591</t>
  </si>
  <si>
    <t>hydrant podzemní DN 80 PN 16 jednoduchý uzávěr krycí v 1500mm</t>
  </si>
  <si>
    <t>-619337758</t>
  </si>
  <si>
    <t>93</t>
  </si>
  <si>
    <t>42273594</t>
  </si>
  <si>
    <t>hydrant podzemní DN 80 PN 16 dvojitý uzávěr s koulí krycí v 1500mm</t>
  </si>
  <si>
    <t>-738972810</t>
  </si>
  <si>
    <t>94</t>
  </si>
  <si>
    <t>891261112</t>
  </si>
  <si>
    <t>Montáž vodovodních šoupátek otevřený výkop DN 100</t>
  </si>
  <si>
    <t>-1144325513</t>
  </si>
  <si>
    <t>Montáž vodovodních armatur na potrubí šoupátek nebo klapek uzavíracích v otevřeném výkopu nebo v šachtách s osazením zemní soupravy (bez poklopů) DN 100</t>
  </si>
  <si>
    <t>95</t>
  </si>
  <si>
    <t>42221324</t>
  </si>
  <si>
    <t>šoupátko pitná voda litina GGG 50 dlouhá stavební dl PN10/16 DN 100x300mm</t>
  </si>
  <si>
    <t>-1617827511</t>
  </si>
  <si>
    <t>96</t>
  </si>
  <si>
    <t>42291080</t>
  </si>
  <si>
    <t>souprava zemní pro šoupátka DN 100-150m do Rd 2,0m</t>
  </si>
  <si>
    <t>-1977154862</t>
  </si>
  <si>
    <t>souprava zemní pro šoupátka DN 100-150m Rd 2,0m</t>
  </si>
  <si>
    <t>97</t>
  </si>
  <si>
    <t>892241111</t>
  </si>
  <si>
    <t>Tlaková zkouška vodou potrubí DN do 80</t>
  </si>
  <si>
    <t>1328878205</t>
  </si>
  <si>
    <t>Tlakové zkoušky vodou na potrubí DN do 80</t>
  </si>
  <si>
    <t>98</t>
  </si>
  <si>
    <t>892273122</t>
  </si>
  <si>
    <t>Proplach a dezinfekce vodovodního potrubí DN od 80 do 125</t>
  </si>
  <si>
    <t>-968284094</t>
  </si>
  <si>
    <t>99</t>
  </si>
  <si>
    <t>899,1-R</t>
  </si>
  <si>
    <t>Zkouška funkčnosti signalizačního vodiče</t>
  </si>
  <si>
    <t>-938029372</t>
  </si>
  <si>
    <t>100</t>
  </si>
  <si>
    <t>899,888-R</t>
  </si>
  <si>
    <t>Dodávka + montáž kabelová betonové tvárnice a chráničky pro elektrokabely, vč. krycí desky, vč. vystažné fólie</t>
  </si>
  <si>
    <t>273294545</t>
  </si>
  <si>
    <t>Dodávka + montáž kabelová tvárnice, vč. krycí desky, vč. vystažné fólie</t>
  </si>
  <si>
    <t>Poznámka k položce:_x000D_
viz TZ př.č. D.2.0, v.č. D.2.1 až 7, situace C.3_x000D_
rozměr prefabrikovaného betonové žlabu kabelů budou určeny podle skutečné šířky kabelové trasy</t>
  </si>
  <si>
    <t>konečná úprava křížení kabelů, viz dočasné zajištění kabelů</t>
  </si>
  <si>
    <t>24,2</t>
  </si>
  <si>
    <t>101</t>
  </si>
  <si>
    <t>899401112</t>
  </si>
  <si>
    <t>Osazení poklopů litinových šoupátkových</t>
  </si>
  <si>
    <t>-1475823681</t>
  </si>
  <si>
    <t>102</t>
  </si>
  <si>
    <t>42291352</t>
  </si>
  <si>
    <t>poklop litinový šoupátkový pro zemní soupravy osazení do terénu a do vozovky</t>
  </si>
  <si>
    <t>1324237370</t>
  </si>
  <si>
    <t>103</t>
  </si>
  <si>
    <t>422,5b-R</t>
  </si>
  <si>
    <t>podkladová deska universální</t>
  </si>
  <si>
    <t>-553133389</t>
  </si>
  <si>
    <t>104</t>
  </si>
  <si>
    <t>899401113</t>
  </si>
  <si>
    <t>Osazení poklopů litinových hydrantových</t>
  </si>
  <si>
    <t>211051501</t>
  </si>
  <si>
    <t>105</t>
  </si>
  <si>
    <t>42291452</t>
  </si>
  <si>
    <t xml:space="preserve">poklop litinový hydrantový DN 80 </t>
  </si>
  <si>
    <t>1040497832</t>
  </si>
  <si>
    <t>poklop litinový hydrantový DN 80</t>
  </si>
  <si>
    <t>106</t>
  </si>
  <si>
    <t>422,5a-R</t>
  </si>
  <si>
    <t>1496786205</t>
  </si>
  <si>
    <t>107</t>
  </si>
  <si>
    <t>899713111R</t>
  </si>
  <si>
    <t>Orientační tabulky na sloupku betonovém nebo ocelovém, vč. sloupku</t>
  </si>
  <si>
    <t>-1058901755</t>
  </si>
  <si>
    <t>Orientační tabulky na vodovodních a kanalizačních řadech na sloupku ocelovém nebo betonovém</t>
  </si>
  <si>
    <t>108</t>
  </si>
  <si>
    <t>899721111</t>
  </si>
  <si>
    <t xml:space="preserve">Signalizační vodič  2xCu 4mm2 DN do 150 mm na potrubí </t>
  </si>
  <si>
    <t>2128388538</t>
  </si>
  <si>
    <t>Signalizační vodič na potrubí DN do 150 mm</t>
  </si>
  <si>
    <t>109</t>
  </si>
  <si>
    <t>899722113</t>
  </si>
  <si>
    <t>Krytí potrubí z plastů výstražnou fólií z PVC 34cm</t>
  </si>
  <si>
    <t>-498432653</t>
  </si>
  <si>
    <t>Krytí potrubí z plastů výstražnou fólií z PVC šířky 34 cm</t>
  </si>
  <si>
    <t>Ostatní konstrukce a práce, bourání</t>
  </si>
  <si>
    <t>110</t>
  </si>
  <si>
    <t>910,1-R</t>
  </si>
  <si>
    <t>Náklady na přemístění stávajícího reklamního zařízení (plakátovacího válce) na pozemku parc. č. 77/1, ve vlastnictví firmy RENGL, s.r.o., mimo ochranné pásmo nově navrhovaného vodovodu</t>
  </si>
  <si>
    <t>934810443</t>
  </si>
  <si>
    <t>Náklady na přemístění stávajícího reklamního zařízení (plakátovacího válce) na pozemku parc. č. 77/1, ve vlastnictví firmy RENGL, s.r.o., mimo ochranné pásmo nově navrhovaného vodovodu
Demontáž, zpětná montáž, popř. náklady na uskladnění po dobu výstavby</t>
  </si>
  <si>
    <t>111</t>
  </si>
  <si>
    <t>916111122</t>
  </si>
  <si>
    <t>Osazení obruby z drobných kostek bez boční opěry do lože z betonu prostého</t>
  </si>
  <si>
    <t>1904173381</t>
  </si>
  <si>
    <t>Osazení silniční obruby z dlažebních kostek v jedné řadě  s ložem tl. přes 50 do 100 mm, s vyplněním a zatřením spár cementovou maltou z drobných kostek bez boční opěry, do lože z betonu prostého</t>
  </si>
  <si>
    <t>"viz vytrhání obrub z dlažebních kostek" 9,2</t>
  </si>
  <si>
    <t>112</t>
  </si>
  <si>
    <t>58381007</t>
  </si>
  <si>
    <t>kostka štípaná dlažební žula drobná 8/10</t>
  </si>
  <si>
    <t>1009420712</t>
  </si>
  <si>
    <t>9,2*0,2*0,2</t>
  </si>
  <si>
    <t>0,368*1,05 'Přepočtené koeficientem množství</t>
  </si>
  <si>
    <t>113</t>
  </si>
  <si>
    <t>916131213</t>
  </si>
  <si>
    <t>Osazení silničního obrubníku betonového stojatého s boční opěrou do lože z betonu prostého</t>
  </si>
  <si>
    <t>-5478418</t>
  </si>
  <si>
    <t>Osazení silničního obrubníku betonového se zřízením lože, s vyplněním a zatřením spár cementovou maltou stojatého s boční opěrou z betonu prostého, do lože z betonu prostého</t>
  </si>
  <si>
    <t>viz vytrhání obrub</t>
  </si>
  <si>
    <t>114</t>
  </si>
  <si>
    <t>59217031</t>
  </si>
  <si>
    <t>obrubník betonový silniční 1000x150x250mm</t>
  </si>
  <si>
    <t>1684519931</t>
  </si>
  <si>
    <t>22*1,05 'Přepočtené koeficientem množství</t>
  </si>
  <si>
    <t>115</t>
  </si>
  <si>
    <t>916132112</t>
  </si>
  <si>
    <t>Osazení obruby z betonové přídlažby bez boční opěry do lože z betonu prostého</t>
  </si>
  <si>
    <t>-1932893269</t>
  </si>
  <si>
    <t>Osazení silniční obruby z betonové přídlažby (krajníků) s ložem tl. přes 50 do 100 mm, s vyplněním a zatřením spár cementovou maltou šířky do 250 mm bez boční opěry, do lože z betonu prostého</t>
  </si>
  <si>
    <t>"viz vytrhání přídlažby" 2,3</t>
  </si>
  <si>
    <t>116</t>
  </si>
  <si>
    <t>59218001</t>
  </si>
  <si>
    <t>přídlažba betonový silniční 300x200x80mm</t>
  </si>
  <si>
    <t>433557731</t>
  </si>
  <si>
    <t>2,3*1,05 'Přepočtené koeficientem množství</t>
  </si>
  <si>
    <t>117</t>
  </si>
  <si>
    <t>919122121</t>
  </si>
  <si>
    <t>Těsnění spár zálivkou za tepla pro komůrky š 15 mm hl 25 mm s těsnicím profilem</t>
  </si>
  <si>
    <t>-496907398</t>
  </si>
  <si>
    <t>Utěsnění dilatačních spár zálivkou za tepla  v cementobetonovém nebo živičném krytu včetně adhezního nátěru s těsnicím profilem pod zálivkou, pro komůrky šířky 15 mm, hloubky 25 mm</t>
  </si>
  <si>
    <t>118</t>
  </si>
  <si>
    <t>919735111</t>
  </si>
  <si>
    <t>Řezání stávajícího živičného krytu hl do 50 mm</t>
  </si>
  <si>
    <t>1839186798</t>
  </si>
  <si>
    <t>Řezání stávajícího živičného krytu nebo podkladu  hloubky do 50 mm</t>
  </si>
  <si>
    <t>109,7*2</t>
  </si>
  <si>
    <t>119</t>
  </si>
  <si>
    <t>979054451</t>
  </si>
  <si>
    <t>Očištění vybouraných zámkových nebo betonových dlaždic s původním spárováním z kameniva těženého</t>
  </si>
  <si>
    <t>-273948784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</si>
  <si>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</si>
  <si>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"viz rezebrání dlažeb zámkových pro pěší" 5,39</t>
  </si>
  <si>
    <t>120</t>
  </si>
  <si>
    <t>979071122</t>
  </si>
  <si>
    <t>Očištění dlažebních kostek drobných s původním spárováním živičnou směsí nebo MC, popř. betonem</t>
  </si>
  <si>
    <t>-491487413</t>
  </si>
  <si>
    <t>Očištění vybouraných dlažebních kostek  od spojovacího materiálu, s uložením očištěných kostek na skládku, s odklizením odpadových hmot na hromady a s odklizením vybouraných kostek na vzdálenost do 3 m drobných, s původním vyplněním spár živicí nebo cementovou maltou</t>
  </si>
  <si>
    <t>"viz vytrhání obrub z dlažebních kostek" 9,2*0,1</t>
  </si>
  <si>
    <t>997</t>
  </si>
  <si>
    <t>Přesun sutě</t>
  </si>
  <si>
    <t>121</t>
  </si>
  <si>
    <t>997221551</t>
  </si>
  <si>
    <t>Vodorovná doprava suti ze sypkých materiálů do 1 km</t>
  </si>
  <si>
    <t>-155014463</t>
  </si>
  <si>
    <t>Vodorovná doprava suti  bez naložení, ale se složením a s hrubým urovnáním ze sypkých materiálů, na vzdálenost do 1 km</t>
  </si>
  <si>
    <t>"kamenivo" 1,563+22,279+130,639+71,66</t>
  </si>
  <si>
    <t>"asfalt" 4,962+43,307+31,067</t>
  </si>
  <si>
    <t>"beton" 31,646</t>
  </si>
  <si>
    <t>122</t>
  </si>
  <si>
    <t>997221559</t>
  </si>
  <si>
    <t>Příplatek ZKD 1 km u vodorovné dopravy suti ze sypkých materiálů</t>
  </si>
  <si>
    <t>-830564127</t>
  </si>
  <si>
    <t>Vodorovná doprava suti  bez naložení, ale se složením a s hrubým urovnáním Příplatek k ceně za každý další i započatý 1 km přes 1 km</t>
  </si>
  <si>
    <t>337,123*9 'Přepočtené koeficientem množství</t>
  </si>
  <si>
    <t>123</t>
  </si>
  <si>
    <t>997221561</t>
  </si>
  <si>
    <t>Vodorovná doprava suti z kusových materiálů do 1 km</t>
  </si>
  <si>
    <t>-283275624</t>
  </si>
  <si>
    <t>Vodorovná doprava suti  bez naložení, ale se složením a s hrubým urovnáním z kusových materiálů, na vzdálenost do 1 km</t>
  </si>
  <si>
    <t>na trvalou skládku</t>
  </si>
  <si>
    <t>"obrubník" 4,51</t>
  </si>
  <si>
    <t>"přídlažba" 0,265</t>
  </si>
  <si>
    <t>na mezideponii a zpět</t>
  </si>
  <si>
    <t>"beton dlažba - chodník" 1,401*2</t>
  </si>
  <si>
    <t>"beton. dlažba - komunikace" 30,23*2</t>
  </si>
  <si>
    <t>"žulové kostky" 1,058*2</t>
  </si>
  <si>
    <t>124</t>
  </si>
  <si>
    <t>997221569</t>
  </si>
  <si>
    <t>Příplatek ZKD 1 km u vodorovné dopravy suti z kusových materiálů</t>
  </si>
  <si>
    <t>1809648871</t>
  </si>
  <si>
    <t>70,153*9 'Přepočtené koeficientem množství</t>
  </si>
  <si>
    <t>125</t>
  </si>
  <si>
    <t>997221611</t>
  </si>
  <si>
    <t>Nakládání suti na dopravní prostředky pro vodorovnou dopravu</t>
  </si>
  <si>
    <t>-416051305</t>
  </si>
  <si>
    <t>Nakládání na dopravní prostředky  pro vodorovnou dopravu suti</t>
  </si>
  <si>
    <t>337,123+70,153</t>
  </si>
  <si>
    <t>126</t>
  </si>
  <si>
    <t>997221861</t>
  </si>
  <si>
    <t>Poplatek za uložení stavebního odpadu na recyklační skládce (skládkovné) z prostého betonu pod kódem 17 01 01</t>
  </si>
  <si>
    <t>1746960784</t>
  </si>
  <si>
    <t>Poplatek za uložení stavebního odpadu na recyklační skládce (skládkovné) z prostého betonu zatříděného do Katalogu odpadů pod kódem 17 01 01</t>
  </si>
  <si>
    <t>127</t>
  </si>
  <si>
    <t>997221873</t>
  </si>
  <si>
    <t>-1800529798</t>
  </si>
  <si>
    <t>128</t>
  </si>
  <si>
    <t>997221875</t>
  </si>
  <si>
    <t>Poplatek za uložení stavebního odpadu na recyklační skládce (skládkovné) asfaltového bez obsahu dehtu zatříděného do Katalogu odpadů pod kódem 17 03 02</t>
  </si>
  <si>
    <t>-465747150</t>
  </si>
  <si>
    <t>998</t>
  </si>
  <si>
    <t>Přesun hmot</t>
  </si>
  <si>
    <t>129</t>
  </si>
  <si>
    <t>998276101</t>
  </si>
  <si>
    <t>Přesun hmot pro trubní vedení z trub z plastických hmot otevřený výkop</t>
  </si>
  <si>
    <t>1035876404</t>
  </si>
  <si>
    <t>Přesun hmot pro trubní vedení hloubené z trub z plastických hmot nebo sklolaminátových pro vodovody nebo kanalizace v otevřeném výkopu dopravní vzdálenost do 15 m</t>
  </si>
  <si>
    <t>761,586-701,022</t>
  </si>
  <si>
    <t>002 - SO 340 Stavební část - vodovodní přípojky</t>
  </si>
  <si>
    <t>113106121</t>
  </si>
  <si>
    <t>Rozebrání dlažeb z betonových nebo kamenných dlaždic komunikací pro pěší ručně - chodník z betonových dlaždic</t>
  </si>
  <si>
    <t>-1872053792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</si>
  <si>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</si>
  <si>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Poznámka k položce:_x000D_
viz TZ př.č. 2.0, v.č. D.3.1 a 2, situace C.3</t>
  </si>
  <si>
    <t>"č.p. 10" 4,37*1,1</t>
  </si>
  <si>
    <t>113106125</t>
  </si>
  <si>
    <t>Rozebrání dlažeb z vegetačních dlaždic betonových komunikací pro pěší ručně - plocha ze zatravňovacích tvárnic</t>
  </si>
  <si>
    <t>-111526615</t>
  </si>
  <si>
    <t>Rozebrání dlažeb komunikací pro pěší s přemístěním hmot na skládku na vzdálenost do 3 m nebo s naložením na dopravní prostředek s ložem z kameniva nebo živice a s jakoukoliv výplní spár ručně z vegetační dlažby betonové</t>
  </si>
  <si>
    <t>"č.p.5, 6" 17,19</t>
  </si>
  <si>
    <t>4,807+17,19</t>
  </si>
  <si>
    <t>113106161</t>
  </si>
  <si>
    <t>Rozebrání dlažeb vozovek z drobných kostek s ložem z kameniva ručně - chodník ze žulových kostek</t>
  </si>
  <si>
    <t>-1782245103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</si>
  <si>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</si>
  <si>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"č.p. 8" 1,84*1,1</t>
  </si>
  <si>
    <t>113107163,1</t>
  </si>
  <si>
    <t>1795502918</t>
  </si>
  <si>
    <t>"č.p.7, 8, 9, 10 ,11" (1,24+0,84+7,89+1,47+2,82)*1,1</t>
  </si>
  <si>
    <t>-14269294</t>
  </si>
  <si>
    <t>"asfalt. komunikace" 49,929</t>
  </si>
  <si>
    <t>"komunikace z beton. dlažby" 15,686</t>
  </si>
  <si>
    <t>"č.p. 1, 2, 3, 4, 5, 6" (7,95+7,91+7,72+7,47+7,19+7,15)*1,1</t>
  </si>
  <si>
    <t>"kromě č.p.7" 4,1+2+2+3,6+2+2+2+2</t>
  </si>
  <si>
    <t>"č.p. 1až 6" 4,1+2+2+3,6</t>
  </si>
  <si>
    <t>119001413</t>
  </si>
  <si>
    <t>Dočasné zajištění potrubí betonového, ŽB nebo kameninového DN přes 500 do 1000 mm</t>
  </si>
  <si>
    <t>-607976439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</si>
  <si>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500 do 1000 mm</t>
  </si>
  <si>
    <t>1,1*2</t>
  </si>
  <si>
    <t>0,9*19</t>
  </si>
  <si>
    <t>tl.150mm, dle situace C.3</t>
  </si>
  <si>
    <t>"č.p.1, 2, 3, 4, 8, 11"   69,37</t>
  </si>
  <si>
    <t>Poznámka k položce:_x000D_
viz TZ př.č. 2.0, v.č. D.2.1 až 7, situace C.3_x000D_
100% hor tř.III</t>
  </si>
  <si>
    <t>"č.p. 1, 2, 3, 4, 5, 6" (7,95+7,91+7,72+7,47+7,19+7,15)*1,1*(2-0,5)</t>
  </si>
  <si>
    <t>"č.p.7, 8, 9, 10 ,11" (1,24+0,84+7,89+1,47+2,82)*1,1*(2-0,63)</t>
  </si>
  <si>
    <t xml:space="preserve">zatravnovací dlažba, tl.270mm, odebráno v rámci přípravných prací </t>
  </si>
  <si>
    <t>"č.p. 5, 6" (4,35+4,3)*1,1*(2-0,27)</t>
  </si>
  <si>
    <t xml:space="preserve">beton. dlažba chodník, tl.250mm, odebráno v rámci přípravných prací </t>
  </si>
  <si>
    <t>"č.p. 10" 4,37*1,1*(2-0,25)</t>
  </si>
  <si>
    <t xml:space="preserve">žulové kostky chodník, tl.370mm, odebráno v rámci přípravných prací </t>
  </si>
  <si>
    <t>"č.p. 8" 1,84*1,1*(2-0,37)</t>
  </si>
  <si>
    <t>"č.p.1, 2, 3, 4, 8, 11" (3,49+3,69+4,03+4,01+4,17+4,42)*1,1*(2-0,15)</t>
  </si>
  <si>
    <t>"rozšíření pro VŠ, č.p. 3, 4" 2,76*2,46*(2,1-0,15)*2-2,46*1,1*(2-0,15)*2</t>
  </si>
  <si>
    <t>uvažováno 50%</t>
  </si>
  <si>
    <t>189,476*0,5</t>
  </si>
  <si>
    <t>141,9-R</t>
  </si>
  <si>
    <t>Příplatek za provedení protlaku ze sklepních prostor RD</t>
  </si>
  <si>
    <t>849837881</t>
  </si>
  <si>
    <t>141721211</t>
  </si>
  <si>
    <t>Řízený zemní protlak délky do 50 m hl do 6 m s protlačením potrubí vnějšího průměru vrtu do 90 mm v hornině třídy těžitelnosti I a II skupiny 1 až 4</t>
  </si>
  <si>
    <t>-1426789765</t>
  </si>
  <si>
    <t>Řízený zemní protlak délky protlaku do 50 m v hornině třídy těžitelnosti I a II, skupiny 1 až 4 včetně protlačení trub v hloubce do 6 m vnějšího průměru vrtu do 90 mm</t>
  </si>
  <si>
    <t>"p.č.7" 7,3</t>
  </si>
  <si>
    <t>28613383</t>
  </si>
  <si>
    <t>potrubí kanalizační tlakové PE100 SDR11 návin se signalizační vrstvou 75x6,8mm</t>
  </si>
  <si>
    <t>-567745211</t>
  </si>
  <si>
    <t>7,3*1,05 'Přepočtené koeficientem množství</t>
  </si>
  <si>
    <t>"součet délek v jednotlivých površích - otevřený výkop" (45,39+14,26+1,84+4,37+23,81+8,65)*2*2</t>
  </si>
  <si>
    <t>189,476</t>
  </si>
  <si>
    <t>ornice, tl.150mm</t>
  </si>
  <si>
    <t>69,37*0,15</t>
  </si>
  <si>
    <t>"č.p.1, 2, 3, 4, 8, 11" (3,49+3,69+4,03+4,01+4,17+4,42)*1,1*(2-0,1-0,39-0,15)</t>
  </si>
  <si>
    <t>"OP VŠ" -1,36*1,06*1,69*2</t>
  </si>
  <si>
    <t>"součet délek v jednotlivých površích - otevřený výkop" (45,39+14,26+1,84+4,37+23,81+8,65)*1,1</t>
  </si>
  <si>
    <t>199,882</t>
  </si>
  <si>
    <t>-57,62</t>
  </si>
  <si>
    <t>142,262*1,8 'Přepočtené koeficientem množství</t>
  </si>
  <si>
    <t>-2,037-10,815</t>
  </si>
  <si>
    <t>-42,179</t>
  </si>
  <si>
    <t>OP VŠ</t>
  </si>
  <si>
    <t>-1,36*1,06*1,69*2</t>
  </si>
  <si>
    <t>49,929*0,45</t>
  </si>
  <si>
    <t>15,686*0,63</t>
  </si>
  <si>
    <t>161,922</t>
  </si>
  <si>
    <t>"č.p.1, 2, 3, 4, 8, 11" -(3,49+3,69+4,03+4,01+4,17+4,42)*1,1*(2-0,1-0,39-0,15)</t>
  </si>
  <si>
    <t>"rozšíření pro VŠ, č.p. 3, 4" -(2,76*2,46*(2,1-0,15)*2-2,46*1,1*(2-0,15)*2)</t>
  </si>
  <si>
    <t>"OP VŠ" 1,36*1,06*1,69*2</t>
  </si>
  <si>
    <t>114,708*2,1 'Přepočtené koeficientem množství</t>
  </si>
  <si>
    <t>"součet délek v jednotlivých površích - otevřený výkop" (45,39+14,26+1,84+4,37+23,81+8,65)*1,1*0,39</t>
  </si>
  <si>
    <t>42,179*2 'Přepočtené koeficientem množství</t>
  </si>
  <si>
    <t>"viz sejmutí" 69,37</t>
  </si>
  <si>
    <t>"zatravňovací dlažba" 17,19</t>
  </si>
  <si>
    <t>10364101</t>
  </si>
  <si>
    <t>zemina pro terénní úpravy -  ornice</t>
  </si>
  <si>
    <t>1651156220</t>
  </si>
  <si>
    <t>"zatravňovací dlažba" 17,19*0,08</t>
  </si>
  <si>
    <t>1,375*1,6 'Přepočtené koeficientem množství</t>
  </si>
  <si>
    <t>240,887+84,358</t>
  </si>
  <si>
    <t>451541111</t>
  </si>
  <si>
    <t>Lože pod potrubí nebo šachty otevřený výkop ze štěrkodrtě fr 0-16mm</t>
  </si>
  <si>
    <t>-153582660</t>
  </si>
  <si>
    <t>Lože pod potrubí, stoky a drobné objekty v otevřeném výkopu ze štěrkodrtě 0-16 mm</t>
  </si>
  <si>
    <t>"č.p. 3, 4" 2,76*2,46*0,15*2</t>
  </si>
  <si>
    <t>"součet délek v jednotlivých površích - otevřený výkop" (45,39+14,26+1,84+4,37+23,81+8,65)*1,1*0,1</t>
  </si>
  <si>
    <t>Poznámka k položce:_x000D_
viz TZ př.č. 2.0, v.č. D.3.1 a 2, situace C.3_x000D_
obnova povrchu přesahy viz SO 330</t>
  </si>
  <si>
    <t>49,929</t>
  </si>
  <si>
    <t>564851011,1</t>
  </si>
  <si>
    <t>1258483538</t>
  </si>
  <si>
    <t>564831011</t>
  </si>
  <si>
    <t>Podklad ze štěrkodrtě ŠDa plochy do 100 m2 tl 100 mm fr 0-32mm</t>
  </si>
  <si>
    <t>614807137</t>
  </si>
  <si>
    <t>Podklad ze štěrkodrti ŠD s rozprostřením a zhutněním plochy jednotlivě do 100 m2, po zhutnění tl. 100 mm</t>
  </si>
  <si>
    <t>591211111</t>
  </si>
  <si>
    <t>Kladení dlažby z kostek drobných z kamene do lože z kameniva těženého tl 50 mm</t>
  </si>
  <si>
    <t>211216603</t>
  </si>
  <si>
    <t>Kladení dlažby z kostek  s provedením lože do tl. 50 mm, s vyplněním spár, s dvojím beraněním a se smetením přebytečného materiálu na krajnici drobných z kamene, do lože z kameniva těženého</t>
  </si>
  <si>
    <t>"viz rozebrání kostek" 2,024</t>
  </si>
  <si>
    <t>1719479422</t>
  </si>
  <si>
    <t>2,024*0,2</t>
  </si>
  <si>
    <t>0,405*1,05 'Přepočtené koeficientem množství</t>
  </si>
  <si>
    <t>596811120</t>
  </si>
  <si>
    <t>Kladení betonové dlažby komunikací pro pěší do lože z kameniva velikosti do 0,09 m2 pl do 50 m2</t>
  </si>
  <si>
    <t>-1373173141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</si>
  <si>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</si>
  <si>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"viz rezebrání dlažeb betonových pro pěší" 4,807</t>
  </si>
  <si>
    <t>59248005</t>
  </si>
  <si>
    <t>dlažba plošná betonová chodníková tl.50mm - dle původní</t>
  </si>
  <si>
    <t>451868947</t>
  </si>
  <si>
    <t>4,807*0,2</t>
  </si>
  <si>
    <t>0,961*1,05 'Přepočtené koeficientem množství</t>
  </si>
  <si>
    <t>"viz rezebrání dlažeb zámkových vozovek" 15,686</t>
  </si>
  <si>
    <t>15,686*0,2</t>
  </si>
  <si>
    <t>3,137*1,05 'Přepočtené koeficientem množství</t>
  </si>
  <si>
    <t>564851011,3</t>
  </si>
  <si>
    <t>-960679162</t>
  </si>
  <si>
    <t>596412210</t>
  </si>
  <si>
    <t>Kladení dlažby z vegetačních tvárnic pozemních komunikací tl 80 mm pl do 50 m2</t>
  </si>
  <si>
    <t>1939559307</t>
  </si>
  <si>
    <t>Kladení dlažby z betonových vegetačních dlaždic pozemních komunikací  s ložem z kameniva těženého nebo drceného tl. do 50 mm, s vyplněním spár a vegetačních otvorů, s hutněním vibrováním tl. 80 mm, pro plochy do 50 m2</t>
  </si>
  <si>
    <t>"viz rozebrání vegetačních dlaždic" 17,19</t>
  </si>
  <si>
    <t>59246016</t>
  </si>
  <si>
    <t>dlažba plošná betonová vegetační 600x400x80mm</t>
  </si>
  <si>
    <t>4114732</t>
  </si>
  <si>
    <t>17,19*1,05 'Přepočtené koeficientem množství</t>
  </si>
  <si>
    <t>892233122</t>
  </si>
  <si>
    <t>Proplach a dezinfekce vodovodního potrubí DN od 25 do 70</t>
  </si>
  <si>
    <t>3161925</t>
  </si>
  <si>
    <t>Poznámka k položce:_x000D_
viz TZ př.č. 2.0, v.č. D.3.1 a 2, situace C.3_x000D_
rozměr prefabrikovaného betonové žlabu kabelů budou určeny podle skutečné šířky kabelové trasy</t>
  </si>
  <si>
    <t>17,1</t>
  </si>
  <si>
    <t>"součet délek v jednotlivých površích - otevřený výkop" 45,39+14,26+1,84+4,37+23,81+8,65</t>
  </si>
  <si>
    <t>98,32*1,1 'Přepočtené koeficientem množství</t>
  </si>
  <si>
    <t>899913104</t>
  </si>
  <si>
    <t>Uzavírací manžeta chráničky potrubí DN 32 x 80</t>
  </si>
  <si>
    <t>476870791</t>
  </si>
  <si>
    <t>Koncové uzavírací manžety chrániček  DN potrubí x DN chráničky DN 32 x 80</t>
  </si>
  <si>
    <t>"č.p.7" 2</t>
  </si>
  <si>
    <t>"viz vytrhání obrub" 19,7</t>
  </si>
  <si>
    <t>19,7*1,05 'Přepočtené koeficientem množství</t>
  </si>
  <si>
    <t>"viz vytrhání přídlažby" 11,7</t>
  </si>
  <si>
    <t>11,7*1,05 'Přepočtené koeficientem množství</t>
  </si>
  <si>
    <t>"č.p. 1, 2, 3, 4, 5, 6" (7,95+7,91+7,72+7,47+7,19+7,15)*2</t>
  </si>
  <si>
    <t>950,1-R</t>
  </si>
  <si>
    <t>Provedení prostupu základem pro potrubí D90, vč. utěsnění prostupu po osazení porrubí</t>
  </si>
  <si>
    <t>-1665538023</t>
  </si>
  <si>
    <t>"č.p. 1, 2, 5, 6, 8, 10" 6</t>
  </si>
  <si>
    <t>979071121</t>
  </si>
  <si>
    <t>Očištění dlažebních kostek drobných s původním spárováním kamenivem těženým</t>
  </si>
  <si>
    <t>1767832730</t>
  </si>
  <si>
    <t>Očištění vybouraných dlažebních kostek  od spojovacího materiálu, s uložením očištěných kostek na skládku, s odklizením odpadových hmot na hromady a s odklizením vybouraných kostek na vzdálenost do 3 m drobných, s původním vyplněním spár kamenivem těženým</t>
  </si>
  <si>
    <t>-788817415</t>
  </si>
  <si>
    <t>"kamenivo" 28,959+49,211+6,902+0,891+6,379</t>
  </si>
  <si>
    <t>"asfalt" 5,742+10,984+1,537</t>
  </si>
  <si>
    <t>"beton" 9,804</t>
  </si>
  <si>
    <t>1705150714</t>
  </si>
  <si>
    <t>120,409*9 'Přepočtené koeficientem množství</t>
  </si>
  <si>
    <t>-565510748</t>
  </si>
  <si>
    <t>"obrubník" 4,039</t>
  </si>
  <si>
    <t>"přídlažba" 1,343</t>
  </si>
  <si>
    <t>"zatravňovací tvárnice" 3,868</t>
  </si>
  <si>
    <t>"beton dlažba - chodník" 1,226*2</t>
  </si>
  <si>
    <t>"beton. dlažba - komunikace" 4,627*2</t>
  </si>
  <si>
    <t>"žulové kostky" 0,648*2</t>
  </si>
  <si>
    <t>625076338</t>
  </si>
  <si>
    <t>22,252*9 'Přepočtené koeficientem množství</t>
  </si>
  <si>
    <t>-34857815</t>
  </si>
  <si>
    <t>120,409+22,252</t>
  </si>
  <si>
    <t>1433595465</t>
  </si>
  <si>
    <t>1677324289</t>
  </si>
  <si>
    <t>1174372616</t>
  </si>
  <si>
    <t>340,258-325,245</t>
  </si>
  <si>
    <t>003 - SO 901 Stavební část - přeložka NN</t>
  </si>
  <si>
    <t>M - Práce a dodávky M</t>
  </si>
  <si>
    <t xml:space="preserve">    21-M - Elektromontáže</t>
  </si>
  <si>
    <t>Práce a dodávky M</t>
  </si>
  <si>
    <t>21-M</t>
  </si>
  <si>
    <t>Elektromontáže</t>
  </si>
  <si>
    <t>M21,1-R</t>
  </si>
  <si>
    <t>Přeložka NN - provedeno na základě smlouvy o přeložce uzavřené mezi stavebníkem a vlastníkem elektrické sítě (Eg.D, a.s.). - jednotková cena se nevyplňuje</t>
  </si>
  <si>
    <t>kpl</t>
  </si>
  <si>
    <t>988055256</t>
  </si>
  <si>
    <t>Přeložka NN - provedeno na základě smlouvy o přeložce uzavřené mezi stavebníkem a vlastníkem elektrické sítě (Eg.D, a.s.).</t>
  </si>
  <si>
    <t>004 - Ostatní a vedlejší náklady</t>
  </si>
  <si>
    <t xml:space="preserve">    1.1 - Zařízení staveniště</t>
  </si>
  <si>
    <t xml:space="preserve">      1.1.1 - Zřízení, údržba a odstranění prostor dodavatele</t>
  </si>
  <si>
    <t xml:space="preserve">      1.1.3 - Vytýčení stávajících inž.sítí</t>
  </si>
  <si>
    <t xml:space="preserve">      1.1.4 - Zabezpečení podm.dle Plánu bezpečnosti práce</t>
  </si>
  <si>
    <t xml:space="preserve">      1.1.7 - Zajištění čištění komunikací </t>
  </si>
  <si>
    <t xml:space="preserve">      1.1.8 - Zjištění obslužnosti komunikací a dočasné dopravní značení</t>
  </si>
  <si>
    <t xml:space="preserve">      1.1.9 - Projednání podmínek s majiteli pozemků </t>
  </si>
  <si>
    <t xml:space="preserve">    1.2 - Doprovodné objekty - Propagace</t>
  </si>
  <si>
    <t xml:space="preserve">      1.2.1 - Informační tabule</t>
  </si>
  <si>
    <t xml:space="preserve">    1.3 - Související činnosti</t>
  </si>
  <si>
    <t xml:space="preserve">      1.3.2 - Havarijní  plán stavby</t>
  </si>
  <si>
    <t xml:space="preserve">      1.3.3 - Projektová dokumentace zajišťovaná dodavatelem</t>
  </si>
  <si>
    <t xml:space="preserve">      1.3.4 - Geodetické zaměření skutečného provedení  stavby</t>
  </si>
  <si>
    <t xml:space="preserve">      1.3.5 - Dokumentace skutečného provedení stavby</t>
  </si>
  <si>
    <t xml:space="preserve">      1.3.7 - Zkoušky a testování.</t>
  </si>
  <si>
    <t xml:space="preserve">      1.3.9 - Kompletační činnost</t>
  </si>
  <si>
    <t>1.1</t>
  </si>
  <si>
    <t>Zařízení staveniště</t>
  </si>
  <si>
    <t>1.1.1</t>
  </si>
  <si>
    <t>Zřízení, údržba a odstranění prostor dodavatele</t>
  </si>
  <si>
    <t>1.1.1.1</t>
  </si>
  <si>
    <t>ZS zhotovitele</t>
  </si>
  <si>
    <t>-858639199</t>
  </si>
  <si>
    <t>Šatny, sociální objekty (mobilní WC...), kancelář pro stavbyvedoucího a mistra, kryté plechové uzamyk. sklady, volné sklady - potrubí, prefa díly, sypké materiály, apod. Oplocení, osvětlení, uvedení plochy do původního stavu apod., vč. Poplatky majiteli veřejných pozemků za dočasný pronájem ploch pro zařízení staveniště                                                              
Pozn.: v případě dočasného pronájmu pozemků v majetku Města Ostravy se předpokládají náklady za pronájem  0,0  Kč. 
Položka zahrnuje napojení staveniště na energie a jednotlivá media a případné nutné poplatky</t>
  </si>
  <si>
    <t>1.1.3</t>
  </si>
  <si>
    <t>Vytýčení stávajících inž.sítí</t>
  </si>
  <si>
    <t>1.1.3.1</t>
  </si>
  <si>
    <t>Náklady na vytýčení všech inženýrských sítí na staveništi u jednotlivých správců a majitelů,  před zahájením stavebních prací , vč. aktualizací vyjádření správců sítí před zahájením stavby</t>
  </si>
  <si>
    <t>2131897139</t>
  </si>
  <si>
    <t>1.1.3.2</t>
  </si>
  <si>
    <t>Náklady na geodetické vytyčení stavby</t>
  </si>
  <si>
    <t>-1187471228</t>
  </si>
  <si>
    <t>Zhotovitel  zajistí geodetické zaměření oprávněným geodetem navrhnuté trasy vodovodu</t>
  </si>
  <si>
    <t>1.1.4</t>
  </si>
  <si>
    <t>Zabezpečení podm.dle Plánu bezpečnosti práce</t>
  </si>
  <si>
    <t>1.1.4.1</t>
  </si>
  <si>
    <t>Provizorní ohrazení výkopu</t>
  </si>
  <si>
    <t>1855644939</t>
  </si>
  <si>
    <t>Zřízení, instalace a ukotvení  provizorních ohrazení výkopu  včetně následné likvidace</t>
  </si>
  <si>
    <t>1.1.4.2</t>
  </si>
  <si>
    <t>Bezpečnost práce</t>
  </si>
  <si>
    <t>-1924650436</t>
  </si>
  <si>
    <t>Zajištění bezpečnosti práce na staveništi dle plánu BOZP</t>
  </si>
  <si>
    <t>1.1.4.3</t>
  </si>
  <si>
    <t>Náklady na dočasné přístupy k nemovitostem</t>
  </si>
  <si>
    <t>93260312</t>
  </si>
  <si>
    <t>Po dobu provádění příslušného úseku kanalizace a vodovodu bude nutno zajistit příjezd k jednotlivým nemovitostem. To se navrhuje převedením dopravy přes výkop přenosnou ocelovou plošinou o rozměrech 2,5 x 2,5 m v tl. 20 mm
Po dobu výstavby musí být v prostoru staveniště umožněn průjezd vozidlům záchranné služby, požární ochrany, bydlícím občanům, dopravní obsluze apod.</t>
  </si>
  <si>
    <t>1.1.7</t>
  </si>
  <si>
    <t xml:space="preserve">Zajištění čištění komunikací </t>
  </si>
  <si>
    <t>1.1.7.1</t>
  </si>
  <si>
    <t>Čistění komunikací</t>
  </si>
  <si>
    <t>-1061127297</t>
  </si>
  <si>
    <t>Zajištění čištění komunikací po celou dobu realizace stavby</t>
  </si>
  <si>
    <t>1.1.8</t>
  </si>
  <si>
    <t>Zjištění obslužnosti komunikací a dočasné dopravní značení</t>
  </si>
  <si>
    <t>1.1.8.1</t>
  </si>
  <si>
    <t>Náklady na zajištění bezpečnosti silničního provozu</t>
  </si>
  <si>
    <t>-999777657</t>
  </si>
  <si>
    <t>1.1.8.2</t>
  </si>
  <si>
    <t xml:space="preserve">Dočasné dopravní značení vč. dopravních značek, jejich osazení a následného odstranění, převzetí komunikace jejich správci, </t>
  </si>
  <si>
    <t>-2097533259</t>
  </si>
  <si>
    <t xml:space="preserve">Zřízení a instalace dočasného dopravního značení. Součástí prací je zajištění provozu zařízení pro dočasné značení po dobu stavby a následná likvidace dočasného dopravního značení. </t>
  </si>
  <si>
    <t>1.1.9</t>
  </si>
  <si>
    <t xml:space="preserve">Projednání podmínek s majiteli pozemků </t>
  </si>
  <si>
    <t>1.1.9.1</t>
  </si>
  <si>
    <t>Náklady na zajištění vstupu  na pozemky majitelů a protokolární předání pozemků po ukončení stavby jejim vlastníkům</t>
  </si>
  <si>
    <t>-607967700</t>
  </si>
  <si>
    <t>Zhotovitel  zajistí projednání a souhlasy se vstupy na pozemky s  majiteli dotčených pozemků a zajistí potřebná povolení pro realizaci stavby. Součástí prací je i zajištění podpisu  protokolu o zpětném převzetí pozemku vlastníky příslušných pozemků.</t>
  </si>
  <si>
    <t>1.1.9.2</t>
  </si>
  <si>
    <t>Náklady na projednání a zajištění připojení nemovitostí, vč. protokolárního předání přepojení přípojek jejim vlastníkům</t>
  </si>
  <si>
    <t>-94840996</t>
  </si>
  <si>
    <t>Zhotovitel  zajistí projednání podmínek stavby se správci inženýrských sítí a s  majiteli dotčených pozemků a zajistí potřebná povolení pro realizaci stavby včetně projednání a odsouhlasení připojení příslušných nemovitostí. Součástí je zajištění písemného souhlasu vlastníka příslušné nemovitosti a jeho podpisu předávacího protokolu o zřízení přípojky.</t>
  </si>
  <si>
    <t>1.1.9.3</t>
  </si>
  <si>
    <t>Potřebná povolení a souhlasy</t>
  </si>
  <si>
    <t>-83759047</t>
  </si>
  <si>
    <t>Zajištění veškerých potřebných povolení pro zahájení, pro realizaci a pro ukončení výstavby - pro předání investorovi k užívání</t>
  </si>
  <si>
    <t>1.2</t>
  </si>
  <si>
    <t>Doprovodné objekty - Propagace</t>
  </si>
  <si>
    <t>1.2.1</t>
  </si>
  <si>
    <t>Informační tabule</t>
  </si>
  <si>
    <t>1.2.1.1</t>
  </si>
  <si>
    <t>248946001</t>
  </si>
  <si>
    <t>1 ks informační tabule, odolné proti povětrnostním vlivům. O celkové polše menší než 0,6m2, umístěna mimo ochranná pásma pozemních komunikací</t>
  </si>
  <si>
    <t>1.3</t>
  </si>
  <si>
    <t>Související činnosti</t>
  </si>
  <si>
    <t>1.3.2</t>
  </si>
  <si>
    <t>Havarijní  plán stavby</t>
  </si>
  <si>
    <t>1.3.2.2</t>
  </si>
  <si>
    <t>Náklady na zpracování, projednání a schválení havarijního plánu pro používání mechanismů na stavbě</t>
  </si>
  <si>
    <t>-415917914</t>
  </si>
  <si>
    <t>Náklady na zpracování, projednání a schválení havarijního plánu pro používání mechanismů na stavbě. Havarijní plán bude vypracován 5x v tištěné verzi a 2x v digitální verzi na CD</t>
  </si>
  <si>
    <t>1.3.3</t>
  </si>
  <si>
    <t>Projektová dokumentace zajišťovaná dodavatelem</t>
  </si>
  <si>
    <t>1.3.3.1</t>
  </si>
  <si>
    <t>Dokumentace realizační a dílenská</t>
  </si>
  <si>
    <t>1675871332</t>
  </si>
  <si>
    <t>Vypracování realizační a dílenské dokumentace stavby jednotlivých dílčích staveb celého komplexu. Realizační dokumentace bude vypracována 4x v tištěné verzi a 2x v digitální verzi na CD., vč. schválení TDS a AD</t>
  </si>
  <si>
    <t>1.3.3.2</t>
  </si>
  <si>
    <t>Projekt dočasného dopravního značení, vč. jeho aktualizace, projednání a schválení</t>
  </si>
  <si>
    <t>370357333</t>
  </si>
  <si>
    <t>Projekt dočasného dopravního značení, vč. jeho aktualizace, projednání a schválení. Součástí položky je i vyhotovení, projednání a schválení nového projektu dočasného dopravního značení pokud to stavba bude vyžadovat</t>
  </si>
  <si>
    <t>1.3.4</t>
  </si>
  <si>
    <t>Geodetické zaměření skutečného provedení  stavby</t>
  </si>
  <si>
    <t>1.3.4.1</t>
  </si>
  <si>
    <t>-799992726</t>
  </si>
  <si>
    <t>Geodetické zaměření skutečného provedení stavby včetně zákresu tras a objektů - předmětem je zaměření veškerých nadzemních i podzemních objektů, veškerých potrubních vedení a veškerých elektro rozvodů. Dokumentace geometrického zaměření skutečného stavu bude ověřena odpovědným geodetem. Dokumentace bude vyhotovena 2x v tištěné verzi a 2x v digitální verzi na CD. Bude provedeno na podkladu katastrální mapy.</t>
  </si>
  <si>
    <t>1.3.4.2</t>
  </si>
  <si>
    <t>Zákres skutečného provedení stavby do aktuální katastrální mapy</t>
  </si>
  <si>
    <t>-721849458</t>
  </si>
  <si>
    <t>Vypracování zákresu skutečného provedení kompletní stavby do katastrální mapy. Zákres skutečného provedení stavby do katastrální mapy bude vypracován 2x v tištěné verzi a 2x v digitální verzi na CD. Zákres skutečného provedení stavby bude ověřen odpovědným geodetem.</t>
  </si>
  <si>
    <t>1.3.4.3</t>
  </si>
  <si>
    <t>Vyhotovení geometrického plánu pro pozemky, které nepatří městu pro vklad věcných břemen do katastru nemovitostí, případně pro výkupy</t>
  </si>
  <si>
    <t>1583918397</t>
  </si>
  <si>
    <t>Vypracování geometrického plánu skutečného provedení pro pozemnky, které nepatří městu do katastrální mapy s vyznačením věcných břemen dle požadavků a zásad platné státní legislativy a dle požadavků Katastrálního úřadu. Počet vyhotovení geometrických plánů bude upřesněn na základě počtu vlastníků pozemků se kterými se budou uzavírat smlouvy. Dokumentace bude ověřená odpovědným geodetem a Katastrálním úřadem.
Geometrický plán bude vyhotoven 1x pro každého vlastníka pozemku a 3x ke každému pozemku</t>
  </si>
  <si>
    <t>1.3.5</t>
  </si>
  <si>
    <t>Dokumentace skutečného provedení stavby</t>
  </si>
  <si>
    <t>1.3.5.2</t>
  </si>
  <si>
    <t>Dokumentace skutečného provedení, event. zákres skutečného provedení do ověřené dokumentace</t>
  </si>
  <si>
    <t>866760812</t>
  </si>
  <si>
    <t>Vypracování dokumentace skutečného provedení  jednotlivých dílčích staveb celého komplexu včetně zakreslení skutečného provedení stavby do originálu ověřené dokumentace na MMO OVP. Dokumentace skutečného provedení bude vypracována 4x v tištěné verzi a 2x v digitální verzi na CD. Z toho 2x bude dokumentace oražena OOŽP</t>
  </si>
  <si>
    <t>1.3.7</t>
  </si>
  <si>
    <t>Zkoušky a testování.</t>
  </si>
  <si>
    <t>1.3.7.1</t>
  </si>
  <si>
    <t>Náklady na provedení zkoušek hutnění obysypu a zásypu a únosnosti zemní pláně, vč. vypracování záznamu o zkoušce, zkoušky budou prováděné podle příslušných ČSN a EN</t>
  </si>
  <si>
    <t>-1635184945</t>
  </si>
  <si>
    <t xml:space="preserve">Náklady na provedení zkoušek hutnění obysypu a zásypu a únosnosti zemní pláně, vč. vypracování záznamu o zkoušce, zkoušky budou prováděné podle příslušných ČSN a EN
Zkoušku bude provádět odborně způsobilá osoba, která provede i její vyhodnocení. 
Při provádění prací a při jejich kontrole je třeba dodržovat kvalitativní požadavky Technických podmínek TP 146 vydaných MDS ČR v roce 2001 (Povolování a provádění výkopů a zásypů rýh pro inženýrské sítě ve vozovkách pozemních komunikací).
</t>
  </si>
  <si>
    <t>1.3.7.3</t>
  </si>
  <si>
    <t>Související zkoušky a atesty</t>
  </si>
  <si>
    <t>-1136376350</t>
  </si>
  <si>
    <t>Související zkoušky a atesty - zajištění zkoušek a atestů o nezávadnosti či o vhodnosti použití u všech výrobků a u všech materiálů použitých v rámci předmětného komplexu staveb</t>
  </si>
  <si>
    <t>1.3.7.4</t>
  </si>
  <si>
    <t>Náklady na laboratorní zkoušky vody - mikrobiologická zkouška</t>
  </si>
  <si>
    <t>354787900</t>
  </si>
  <si>
    <t>1.3.9</t>
  </si>
  <si>
    <t>Kompletační činnost</t>
  </si>
  <si>
    <t>1.3.9.1</t>
  </si>
  <si>
    <t>Kompletační činnost zhotovitele stavby a příprava k odevzdání stavby zadavateli</t>
  </si>
  <si>
    <t>286321788</t>
  </si>
  <si>
    <t>Zajištění a shromáždění všech dokladů potřebných k zahájení stavby, k vlastní realizaci stavby a k ukončení stavby včetně přípravy a shromáždění dokladů ke kolaudaci stavby a k předání stavby zadavateli.</t>
  </si>
  <si>
    <t>335,1</t>
  </si>
  <si>
    <t>335,1*1,05 'Přepočtené koeficientem množství</t>
  </si>
  <si>
    <t>351,855</t>
  </si>
  <si>
    <t>trouba vodovodní litinová hrdlová Zn+Al (85/15) min. 400g/m2+modrý epoxid dl 6m DN 80, tl. stěny litiny 4,7mm</t>
  </si>
  <si>
    <t>trouba vodovodní litinová hrdlová Zn+Al (85/15) min. 400g/m2+modrý epoxid dl 6m DN 80</t>
  </si>
  <si>
    <t>Poznámka k položce:
Hrdlové trouby z tvárné litiny, spoj TYTON, K9, 6m; uvnitř: cementová vystýlka dle ČSN EN 545; vně: vrstva pozinkování min. 400 g/m2  s epoxidovou vrstvou</t>
  </si>
  <si>
    <t>Hrdlové trouby z tvárné litiny DN80/180, spoj TYTON, K9, 6m; uvnitř: cementová vystýlka dle ČSN EN 545; vně tepelná izolace z polyuretanové pěny s průměrnou objemovou hmotností 80kg/m3 s plášťovou troubkou z PE-HD podle EN 25</t>
  </si>
  <si>
    <t>Sek hrdlové troubyY 80-330 z tvárné litiny  DN80, spoj TYTON, K9, 6m; uvnitř: vyložení z cementové malty; vně: vrstva pozinkování min. 400 g/m2  s epoxidovou vrstvou</t>
  </si>
  <si>
    <t>Sek hrdlové troubyY 80-620 z tvárné litiny  DN80, spoj TYTON, K9, 6m; uvnitř: cementová vystýlka dle ČSN EN 545; vně: vrstva pozinkování s epoxidovou vrstvou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</si>
</sst>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67" fontId="9" fillId="0" borderId="0" xfId="0" applyNumberFormat="1" applyFont="1" applyAlignment="1">
      <alignment horizontal="righ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9" t="s">
        <v>5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43" t="s">
        <v>14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R5" s="21"/>
      <c r="BE5" s="240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45" t="s">
        <v>17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R6" s="21"/>
      <c r="BE6" s="241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41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41"/>
      <c r="BS8" s="18" t="s">
        <v>6</v>
      </c>
    </row>
    <row r="9" spans="1:74" s="1" customFormat="1" ht="14.45" customHeight="1">
      <c r="B9" s="21"/>
      <c r="AR9" s="21"/>
      <c r="BE9" s="241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41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1</v>
      </c>
      <c r="AR11" s="21"/>
      <c r="BE11" s="241"/>
      <c r="BS11" s="18" t="s">
        <v>6</v>
      </c>
    </row>
    <row r="12" spans="1:74" s="1" customFormat="1" ht="6.95" customHeight="1">
      <c r="B12" s="21"/>
      <c r="AR12" s="21"/>
      <c r="BE12" s="241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41"/>
      <c r="BS13" s="18" t="s">
        <v>6</v>
      </c>
    </row>
    <row r="14" spans="1:74" ht="12.75">
      <c r="B14" s="21"/>
      <c r="E14" s="246" t="s">
        <v>29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8" t="s">
        <v>27</v>
      </c>
      <c r="AN14" s="30" t="s">
        <v>29</v>
      </c>
      <c r="AR14" s="21"/>
      <c r="BE14" s="241"/>
      <c r="BS14" s="18" t="s">
        <v>6</v>
      </c>
    </row>
    <row r="15" spans="1:74" s="1" customFormat="1" ht="6.95" customHeight="1">
      <c r="B15" s="21"/>
      <c r="AR15" s="21"/>
      <c r="BE15" s="241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25</v>
      </c>
      <c r="AN16" s="26" t="s">
        <v>1</v>
      </c>
      <c r="AR16" s="21"/>
      <c r="BE16" s="241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27</v>
      </c>
      <c r="AN17" s="26" t="s">
        <v>1</v>
      </c>
      <c r="AR17" s="21"/>
      <c r="BE17" s="241"/>
      <c r="BS17" s="18" t="s">
        <v>32</v>
      </c>
    </row>
    <row r="18" spans="1:71" s="1" customFormat="1" ht="6.95" customHeight="1">
      <c r="B18" s="21"/>
      <c r="AR18" s="21"/>
      <c r="BE18" s="241"/>
      <c r="BS18" s="18" t="s">
        <v>6</v>
      </c>
    </row>
    <row r="19" spans="1:71" s="1" customFormat="1" ht="12" customHeight="1">
      <c r="B19" s="21"/>
      <c r="D19" s="28" t="s">
        <v>33</v>
      </c>
      <c r="AK19" s="28" t="s">
        <v>25</v>
      </c>
      <c r="AN19" s="26" t="s">
        <v>1</v>
      </c>
      <c r="AR19" s="21"/>
      <c r="BE19" s="241"/>
      <c r="BS19" s="18" t="s">
        <v>6</v>
      </c>
    </row>
    <row r="20" spans="1:71" s="1" customFormat="1" ht="18.399999999999999" customHeight="1">
      <c r="B20" s="21"/>
      <c r="E20" s="26" t="s">
        <v>21</v>
      </c>
      <c r="AK20" s="28" t="s">
        <v>27</v>
      </c>
      <c r="AN20" s="26" t="s">
        <v>1</v>
      </c>
      <c r="AR20" s="21"/>
      <c r="BE20" s="241"/>
      <c r="BS20" s="18" t="s">
        <v>32</v>
      </c>
    </row>
    <row r="21" spans="1:71" s="1" customFormat="1" ht="6.95" customHeight="1">
      <c r="B21" s="21"/>
      <c r="AR21" s="21"/>
      <c r="BE21" s="241"/>
    </row>
    <row r="22" spans="1:71" s="1" customFormat="1" ht="12" customHeight="1">
      <c r="B22" s="21"/>
      <c r="D22" s="28" t="s">
        <v>34</v>
      </c>
      <c r="AR22" s="21"/>
      <c r="BE22" s="241"/>
    </row>
    <row r="23" spans="1:71" s="1" customFormat="1" ht="16.5" customHeight="1">
      <c r="B23" s="21"/>
      <c r="E23" s="248" t="s">
        <v>1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R23" s="21"/>
      <c r="BE23" s="241"/>
    </row>
    <row r="24" spans="1:71" s="1" customFormat="1" ht="6.95" customHeight="1">
      <c r="B24" s="21"/>
      <c r="AR24" s="21"/>
      <c r="BE24" s="241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41"/>
    </row>
    <row r="26" spans="1:71" s="2" customFormat="1" ht="25.9" customHeight="1">
      <c r="A26" s="33"/>
      <c r="B26" s="34"/>
      <c r="C26" s="33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9">
        <f>ROUND(AG94,2)</f>
        <v>0</v>
      </c>
      <c r="AL26" s="250"/>
      <c r="AM26" s="250"/>
      <c r="AN26" s="250"/>
      <c r="AO26" s="250"/>
      <c r="AP26" s="33"/>
      <c r="AQ26" s="33"/>
      <c r="AR26" s="34"/>
      <c r="BE26" s="241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41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51" t="s">
        <v>36</v>
      </c>
      <c r="M28" s="251"/>
      <c r="N28" s="251"/>
      <c r="O28" s="251"/>
      <c r="P28" s="251"/>
      <c r="Q28" s="33"/>
      <c r="R28" s="33"/>
      <c r="S28" s="33"/>
      <c r="T28" s="33"/>
      <c r="U28" s="33"/>
      <c r="V28" s="33"/>
      <c r="W28" s="251" t="s">
        <v>37</v>
      </c>
      <c r="X28" s="251"/>
      <c r="Y28" s="251"/>
      <c r="Z28" s="251"/>
      <c r="AA28" s="251"/>
      <c r="AB28" s="251"/>
      <c r="AC28" s="251"/>
      <c r="AD28" s="251"/>
      <c r="AE28" s="251"/>
      <c r="AF28" s="33"/>
      <c r="AG28" s="33"/>
      <c r="AH28" s="33"/>
      <c r="AI28" s="33"/>
      <c r="AJ28" s="33"/>
      <c r="AK28" s="251" t="s">
        <v>38</v>
      </c>
      <c r="AL28" s="251"/>
      <c r="AM28" s="251"/>
      <c r="AN28" s="251"/>
      <c r="AO28" s="251"/>
      <c r="AP28" s="33"/>
      <c r="AQ28" s="33"/>
      <c r="AR28" s="34"/>
      <c r="BE28" s="241"/>
    </row>
    <row r="29" spans="1:71" s="3" customFormat="1" ht="14.45" customHeight="1">
      <c r="B29" s="38"/>
      <c r="D29" s="28" t="s">
        <v>39</v>
      </c>
      <c r="F29" s="28" t="s">
        <v>40</v>
      </c>
      <c r="L29" s="254">
        <v>0.21</v>
      </c>
      <c r="M29" s="253"/>
      <c r="N29" s="253"/>
      <c r="O29" s="253"/>
      <c r="P29" s="253"/>
      <c r="W29" s="252">
        <f>ROUND(AZ94, 2)</f>
        <v>0</v>
      </c>
      <c r="X29" s="253"/>
      <c r="Y29" s="253"/>
      <c r="Z29" s="253"/>
      <c r="AA29" s="253"/>
      <c r="AB29" s="253"/>
      <c r="AC29" s="253"/>
      <c r="AD29" s="253"/>
      <c r="AE29" s="253"/>
      <c r="AK29" s="252">
        <f>ROUND(AV94, 2)</f>
        <v>0</v>
      </c>
      <c r="AL29" s="253"/>
      <c r="AM29" s="253"/>
      <c r="AN29" s="253"/>
      <c r="AO29" s="253"/>
      <c r="AR29" s="38"/>
      <c r="BE29" s="242"/>
    </row>
    <row r="30" spans="1:71" s="3" customFormat="1" ht="14.45" customHeight="1">
      <c r="B30" s="38"/>
      <c r="F30" s="28" t="s">
        <v>41</v>
      </c>
      <c r="L30" s="254">
        <v>0.15</v>
      </c>
      <c r="M30" s="253"/>
      <c r="N30" s="253"/>
      <c r="O30" s="253"/>
      <c r="P30" s="253"/>
      <c r="W30" s="252">
        <f>ROUND(BA94, 2)</f>
        <v>0</v>
      </c>
      <c r="X30" s="253"/>
      <c r="Y30" s="253"/>
      <c r="Z30" s="253"/>
      <c r="AA30" s="253"/>
      <c r="AB30" s="253"/>
      <c r="AC30" s="253"/>
      <c r="AD30" s="253"/>
      <c r="AE30" s="253"/>
      <c r="AK30" s="252">
        <f>ROUND(AW94, 2)</f>
        <v>0</v>
      </c>
      <c r="AL30" s="253"/>
      <c r="AM30" s="253"/>
      <c r="AN30" s="253"/>
      <c r="AO30" s="253"/>
      <c r="AR30" s="38"/>
      <c r="BE30" s="242"/>
    </row>
    <row r="31" spans="1:71" s="3" customFormat="1" ht="14.45" hidden="1" customHeight="1">
      <c r="B31" s="38"/>
      <c r="F31" s="28" t="s">
        <v>42</v>
      </c>
      <c r="L31" s="254">
        <v>0.21</v>
      </c>
      <c r="M31" s="253"/>
      <c r="N31" s="253"/>
      <c r="O31" s="253"/>
      <c r="P31" s="253"/>
      <c r="W31" s="252">
        <f>ROUND(BB94, 2)</f>
        <v>0</v>
      </c>
      <c r="X31" s="253"/>
      <c r="Y31" s="253"/>
      <c r="Z31" s="253"/>
      <c r="AA31" s="253"/>
      <c r="AB31" s="253"/>
      <c r="AC31" s="253"/>
      <c r="AD31" s="253"/>
      <c r="AE31" s="253"/>
      <c r="AK31" s="252">
        <v>0</v>
      </c>
      <c r="AL31" s="253"/>
      <c r="AM31" s="253"/>
      <c r="AN31" s="253"/>
      <c r="AO31" s="253"/>
      <c r="AR31" s="38"/>
      <c r="BE31" s="242"/>
    </row>
    <row r="32" spans="1:71" s="3" customFormat="1" ht="14.45" hidden="1" customHeight="1">
      <c r="B32" s="38"/>
      <c r="F32" s="28" t="s">
        <v>43</v>
      </c>
      <c r="L32" s="254">
        <v>0.15</v>
      </c>
      <c r="M32" s="253"/>
      <c r="N32" s="253"/>
      <c r="O32" s="253"/>
      <c r="P32" s="253"/>
      <c r="W32" s="252">
        <f>ROUND(BC94, 2)</f>
        <v>0</v>
      </c>
      <c r="X32" s="253"/>
      <c r="Y32" s="253"/>
      <c r="Z32" s="253"/>
      <c r="AA32" s="253"/>
      <c r="AB32" s="253"/>
      <c r="AC32" s="253"/>
      <c r="AD32" s="253"/>
      <c r="AE32" s="253"/>
      <c r="AK32" s="252">
        <v>0</v>
      </c>
      <c r="AL32" s="253"/>
      <c r="AM32" s="253"/>
      <c r="AN32" s="253"/>
      <c r="AO32" s="253"/>
      <c r="AR32" s="38"/>
      <c r="BE32" s="242"/>
    </row>
    <row r="33" spans="1:57" s="3" customFormat="1" ht="14.45" hidden="1" customHeight="1">
      <c r="B33" s="38"/>
      <c r="F33" s="28" t="s">
        <v>44</v>
      </c>
      <c r="L33" s="254">
        <v>0</v>
      </c>
      <c r="M33" s="253"/>
      <c r="N33" s="253"/>
      <c r="O33" s="253"/>
      <c r="P33" s="253"/>
      <c r="W33" s="252">
        <f>ROUND(BD94, 2)</f>
        <v>0</v>
      </c>
      <c r="X33" s="253"/>
      <c r="Y33" s="253"/>
      <c r="Z33" s="253"/>
      <c r="AA33" s="253"/>
      <c r="AB33" s="253"/>
      <c r="AC33" s="253"/>
      <c r="AD33" s="253"/>
      <c r="AE33" s="253"/>
      <c r="AK33" s="252">
        <v>0</v>
      </c>
      <c r="AL33" s="253"/>
      <c r="AM33" s="253"/>
      <c r="AN33" s="253"/>
      <c r="AO33" s="253"/>
      <c r="AR33" s="38"/>
      <c r="BE33" s="242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41"/>
    </row>
    <row r="35" spans="1:57" s="2" customFormat="1" ht="25.9" customHeight="1">
      <c r="A35" s="33"/>
      <c r="B35" s="34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58" t="s">
        <v>47</v>
      </c>
      <c r="Y35" s="256"/>
      <c r="Z35" s="256"/>
      <c r="AA35" s="256"/>
      <c r="AB35" s="256"/>
      <c r="AC35" s="41"/>
      <c r="AD35" s="41"/>
      <c r="AE35" s="41"/>
      <c r="AF35" s="41"/>
      <c r="AG35" s="41"/>
      <c r="AH35" s="41"/>
      <c r="AI35" s="41"/>
      <c r="AJ35" s="41"/>
      <c r="AK35" s="255">
        <f>SUM(AK26:AK33)</f>
        <v>0</v>
      </c>
      <c r="AL35" s="256"/>
      <c r="AM35" s="256"/>
      <c r="AN35" s="256"/>
      <c r="AO35" s="257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50</v>
      </c>
      <c r="AI60" s="36"/>
      <c r="AJ60" s="36"/>
      <c r="AK60" s="36"/>
      <c r="AL60" s="36"/>
      <c r="AM60" s="46" t="s">
        <v>51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53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50</v>
      </c>
      <c r="AI75" s="36"/>
      <c r="AJ75" s="36"/>
      <c r="AK75" s="36"/>
      <c r="AL75" s="36"/>
      <c r="AM75" s="46" t="s">
        <v>51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HDP_Brno-220106</v>
      </c>
      <c r="AR84" s="52"/>
    </row>
    <row r="85" spans="1:91" s="5" customFormat="1" ht="36.950000000000003" customHeight="1">
      <c r="B85" s="53"/>
      <c r="C85" s="54" t="s">
        <v>16</v>
      </c>
      <c r="L85" s="217" t="str">
        <f>K6</f>
        <v>Brno, Na Zeliskách - zřízení vodovodního řadu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19" t="str">
        <f>IF(AN8= "","",AN8)</f>
        <v>15. 6. 2022</v>
      </c>
      <c r="AN87" s="219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7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Statutární město Brno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24" t="str">
        <f>IF(E17="","",E17)</f>
        <v>Sweco Hydroprojekt a.s., divize Morava</v>
      </c>
      <c r="AN89" s="225"/>
      <c r="AO89" s="225"/>
      <c r="AP89" s="225"/>
      <c r="AQ89" s="33"/>
      <c r="AR89" s="34"/>
      <c r="AS89" s="220" t="s">
        <v>55</v>
      </c>
      <c r="AT89" s="221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24" t="str">
        <f>IF(E20="","",E20)</f>
        <v xml:space="preserve"> </v>
      </c>
      <c r="AN90" s="225"/>
      <c r="AO90" s="225"/>
      <c r="AP90" s="225"/>
      <c r="AQ90" s="33"/>
      <c r="AR90" s="34"/>
      <c r="AS90" s="222"/>
      <c r="AT90" s="223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22"/>
      <c r="AT91" s="223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26" t="s">
        <v>56</v>
      </c>
      <c r="D92" s="227"/>
      <c r="E92" s="227"/>
      <c r="F92" s="227"/>
      <c r="G92" s="227"/>
      <c r="H92" s="61"/>
      <c r="I92" s="229" t="s">
        <v>57</v>
      </c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8" t="s">
        <v>58</v>
      </c>
      <c r="AH92" s="227"/>
      <c r="AI92" s="227"/>
      <c r="AJ92" s="227"/>
      <c r="AK92" s="227"/>
      <c r="AL92" s="227"/>
      <c r="AM92" s="227"/>
      <c r="AN92" s="229" t="s">
        <v>59</v>
      </c>
      <c r="AO92" s="227"/>
      <c r="AP92" s="230"/>
      <c r="AQ92" s="62" t="s">
        <v>60</v>
      </c>
      <c r="AR92" s="34"/>
      <c r="AS92" s="63" t="s">
        <v>61</v>
      </c>
      <c r="AT92" s="64" t="s">
        <v>62</v>
      </c>
      <c r="AU92" s="64" t="s">
        <v>63</v>
      </c>
      <c r="AV92" s="64" t="s">
        <v>64</v>
      </c>
      <c r="AW92" s="64" t="s">
        <v>65</v>
      </c>
      <c r="AX92" s="64" t="s">
        <v>66</v>
      </c>
      <c r="AY92" s="64" t="s">
        <v>67</v>
      </c>
      <c r="AZ92" s="64" t="s">
        <v>68</v>
      </c>
      <c r="BA92" s="64" t="s">
        <v>69</v>
      </c>
      <c r="BB92" s="64" t="s">
        <v>70</v>
      </c>
      <c r="BC92" s="64" t="s">
        <v>71</v>
      </c>
      <c r="BD92" s="65" t="s">
        <v>72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73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8">
        <f>ROUND(AG95,2)</f>
        <v>0</v>
      </c>
      <c r="AH94" s="238"/>
      <c r="AI94" s="238"/>
      <c r="AJ94" s="238"/>
      <c r="AK94" s="238"/>
      <c r="AL94" s="238"/>
      <c r="AM94" s="238"/>
      <c r="AN94" s="239">
        <f t="shared" ref="AN94:AN99" si="0">SUM(AG94,AT94)</f>
        <v>0</v>
      </c>
      <c r="AO94" s="239"/>
      <c r="AP94" s="239"/>
      <c r="AQ94" s="73" t="s">
        <v>1</v>
      </c>
      <c r="AR94" s="69"/>
      <c r="AS94" s="74">
        <f>ROUND(AS95,2)</f>
        <v>0</v>
      </c>
      <c r="AT94" s="75">
        <f t="shared" ref="AT94:AT99" si="1">ROUND(SUM(AV94:AW94),2)</f>
        <v>0</v>
      </c>
      <c r="AU94" s="76">
        <f>ROUND(AU95,5)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74</v>
      </c>
      <c r="BT94" s="78" t="s">
        <v>75</v>
      </c>
      <c r="BU94" s="79" t="s">
        <v>76</v>
      </c>
      <c r="BV94" s="78" t="s">
        <v>77</v>
      </c>
      <c r="BW94" s="78" t="s">
        <v>4</v>
      </c>
      <c r="BX94" s="78" t="s">
        <v>78</v>
      </c>
      <c r="CL94" s="78" t="s">
        <v>1</v>
      </c>
    </row>
    <row r="95" spans="1:91" s="7" customFormat="1" ht="24.75" customHeight="1">
      <c r="B95" s="80"/>
      <c r="C95" s="81"/>
      <c r="D95" s="234" t="s">
        <v>79</v>
      </c>
      <c r="E95" s="234"/>
      <c r="F95" s="234"/>
      <c r="G95" s="234"/>
      <c r="H95" s="234"/>
      <c r="I95" s="82"/>
      <c r="J95" s="234" t="s">
        <v>17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1">
        <f>ROUND(SUM(AG96:AG99),2)</f>
        <v>0</v>
      </c>
      <c r="AH95" s="232"/>
      <c r="AI95" s="232"/>
      <c r="AJ95" s="232"/>
      <c r="AK95" s="232"/>
      <c r="AL95" s="232"/>
      <c r="AM95" s="232"/>
      <c r="AN95" s="233">
        <f t="shared" si="0"/>
        <v>0</v>
      </c>
      <c r="AO95" s="232"/>
      <c r="AP95" s="232"/>
      <c r="AQ95" s="83" t="s">
        <v>80</v>
      </c>
      <c r="AR95" s="80"/>
      <c r="AS95" s="84">
        <f>ROUND(SUM(AS96:AS99),2)</f>
        <v>0</v>
      </c>
      <c r="AT95" s="85">
        <f t="shared" si="1"/>
        <v>0</v>
      </c>
      <c r="AU95" s="86">
        <f>ROUND(SUM(AU96:AU99),5)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ROUND(SUM(AZ96:AZ99),2)</f>
        <v>0</v>
      </c>
      <c r="BA95" s="85">
        <f>ROUND(SUM(BA96:BA99),2)</f>
        <v>0</v>
      </c>
      <c r="BB95" s="85">
        <f>ROUND(SUM(BB96:BB99),2)</f>
        <v>0</v>
      </c>
      <c r="BC95" s="85">
        <f>ROUND(SUM(BC96:BC99),2)</f>
        <v>0</v>
      </c>
      <c r="BD95" s="87">
        <f>ROUND(SUM(BD96:BD99),2)</f>
        <v>0</v>
      </c>
      <c r="BS95" s="88" t="s">
        <v>74</v>
      </c>
      <c r="BT95" s="88" t="s">
        <v>81</v>
      </c>
      <c r="BU95" s="88" t="s">
        <v>76</v>
      </c>
      <c r="BV95" s="88" t="s">
        <v>77</v>
      </c>
      <c r="BW95" s="88" t="s">
        <v>82</v>
      </c>
      <c r="BX95" s="88" t="s">
        <v>4</v>
      </c>
      <c r="CL95" s="88" t="s">
        <v>1</v>
      </c>
      <c r="CM95" s="88" t="s">
        <v>83</v>
      </c>
    </row>
    <row r="96" spans="1:91" s="4" customFormat="1" ht="16.5" customHeight="1">
      <c r="A96" s="89" t="s">
        <v>84</v>
      </c>
      <c r="B96" s="52"/>
      <c r="C96" s="10"/>
      <c r="D96" s="10"/>
      <c r="E96" s="237" t="s">
        <v>85</v>
      </c>
      <c r="F96" s="237"/>
      <c r="G96" s="237"/>
      <c r="H96" s="237"/>
      <c r="I96" s="237"/>
      <c r="J96" s="10"/>
      <c r="K96" s="237" t="s">
        <v>86</v>
      </c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5">
        <f>'001 - SO 330 Stavební čás...'!J32</f>
        <v>0</v>
      </c>
      <c r="AH96" s="236"/>
      <c r="AI96" s="236"/>
      <c r="AJ96" s="236"/>
      <c r="AK96" s="236"/>
      <c r="AL96" s="236"/>
      <c r="AM96" s="236"/>
      <c r="AN96" s="235">
        <f t="shared" si="0"/>
        <v>0</v>
      </c>
      <c r="AO96" s="236"/>
      <c r="AP96" s="236"/>
      <c r="AQ96" s="90" t="s">
        <v>87</v>
      </c>
      <c r="AR96" s="52"/>
      <c r="AS96" s="91">
        <v>0</v>
      </c>
      <c r="AT96" s="92">
        <f t="shared" si="1"/>
        <v>0</v>
      </c>
      <c r="AU96" s="93">
        <f>'001 - SO 330 Stavební čás...'!P129</f>
        <v>0</v>
      </c>
      <c r="AV96" s="92">
        <f>'001 - SO 330 Stavební čás...'!J35</f>
        <v>0</v>
      </c>
      <c r="AW96" s="92">
        <f>'001 - SO 330 Stavební čás...'!J36</f>
        <v>0</v>
      </c>
      <c r="AX96" s="92">
        <f>'001 - SO 330 Stavební čás...'!J37</f>
        <v>0</v>
      </c>
      <c r="AY96" s="92">
        <f>'001 - SO 330 Stavební čás...'!J38</f>
        <v>0</v>
      </c>
      <c r="AZ96" s="92">
        <f>'001 - SO 330 Stavební čás...'!F35</f>
        <v>0</v>
      </c>
      <c r="BA96" s="92">
        <f>'001 - SO 330 Stavební čás...'!F36</f>
        <v>0</v>
      </c>
      <c r="BB96" s="92">
        <f>'001 - SO 330 Stavební čás...'!F37</f>
        <v>0</v>
      </c>
      <c r="BC96" s="92">
        <f>'001 - SO 330 Stavební čás...'!F38</f>
        <v>0</v>
      </c>
      <c r="BD96" s="94">
        <f>'001 - SO 330 Stavební čás...'!F39</f>
        <v>0</v>
      </c>
      <c r="BT96" s="26" t="s">
        <v>83</v>
      </c>
      <c r="BV96" s="26" t="s">
        <v>77</v>
      </c>
      <c r="BW96" s="26" t="s">
        <v>88</v>
      </c>
      <c r="BX96" s="26" t="s">
        <v>82</v>
      </c>
      <c r="CL96" s="26" t="s">
        <v>1</v>
      </c>
    </row>
    <row r="97" spans="1:90" s="4" customFormat="1" ht="23.25" customHeight="1">
      <c r="A97" s="89" t="s">
        <v>84</v>
      </c>
      <c r="B97" s="52"/>
      <c r="C97" s="10"/>
      <c r="D97" s="10"/>
      <c r="E97" s="237" t="s">
        <v>89</v>
      </c>
      <c r="F97" s="237"/>
      <c r="G97" s="237"/>
      <c r="H97" s="237"/>
      <c r="I97" s="237"/>
      <c r="J97" s="10"/>
      <c r="K97" s="237" t="s">
        <v>90</v>
      </c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5">
        <f>'002 - SO 340 Stavební čás...'!J32</f>
        <v>0</v>
      </c>
      <c r="AH97" s="236"/>
      <c r="AI97" s="236"/>
      <c r="AJ97" s="236"/>
      <c r="AK97" s="236"/>
      <c r="AL97" s="236"/>
      <c r="AM97" s="236"/>
      <c r="AN97" s="235">
        <f t="shared" si="0"/>
        <v>0</v>
      </c>
      <c r="AO97" s="236"/>
      <c r="AP97" s="236"/>
      <c r="AQ97" s="90" t="s">
        <v>87</v>
      </c>
      <c r="AR97" s="52"/>
      <c r="AS97" s="91">
        <v>0</v>
      </c>
      <c r="AT97" s="92">
        <f t="shared" si="1"/>
        <v>0</v>
      </c>
      <c r="AU97" s="93">
        <f>'002 - SO 340 Stavební čás...'!P128</f>
        <v>0</v>
      </c>
      <c r="AV97" s="92">
        <f>'002 - SO 340 Stavební čás...'!J35</f>
        <v>0</v>
      </c>
      <c r="AW97" s="92">
        <f>'002 - SO 340 Stavební čás...'!J36</f>
        <v>0</v>
      </c>
      <c r="AX97" s="92">
        <f>'002 - SO 340 Stavební čás...'!J37</f>
        <v>0</v>
      </c>
      <c r="AY97" s="92">
        <f>'002 - SO 340 Stavební čás...'!J38</f>
        <v>0</v>
      </c>
      <c r="AZ97" s="92">
        <f>'002 - SO 340 Stavební čás...'!F35</f>
        <v>0</v>
      </c>
      <c r="BA97" s="92">
        <f>'002 - SO 340 Stavební čás...'!F36</f>
        <v>0</v>
      </c>
      <c r="BB97" s="92">
        <f>'002 - SO 340 Stavební čás...'!F37</f>
        <v>0</v>
      </c>
      <c r="BC97" s="92">
        <f>'002 - SO 340 Stavební čás...'!F38</f>
        <v>0</v>
      </c>
      <c r="BD97" s="94">
        <f>'002 - SO 340 Stavební čás...'!F39</f>
        <v>0</v>
      </c>
      <c r="BT97" s="26" t="s">
        <v>83</v>
      </c>
      <c r="BV97" s="26" t="s">
        <v>77</v>
      </c>
      <c r="BW97" s="26" t="s">
        <v>91</v>
      </c>
      <c r="BX97" s="26" t="s">
        <v>82</v>
      </c>
      <c r="CL97" s="26" t="s">
        <v>1</v>
      </c>
    </row>
    <row r="98" spans="1:90" s="4" customFormat="1" ht="16.5" customHeight="1">
      <c r="A98" s="89" t="s">
        <v>84</v>
      </c>
      <c r="B98" s="52"/>
      <c r="C98" s="10"/>
      <c r="D98" s="10"/>
      <c r="E98" s="237" t="s">
        <v>92</v>
      </c>
      <c r="F98" s="237"/>
      <c r="G98" s="237"/>
      <c r="H98" s="237"/>
      <c r="I98" s="237"/>
      <c r="J98" s="10"/>
      <c r="K98" s="237" t="s">
        <v>93</v>
      </c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5">
        <f>'003 - SO 901 Stavební čás...'!J32</f>
        <v>0</v>
      </c>
      <c r="AH98" s="236"/>
      <c r="AI98" s="236"/>
      <c r="AJ98" s="236"/>
      <c r="AK98" s="236"/>
      <c r="AL98" s="236"/>
      <c r="AM98" s="236"/>
      <c r="AN98" s="235">
        <f t="shared" si="0"/>
        <v>0</v>
      </c>
      <c r="AO98" s="236"/>
      <c r="AP98" s="236"/>
      <c r="AQ98" s="90" t="s">
        <v>87</v>
      </c>
      <c r="AR98" s="52"/>
      <c r="AS98" s="91">
        <v>0</v>
      </c>
      <c r="AT98" s="92">
        <f t="shared" si="1"/>
        <v>0</v>
      </c>
      <c r="AU98" s="93">
        <f>'003 - SO 901 Stavební čás...'!P122</f>
        <v>0</v>
      </c>
      <c r="AV98" s="92">
        <f>'003 - SO 901 Stavební čás...'!J35</f>
        <v>0</v>
      </c>
      <c r="AW98" s="92">
        <f>'003 - SO 901 Stavební čás...'!J36</f>
        <v>0</v>
      </c>
      <c r="AX98" s="92">
        <f>'003 - SO 901 Stavební čás...'!J37</f>
        <v>0</v>
      </c>
      <c r="AY98" s="92">
        <f>'003 - SO 901 Stavební čás...'!J38</f>
        <v>0</v>
      </c>
      <c r="AZ98" s="92">
        <f>'003 - SO 901 Stavební čás...'!F35</f>
        <v>0</v>
      </c>
      <c r="BA98" s="92">
        <f>'003 - SO 901 Stavební čás...'!F36</f>
        <v>0</v>
      </c>
      <c r="BB98" s="92">
        <f>'003 - SO 901 Stavební čás...'!F37</f>
        <v>0</v>
      </c>
      <c r="BC98" s="92">
        <f>'003 - SO 901 Stavební čás...'!F38</f>
        <v>0</v>
      </c>
      <c r="BD98" s="94">
        <f>'003 - SO 901 Stavební čás...'!F39</f>
        <v>0</v>
      </c>
      <c r="BT98" s="26" t="s">
        <v>83</v>
      </c>
      <c r="BV98" s="26" t="s">
        <v>77</v>
      </c>
      <c r="BW98" s="26" t="s">
        <v>94</v>
      </c>
      <c r="BX98" s="26" t="s">
        <v>82</v>
      </c>
      <c r="CL98" s="26" t="s">
        <v>1</v>
      </c>
    </row>
    <row r="99" spans="1:90" s="4" customFormat="1" ht="16.5" customHeight="1">
      <c r="A99" s="89" t="s">
        <v>84</v>
      </c>
      <c r="B99" s="52"/>
      <c r="C99" s="10"/>
      <c r="D99" s="10"/>
      <c r="E99" s="237" t="s">
        <v>95</v>
      </c>
      <c r="F99" s="237"/>
      <c r="G99" s="237"/>
      <c r="H99" s="237"/>
      <c r="I99" s="237"/>
      <c r="J99" s="10"/>
      <c r="K99" s="237" t="s">
        <v>96</v>
      </c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5">
        <f>'004 - Ostatní a vedlejší ...'!J32</f>
        <v>0</v>
      </c>
      <c r="AH99" s="236"/>
      <c r="AI99" s="236"/>
      <c r="AJ99" s="236"/>
      <c r="AK99" s="236"/>
      <c r="AL99" s="236"/>
      <c r="AM99" s="236"/>
      <c r="AN99" s="235">
        <f t="shared" si="0"/>
        <v>0</v>
      </c>
      <c r="AO99" s="236"/>
      <c r="AP99" s="236"/>
      <c r="AQ99" s="90" t="s">
        <v>87</v>
      </c>
      <c r="AR99" s="52"/>
      <c r="AS99" s="95">
        <v>0</v>
      </c>
      <c r="AT99" s="96">
        <f t="shared" si="1"/>
        <v>0</v>
      </c>
      <c r="AU99" s="97">
        <f>'004 - Ostatní a vedlejší ...'!P137</f>
        <v>0</v>
      </c>
      <c r="AV99" s="96">
        <f>'004 - Ostatní a vedlejší ...'!J35</f>
        <v>0</v>
      </c>
      <c r="AW99" s="96">
        <f>'004 - Ostatní a vedlejší ...'!J36</f>
        <v>0</v>
      </c>
      <c r="AX99" s="96">
        <f>'004 - Ostatní a vedlejší ...'!J37</f>
        <v>0</v>
      </c>
      <c r="AY99" s="96">
        <f>'004 - Ostatní a vedlejší ...'!J38</f>
        <v>0</v>
      </c>
      <c r="AZ99" s="96">
        <f>'004 - Ostatní a vedlejší ...'!F35</f>
        <v>0</v>
      </c>
      <c r="BA99" s="96">
        <f>'004 - Ostatní a vedlejší ...'!F36</f>
        <v>0</v>
      </c>
      <c r="BB99" s="96">
        <f>'004 - Ostatní a vedlejší ...'!F37</f>
        <v>0</v>
      </c>
      <c r="BC99" s="96">
        <f>'004 - Ostatní a vedlejší ...'!F38</f>
        <v>0</v>
      </c>
      <c r="BD99" s="98">
        <f>'004 - Ostatní a vedlejší ...'!F39</f>
        <v>0</v>
      </c>
      <c r="BT99" s="26" t="s">
        <v>83</v>
      </c>
      <c r="BV99" s="26" t="s">
        <v>77</v>
      </c>
      <c r="BW99" s="26" t="s">
        <v>97</v>
      </c>
      <c r="BX99" s="26" t="s">
        <v>82</v>
      </c>
      <c r="CL99" s="26" t="s">
        <v>1</v>
      </c>
    </row>
    <row r="100" spans="1:90" s="2" customFormat="1" ht="30" customHeight="1">
      <c r="A100" s="33"/>
      <c r="B100" s="3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4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  <row r="101" spans="1:90" s="2" customFormat="1" ht="6.95" customHeight="1">
      <c r="A101" s="33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34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</sheetData>
  <mergeCells count="58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L85:AO85"/>
    <mergeCell ref="AM87:AN87"/>
    <mergeCell ref="AS89:AT91"/>
    <mergeCell ref="AM89:AP89"/>
    <mergeCell ref="AM90:AP90"/>
  </mergeCells>
  <hyperlinks>
    <hyperlink ref="A96" location="'001 - SO 330 Stavební čás...'!C2" display="/" xr:uid="{00000000-0004-0000-0000-000000000000}"/>
    <hyperlink ref="A97" location="'002 - SO 340 Stavební čás...'!C2" display="/" xr:uid="{00000000-0004-0000-0000-000001000000}"/>
    <hyperlink ref="A98" location="'003 - SO 901 Stavební čás...'!C2" display="/" xr:uid="{00000000-0004-0000-0000-000002000000}"/>
    <hyperlink ref="A99" location="'004 - Ostatní a vedlejší 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645"/>
  <sheetViews>
    <sheetView showGridLines="0" topLeftCell="A312" workbookViewId="0">
      <selection activeCell="F461" sqref="F46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1:46" s="1" customFormat="1" ht="24.95" customHeight="1">
      <c r="B4" s="21"/>
      <c r="D4" s="22" t="s">
        <v>98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0" t="str">
        <f>'Rekapitulace stavby'!K6</f>
        <v>Brno, Na Zeliskách - zřízení vodovodního řadu</v>
      </c>
      <c r="F7" s="261"/>
      <c r="G7" s="261"/>
      <c r="H7" s="261"/>
      <c r="L7" s="21"/>
    </row>
    <row r="8" spans="1:46" s="1" customFormat="1" ht="12" customHeight="1">
      <c r="B8" s="21"/>
      <c r="D8" s="28" t="s">
        <v>99</v>
      </c>
      <c r="L8" s="21"/>
    </row>
    <row r="9" spans="1:46" s="2" customFormat="1" ht="16.5" customHeight="1">
      <c r="A9" s="33"/>
      <c r="B9" s="34"/>
      <c r="C9" s="33"/>
      <c r="D9" s="33"/>
      <c r="E9" s="260" t="s">
        <v>100</v>
      </c>
      <c r="F9" s="262"/>
      <c r="G9" s="262"/>
      <c r="H9" s="26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101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17" t="s">
        <v>102</v>
      </c>
      <c r="F11" s="262"/>
      <c r="G11" s="262"/>
      <c r="H11" s="26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15. 6. 2022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3" t="str">
        <f>'Rekapitulace stavby'!E14</f>
        <v>Vyplň údaj</v>
      </c>
      <c r="F20" s="243"/>
      <c r="G20" s="243"/>
      <c r="H20" s="243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27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48" t="s">
        <v>1</v>
      </c>
      <c r="F29" s="248"/>
      <c r="G29" s="248"/>
      <c r="H29" s="248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39</v>
      </c>
      <c r="E35" s="28" t="s">
        <v>40</v>
      </c>
      <c r="F35" s="105">
        <f>ROUND((SUM(BE129:BE644)),  2)</f>
        <v>0</v>
      </c>
      <c r="G35" s="33"/>
      <c r="H35" s="33"/>
      <c r="I35" s="106">
        <v>0.21</v>
      </c>
      <c r="J35" s="105">
        <f>ROUND(((SUM(BE129:BE644))*I35),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05">
        <f>ROUND((SUM(BF129:BF644)),  2)</f>
        <v>0</v>
      </c>
      <c r="G36" s="33"/>
      <c r="H36" s="33"/>
      <c r="I36" s="106">
        <v>0.15</v>
      </c>
      <c r="J36" s="105">
        <f>ROUND(((SUM(BF129:BF644))*I36),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5">
        <f>ROUND((SUM(BG129:BG644)),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05">
        <f>ROUND((SUM(BH129:BH644)),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05">
        <f>ROUND((SUM(BI129:BI644)),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0" t="str">
        <f>E7</f>
        <v>Brno, Na Zeliskách - zřízení vodovodního řadu</v>
      </c>
      <c r="F85" s="261"/>
      <c r="G85" s="261"/>
      <c r="H85" s="26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99</v>
      </c>
      <c r="L86" s="21"/>
    </row>
    <row r="87" spans="1:31" s="2" customFormat="1" ht="16.5" customHeight="1">
      <c r="A87" s="33"/>
      <c r="B87" s="34"/>
      <c r="C87" s="33"/>
      <c r="D87" s="33"/>
      <c r="E87" s="260" t="s">
        <v>100</v>
      </c>
      <c r="F87" s="262"/>
      <c r="G87" s="262"/>
      <c r="H87" s="26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17" t="str">
        <f>E11</f>
        <v>001 - SO 330 Stavební část - vodovodní řad</v>
      </c>
      <c r="F89" s="262"/>
      <c r="G89" s="262"/>
      <c r="H89" s="26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15. 6. 2022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Statutární město Brno</v>
      </c>
      <c r="G93" s="33"/>
      <c r="H93" s="33"/>
      <c r="I93" s="28" t="s">
        <v>30</v>
      </c>
      <c r="J93" s="31" t="str">
        <f>E23</f>
        <v>Sweco Hydroprojekt a.s., divize Morava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104</v>
      </c>
      <c r="D96" s="107"/>
      <c r="E96" s="107"/>
      <c r="F96" s="107"/>
      <c r="G96" s="107"/>
      <c r="H96" s="107"/>
      <c r="I96" s="107"/>
      <c r="J96" s="116" t="s">
        <v>105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106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107</v>
      </c>
    </row>
    <row r="99" spans="1:47" s="9" customFormat="1" ht="24.95" customHeight="1">
      <c r="B99" s="118"/>
      <c r="D99" s="119" t="s">
        <v>108</v>
      </c>
      <c r="E99" s="120"/>
      <c r="F99" s="120"/>
      <c r="G99" s="120"/>
      <c r="H99" s="120"/>
      <c r="I99" s="120"/>
      <c r="J99" s="121">
        <f>J130</f>
        <v>0</v>
      </c>
      <c r="L99" s="118"/>
    </row>
    <row r="100" spans="1:47" s="10" customFormat="1" ht="19.899999999999999" customHeight="1">
      <c r="B100" s="122"/>
      <c r="D100" s="123" t="s">
        <v>109</v>
      </c>
      <c r="E100" s="124"/>
      <c r="F100" s="124"/>
      <c r="G100" s="124"/>
      <c r="H100" s="124"/>
      <c r="I100" s="124"/>
      <c r="J100" s="125">
        <f>J131</f>
        <v>0</v>
      </c>
      <c r="L100" s="122"/>
    </row>
    <row r="101" spans="1:47" s="10" customFormat="1" ht="19.899999999999999" customHeight="1">
      <c r="B101" s="122"/>
      <c r="D101" s="123" t="s">
        <v>110</v>
      </c>
      <c r="E101" s="124"/>
      <c r="F101" s="124"/>
      <c r="G101" s="124"/>
      <c r="H101" s="124"/>
      <c r="I101" s="124"/>
      <c r="J101" s="125">
        <f>J346</f>
        <v>0</v>
      </c>
      <c r="L101" s="122"/>
    </row>
    <row r="102" spans="1:47" s="10" customFormat="1" ht="19.899999999999999" customHeight="1">
      <c r="B102" s="122"/>
      <c r="D102" s="123" t="s">
        <v>111</v>
      </c>
      <c r="E102" s="124"/>
      <c r="F102" s="124"/>
      <c r="G102" s="124"/>
      <c r="H102" s="124"/>
      <c r="I102" s="124"/>
      <c r="J102" s="125">
        <f>J351</f>
        <v>0</v>
      </c>
      <c r="L102" s="122"/>
    </row>
    <row r="103" spans="1:47" s="10" customFormat="1" ht="19.899999999999999" customHeight="1">
      <c r="B103" s="122"/>
      <c r="D103" s="123" t="s">
        <v>112</v>
      </c>
      <c r="E103" s="124"/>
      <c r="F103" s="124"/>
      <c r="G103" s="124"/>
      <c r="H103" s="124"/>
      <c r="I103" s="124"/>
      <c r="J103" s="125">
        <f>J364</f>
        <v>0</v>
      </c>
      <c r="L103" s="122"/>
    </row>
    <row r="104" spans="1:47" s="10" customFormat="1" ht="19.899999999999999" customHeight="1">
      <c r="B104" s="122"/>
      <c r="D104" s="123" t="s">
        <v>113</v>
      </c>
      <c r="E104" s="124"/>
      <c r="F104" s="124"/>
      <c r="G104" s="124"/>
      <c r="H104" s="124"/>
      <c r="I104" s="124"/>
      <c r="J104" s="125">
        <f>J410</f>
        <v>0</v>
      </c>
      <c r="L104" s="122"/>
    </row>
    <row r="105" spans="1:47" s="10" customFormat="1" ht="19.899999999999999" customHeight="1">
      <c r="B105" s="122"/>
      <c r="D105" s="123" t="s">
        <v>114</v>
      </c>
      <c r="E105" s="124"/>
      <c r="F105" s="124"/>
      <c r="G105" s="124"/>
      <c r="H105" s="124"/>
      <c r="I105" s="124"/>
      <c r="J105" s="125">
        <f>J559</f>
        <v>0</v>
      </c>
      <c r="L105" s="122"/>
    </row>
    <row r="106" spans="1:47" s="10" customFormat="1" ht="19.899999999999999" customHeight="1">
      <c r="B106" s="122"/>
      <c r="D106" s="123" t="s">
        <v>115</v>
      </c>
      <c r="E106" s="124"/>
      <c r="F106" s="124"/>
      <c r="G106" s="124"/>
      <c r="H106" s="124"/>
      <c r="I106" s="124"/>
      <c r="J106" s="125">
        <f>J603</f>
        <v>0</v>
      </c>
      <c r="L106" s="122"/>
    </row>
    <row r="107" spans="1:47" s="10" customFormat="1" ht="19.899999999999999" customHeight="1">
      <c r="B107" s="122"/>
      <c r="D107" s="123" t="s">
        <v>116</v>
      </c>
      <c r="E107" s="124"/>
      <c r="F107" s="124"/>
      <c r="G107" s="124"/>
      <c r="H107" s="124"/>
      <c r="I107" s="124"/>
      <c r="J107" s="125">
        <f>J641</f>
        <v>0</v>
      </c>
      <c r="L107" s="122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>
      <c r="A114" s="33"/>
      <c r="B114" s="34"/>
      <c r="C114" s="22" t="s">
        <v>117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60" t="str">
        <f>E7</f>
        <v>Brno, Na Zeliskách - zřízení vodovodního řadu</v>
      </c>
      <c r="F117" s="261"/>
      <c r="G117" s="261"/>
      <c r="H117" s="261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99</v>
      </c>
      <c r="L118" s="21"/>
    </row>
    <row r="119" spans="1:31" s="2" customFormat="1" ht="16.5" customHeight="1">
      <c r="A119" s="33"/>
      <c r="B119" s="34"/>
      <c r="C119" s="33"/>
      <c r="D119" s="33"/>
      <c r="E119" s="260" t="s">
        <v>100</v>
      </c>
      <c r="F119" s="262"/>
      <c r="G119" s="262"/>
      <c r="H119" s="262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101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17" t="str">
        <f>E11</f>
        <v>001 - SO 330 Stavební část - vodovodní řad</v>
      </c>
      <c r="F121" s="262"/>
      <c r="G121" s="262"/>
      <c r="H121" s="262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20</v>
      </c>
      <c r="D123" s="33"/>
      <c r="E123" s="33"/>
      <c r="F123" s="26" t="str">
        <f>F14</f>
        <v xml:space="preserve"> </v>
      </c>
      <c r="G123" s="33"/>
      <c r="H123" s="33"/>
      <c r="I123" s="28" t="s">
        <v>22</v>
      </c>
      <c r="J123" s="56" t="str">
        <f>IF(J14="","",J14)</f>
        <v>15. 6. 2022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5.7" customHeight="1">
      <c r="A125" s="33"/>
      <c r="B125" s="34"/>
      <c r="C125" s="28" t="s">
        <v>24</v>
      </c>
      <c r="D125" s="33"/>
      <c r="E125" s="33"/>
      <c r="F125" s="26" t="str">
        <f>E17</f>
        <v>Statutární město Brno</v>
      </c>
      <c r="G125" s="33"/>
      <c r="H125" s="33"/>
      <c r="I125" s="28" t="s">
        <v>30</v>
      </c>
      <c r="J125" s="31" t="str">
        <f>E23</f>
        <v>Sweco Hydroprojekt a.s., divize Morava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28</v>
      </c>
      <c r="D126" s="33"/>
      <c r="E126" s="33"/>
      <c r="F126" s="26" t="str">
        <f>IF(E20="","",E20)</f>
        <v>Vyplň údaj</v>
      </c>
      <c r="G126" s="33"/>
      <c r="H126" s="33"/>
      <c r="I126" s="28" t="s">
        <v>33</v>
      </c>
      <c r="J126" s="31" t="str">
        <f>E26</f>
        <v xml:space="preserve"> 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6"/>
      <c r="B128" s="127"/>
      <c r="C128" s="128" t="s">
        <v>118</v>
      </c>
      <c r="D128" s="129" t="s">
        <v>60</v>
      </c>
      <c r="E128" s="129" t="s">
        <v>56</v>
      </c>
      <c r="F128" s="129" t="s">
        <v>57</v>
      </c>
      <c r="G128" s="129" t="s">
        <v>119</v>
      </c>
      <c r="H128" s="129" t="s">
        <v>120</v>
      </c>
      <c r="I128" s="129" t="s">
        <v>121</v>
      </c>
      <c r="J128" s="129" t="s">
        <v>105</v>
      </c>
      <c r="K128" s="130" t="s">
        <v>122</v>
      </c>
      <c r="L128" s="131"/>
      <c r="M128" s="63" t="s">
        <v>1</v>
      </c>
      <c r="N128" s="64" t="s">
        <v>39</v>
      </c>
      <c r="O128" s="64" t="s">
        <v>123</v>
      </c>
      <c r="P128" s="64" t="s">
        <v>124</v>
      </c>
      <c r="Q128" s="64" t="s">
        <v>125</v>
      </c>
      <c r="R128" s="64" t="s">
        <v>126</v>
      </c>
      <c r="S128" s="64" t="s">
        <v>127</v>
      </c>
      <c r="T128" s="65" t="s">
        <v>128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9" customHeight="1">
      <c r="A129" s="33"/>
      <c r="B129" s="34"/>
      <c r="C129" s="70" t="s">
        <v>129</v>
      </c>
      <c r="D129" s="33"/>
      <c r="E129" s="33"/>
      <c r="F129" s="33"/>
      <c r="G129" s="33"/>
      <c r="H129" s="33"/>
      <c r="I129" s="33"/>
      <c r="J129" s="132">
        <f>BK129</f>
        <v>0</v>
      </c>
      <c r="K129" s="33"/>
      <c r="L129" s="34"/>
      <c r="M129" s="66"/>
      <c r="N129" s="57"/>
      <c r="O129" s="67"/>
      <c r="P129" s="133">
        <f>P130</f>
        <v>0</v>
      </c>
      <c r="Q129" s="67"/>
      <c r="R129" s="133">
        <f>R130</f>
        <v>761.62156200000004</v>
      </c>
      <c r="S129" s="67"/>
      <c r="T129" s="134">
        <f>T130</f>
        <v>374.88636700000001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74</v>
      </c>
      <c r="AU129" s="18" t="s">
        <v>107</v>
      </c>
      <c r="BK129" s="135">
        <f>BK130</f>
        <v>0</v>
      </c>
    </row>
    <row r="130" spans="1:65" s="12" customFormat="1" ht="25.9" customHeight="1">
      <c r="B130" s="136"/>
      <c r="D130" s="137" t="s">
        <v>74</v>
      </c>
      <c r="E130" s="138" t="s">
        <v>130</v>
      </c>
      <c r="F130" s="138" t="s">
        <v>131</v>
      </c>
      <c r="I130" s="139"/>
      <c r="J130" s="140">
        <f>BK130</f>
        <v>0</v>
      </c>
      <c r="L130" s="136"/>
      <c r="M130" s="141"/>
      <c r="N130" s="142"/>
      <c r="O130" s="142"/>
      <c r="P130" s="143">
        <f>P131+P346+P351+P364+P410+P559+P603+P641</f>
        <v>0</v>
      </c>
      <c r="Q130" s="142"/>
      <c r="R130" s="143">
        <f>R131+R346+R351+R364+R410+R559+R603+R641</f>
        <v>761.62156200000004</v>
      </c>
      <c r="S130" s="142"/>
      <c r="T130" s="144">
        <f>T131+T346+T351+T364+T410+T559+T603+T641</f>
        <v>374.88636700000001</v>
      </c>
      <c r="AR130" s="137" t="s">
        <v>81</v>
      </c>
      <c r="AT130" s="145" t="s">
        <v>74</v>
      </c>
      <c r="AU130" s="145" t="s">
        <v>75</v>
      </c>
      <c r="AY130" s="137" t="s">
        <v>132</v>
      </c>
      <c r="BK130" s="146">
        <f>BK131+BK346+BK351+BK364+BK410+BK559+BK603+BK641</f>
        <v>0</v>
      </c>
    </row>
    <row r="131" spans="1:65" s="12" customFormat="1" ht="22.9" customHeight="1">
      <c r="B131" s="136"/>
      <c r="D131" s="137" t="s">
        <v>74</v>
      </c>
      <c r="E131" s="147" t="s">
        <v>81</v>
      </c>
      <c r="F131" s="147" t="s">
        <v>133</v>
      </c>
      <c r="I131" s="139"/>
      <c r="J131" s="148">
        <f>BK131</f>
        <v>0</v>
      </c>
      <c r="L131" s="136"/>
      <c r="M131" s="141"/>
      <c r="N131" s="142"/>
      <c r="O131" s="142"/>
      <c r="P131" s="143">
        <f>SUM(P132:P345)</f>
        <v>0</v>
      </c>
      <c r="Q131" s="142"/>
      <c r="R131" s="143">
        <f>SUM(R132:R345)</f>
        <v>702.46008397000003</v>
      </c>
      <c r="S131" s="142"/>
      <c r="T131" s="144">
        <f>SUM(T132:T345)</f>
        <v>374.587087</v>
      </c>
      <c r="AR131" s="137" t="s">
        <v>81</v>
      </c>
      <c r="AT131" s="145" t="s">
        <v>74</v>
      </c>
      <c r="AU131" s="145" t="s">
        <v>81</v>
      </c>
      <c r="AY131" s="137" t="s">
        <v>132</v>
      </c>
      <c r="BK131" s="146">
        <f>SUM(BK132:BK345)</f>
        <v>0</v>
      </c>
    </row>
    <row r="132" spans="1:65" s="2" customFormat="1" ht="33" customHeight="1">
      <c r="A132" s="33"/>
      <c r="B132" s="149"/>
      <c r="C132" s="150" t="s">
        <v>81</v>
      </c>
      <c r="D132" s="150" t="s">
        <v>134</v>
      </c>
      <c r="E132" s="151" t="s">
        <v>135</v>
      </c>
      <c r="F132" s="152" t="s">
        <v>136</v>
      </c>
      <c r="G132" s="153" t="s">
        <v>137</v>
      </c>
      <c r="H132" s="154">
        <v>12</v>
      </c>
      <c r="I132" s="155"/>
      <c r="J132" s="156">
        <f>ROUND(I132*H132,2)</f>
        <v>0</v>
      </c>
      <c r="K132" s="152" t="s">
        <v>1</v>
      </c>
      <c r="L132" s="34"/>
      <c r="M132" s="157" t="s">
        <v>1</v>
      </c>
      <c r="N132" s="158" t="s">
        <v>40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138</v>
      </c>
      <c r="AT132" s="161" t="s">
        <v>134</v>
      </c>
      <c r="AU132" s="161" t="s">
        <v>83</v>
      </c>
      <c r="AY132" s="18" t="s">
        <v>132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81</v>
      </c>
      <c r="BK132" s="162">
        <f>ROUND(I132*H132,2)</f>
        <v>0</v>
      </c>
      <c r="BL132" s="18" t="s">
        <v>138</v>
      </c>
      <c r="BM132" s="161" t="s">
        <v>139</v>
      </c>
    </row>
    <row r="133" spans="1:65" s="2" customFormat="1" ht="19.5">
      <c r="A133" s="33"/>
      <c r="B133" s="34"/>
      <c r="C133" s="33"/>
      <c r="D133" s="163" t="s">
        <v>140</v>
      </c>
      <c r="E133" s="33"/>
      <c r="F133" s="164" t="s">
        <v>141</v>
      </c>
      <c r="G133" s="33"/>
      <c r="H133" s="33"/>
      <c r="I133" s="165"/>
      <c r="J133" s="33"/>
      <c r="K133" s="33"/>
      <c r="L133" s="34"/>
      <c r="M133" s="166"/>
      <c r="N133" s="167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140</v>
      </c>
      <c r="AU133" s="18" t="s">
        <v>83</v>
      </c>
    </row>
    <row r="134" spans="1:65" s="13" customFormat="1" ht="11.25">
      <c r="B134" s="168"/>
      <c r="D134" s="163" t="s">
        <v>142</v>
      </c>
      <c r="E134" s="169" t="s">
        <v>1</v>
      </c>
      <c r="F134" s="170" t="s">
        <v>143</v>
      </c>
      <c r="H134" s="171">
        <v>12</v>
      </c>
      <c r="I134" s="172"/>
      <c r="L134" s="168"/>
      <c r="M134" s="173"/>
      <c r="N134" s="174"/>
      <c r="O134" s="174"/>
      <c r="P134" s="174"/>
      <c r="Q134" s="174"/>
      <c r="R134" s="174"/>
      <c r="S134" s="174"/>
      <c r="T134" s="175"/>
      <c r="AT134" s="169" t="s">
        <v>142</v>
      </c>
      <c r="AU134" s="169" t="s">
        <v>83</v>
      </c>
      <c r="AV134" s="13" t="s">
        <v>83</v>
      </c>
      <c r="AW134" s="13" t="s">
        <v>32</v>
      </c>
      <c r="AX134" s="13" t="s">
        <v>81</v>
      </c>
      <c r="AY134" s="169" t="s">
        <v>132</v>
      </c>
    </row>
    <row r="135" spans="1:65" s="2" customFormat="1" ht="33" customHeight="1">
      <c r="A135" s="33"/>
      <c r="B135" s="149"/>
      <c r="C135" s="150" t="s">
        <v>83</v>
      </c>
      <c r="D135" s="150" t="s">
        <v>134</v>
      </c>
      <c r="E135" s="151" t="s">
        <v>144</v>
      </c>
      <c r="F135" s="152" t="s">
        <v>145</v>
      </c>
      <c r="G135" s="153" t="s">
        <v>137</v>
      </c>
      <c r="H135" s="154">
        <v>5.39</v>
      </c>
      <c r="I135" s="155"/>
      <c r="J135" s="156">
        <f>ROUND(I135*H135,2)</f>
        <v>0</v>
      </c>
      <c r="K135" s="152" t="s">
        <v>146</v>
      </c>
      <c r="L135" s="34"/>
      <c r="M135" s="157" t="s">
        <v>1</v>
      </c>
      <c r="N135" s="158" t="s">
        <v>40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0.26</v>
      </c>
      <c r="T135" s="160">
        <f>S135*H135</f>
        <v>1.4014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138</v>
      </c>
      <c r="AT135" s="161" t="s">
        <v>134</v>
      </c>
      <c r="AU135" s="161" t="s">
        <v>83</v>
      </c>
      <c r="AY135" s="18" t="s">
        <v>132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81</v>
      </c>
      <c r="BK135" s="162">
        <f>ROUND(I135*H135,2)</f>
        <v>0</v>
      </c>
      <c r="BL135" s="18" t="s">
        <v>138</v>
      </c>
      <c r="BM135" s="161" t="s">
        <v>147</v>
      </c>
    </row>
    <row r="136" spans="1:65" s="2" customFormat="1" ht="39">
      <c r="A136" s="33"/>
      <c r="B136" s="34"/>
      <c r="C136" s="33"/>
      <c r="D136" s="163" t="s">
        <v>140</v>
      </c>
      <c r="E136" s="33"/>
      <c r="F136" s="164" t="s">
        <v>148</v>
      </c>
      <c r="G136" s="33"/>
      <c r="H136" s="33"/>
      <c r="I136" s="165"/>
      <c r="J136" s="33"/>
      <c r="K136" s="33"/>
      <c r="L136" s="34"/>
      <c r="M136" s="166"/>
      <c r="N136" s="167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140</v>
      </c>
      <c r="AU136" s="18" t="s">
        <v>83</v>
      </c>
    </row>
    <row r="137" spans="1:65" s="2" customFormat="1" ht="19.5">
      <c r="A137" s="33"/>
      <c r="B137" s="34"/>
      <c r="C137" s="33"/>
      <c r="D137" s="163" t="s">
        <v>149</v>
      </c>
      <c r="E137" s="33"/>
      <c r="F137" s="176" t="s">
        <v>150</v>
      </c>
      <c r="G137" s="33"/>
      <c r="H137" s="33"/>
      <c r="I137" s="165"/>
      <c r="J137" s="33"/>
      <c r="K137" s="33"/>
      <c r="L137" s="34"/>
      <c r="M137" s="166"/>
      <c r="N137" s="167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149</v>
      </c>
      <c r="AU137" s="18" t="s">
        <v>83</v>
      </c>
    </row>
    <row r="138" spans="1:65" s="14" customFormat="1" ht="11.25">
      <c r="B138" s="177"/>
      <c r="D138" s="163" t="s">
        <v>142</v>
      </c>
      <c r="E138" s="178" t="s">
        <v>1</v>
      </c>
      <c r="F138" s="179" t="s">
        <v>151</v>
      </c>
      <c r="H138" s="178" t="s">
        <v>1</v>
      </c>
      <c r="I138" s="180"/>
      <c r="L138" s="177"/>
      <c r="M138" s="181"/>
      <c r="N138" s="182"/>
      <c r="O138" s="182"/>
      <c r="P138" s="182"/>
      <c r="Q138" s="182"/>
      <c r="R138" s="182"/>
      <c r="S138" s="182"/>
      <c r="T138" s="183"/>
      <c r="AT138" s="178" t="s">
        <v>142</v>
      </c>
      <c r="AU138" s="178" t="s">
        <v>83</v>
      </c>
      <c r="AV138" s="14" t="s">
        <v>81</v>
      </c>
      <c r="AW138" s="14" t="s">
        <v>32</v>
      </c>
      <c r="AX138" s="14" t="s">
        <v>75</v>
      </c>
      <c r="AY138" s="178" t="s">
        <v>132</v>
      </c>
    </row>
    <row r="139" spans="1:65" s="13" customFormat="1" ht="11.25">
      <c r="B139" s="168"/>
      <c r="D139" s="163" t="s">
        <v>142</v>
      </c>
      <c r="E139" s="169" t="s">
        <v>1</v>
      </c>
      <c r="F139" s="170" t="s">
        <v>152</v>
      </c>
      <c r="H139" s="171">
        <v>5.39</v>
      </c>
      <c r="I139" s="172"/>
      <c r="L139" s="168"/>
      <c r="M139" s="173"/>
      <c r="N139" s="174"/>
      <c r="O139" s="174"/>
      <c r="P139" s="174"/>
      <c r="Q139" s="174"/>
      <c r="R139" s="174"/>
      <c r="S139" s="174"/>
      <c r="T139" s="175"/>
      <c r="AT139" s="169" t="s">
        <v>142</v>
      </c>
      <c r="AU139" s="169" t="s">
        <v>83</v>
      </c>
      <c r="AV139" s="13" t="s">
        <v>83</v>
      </c>
      <c r="AW139" s="13" t="s">
        <v>32</v>
      </c>
      <c r="AX139" s="13" t="s">
        <v>81</v>
      </c>
      <c r="AY139" s="169" t="s">
        <v>132</v>
      </c>
    </row>
    <row r="140" spans="1:65" s="2" customFormat="1" ht="33" customHeight="1">
      <c r="A140" s="33"/>
      <c r="B140" s="149"/>
      <c r="C140" s="150" t="s">
        <v>153</v>
      </c>
      <c r="D140" s="150" t="s">
        <v>134</v>
      </c>
      <c r="E140" s="151" t="s">
        <v>154</v>
      </c>
      <c r="F140" s="152" t="s">
        <v>155</v>
      </c>
      <c r="G140" s="153" t="s">
        <v>137</v>
      </c>
      <c r="H140" s="154">
        <v>5.39</v>
      </c>
      <c r="I140" s="155"/>
      <c r="J140" s="156">
        <f>ROUND(I140*H140,2)</f>
        <v>0</v>
      </c>
      <c r="K140" s="152" t="s">
        <v>146</v>
      </c>
      <c r="L140" s="34"/>
      <c r="M140" s="157" t="s">
        <v>1</v>
      </c>
      <c r="N140" s="158" t="s">
        <v>40</v>
      </c>
      <c r="O140" s="59"/>
      <c r="P140" s="159">
        <f>O140*H140</f>
        <v>0</v>
      </c>
      <c r="Q140" s="159">
        <v>0</v>
      </c>
      <c r="R140" s="159">
        <f>Q140*H140</f>
        <v>0</v>
      </c>
      <c r="S140" s="159">
        <v>0.28999999999999998</v>
      </c>
      <c r="T140" s="160">
        <f>S140*H140</f>
        <v>1.5630999999999997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138</v>
      </c>
      <c r="AT140" s="161" t="s">
        <v>134</v>
      </c>
      <c r="AU140" s="161" t="s">
        <v>83</v>
      </c>
      <c r="AY140" s="18" t="s">
        <v>132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81</v>
      </c>
      <c r="BK140" s="162">
        <f>ROUND(I140*H140,2)</f>
        <v>0</v>
      </c>
      <c r="BL140" s="18" t="s">
        <v>138</v>
      </c>
      <c r="BM140" s="161" t="s">
        <v>156</v>
      </c>
    </row>
    <row r="141" spans="1:65" s="2" customFormat="1" ht="39">
      <c r="A141" s="33"/>
      <c r="B141" s="34"/>
      <c r="C141" s="33"/>
      <c r="D141" s="163" t="s">
        <v>140</v>
      </c>
      <c r="E141" s="33"/>
      <c r="F141" s="164" t="s">
        <v>157</v>
      </c>
      <c r="G141" s="33"/>
      <c r="H141" s="33"/>
      <c r="I141" s="165"/>
      <c r="J141" s="33"/>
      <c r="K141" s="33"/>
      <c r="L141" s="34"/>
      <c r="M141" s="166"/>
      <c r="N141" s="167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140</v>
      </c>
      <c r="AU141" s="18" t="s">
        <v>83</v>
      </c>
    </row>
    <row r="142" spans="1:65" s="2" customFormat="1" ht="33" customHeight="1">
      <c r="A142" s="33"/>
      <c r="B142" s="149"/>
      <c r="C142" s="150" t="s">
        <v>138</v>
      </c>
      <c r="D142" s="150" t="s">
        <v>134</v>
      </c>
      <c r="E142" s="151" t="s">
        <v>158</v>
      </c>
      <c r="F142" s="152" t="s">
        <v>159</v>
      </c>
      <c r="G142" s="153" t="s">
        <v>137</v>
      </c>
      <c r="H142" s="154">
        <v>102.474</v>
      </c>
      <c r="I142" s="155"/>
      <c r="J142" s="156">
        <f>ROUND(I142*H142,2)</f>
        <v>0</v>
      </c>
      <c r="K142" s="152" t="s">
        <v>146</v>
      </c>
      <c r="L142" s="34"/>
      <c r="M142" s="157" t="s">
        <v>1</v>
      </c>
      <c r="N142" s="158" t="s">
        <v>40</v>
      </c>
      <c r="O142" s="59"/>
      <c r="P142" s="159">
        <f>O142*H142</f>
        <v>0</v>
      </c>
      <c r="Q142" s="159">
        <v>0</v>
      </c>
      <c r="R142" s="159">
        <f>Q142*H142</f>
        <v>0</v>
      </c>
      <c r="S142" s="159">
        <v>0.29499999999999998</v>
      </c>
      <c r="T142" s="160">
        <f>S142*H142</f>
        <v>30.22983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138</v>
      </c>
      <c r="AT142" s="161" t="s">
        <v>134</v>
      </c>
      <c r="AU142" s="161" t="s">
        <v>83</v>
      </c>
      <c r="AY142" s="18" t="s">
        <v>132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81</v>
      </c>
      <c r="BK142" s="162">
        <f>ROUND(I142*H142,2)</f>
        <v>0</v>
      </c>
      <c r="BL142" s="18" t="s">
        <v>138</v>
      </c>
      <c r="BM142" s="161" t="s">
        <v>160</v>
      </c>
    </row>
    <row r="143" spans="1:65" s="2" customFormat="1" ht="39">
      <c r="A143" s="33"/>
      <c r="B143" s="34"/>
      <c r="C143" s="33"/>
      <c r="D143" s="163" t="s">
        <v>140</v>
      </c>
      <c r="E143" s="33"/>
      <c r="F143" s="164" t="s">
        <v>161</v>
      </c>
      <c r="G143" s="33"/>
      <c r="H143" s="33"/>
      <c r="I143" s="165"/>
      <c r="J143" s="33"/>
      <c r="K143" s="33"/>
      <c r="L143" s="34"/>
      <c r="M143" s="166"/>
      <c r="N143" s="167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140</v>
      </c>
      <c r="AU143" s="18" t="s">
        <v>83</v>
      </c>
    </row>
    <row r="144" spans="1:65" s="2" customFormat="1" ht="19.5">
      <c r="A144" s="33"/>
      <c r="B144" s="34"/>
      <c r="C144" s="33"/>
      <c r="D144" s="163" t="s">
        <v>149</v>
      </c>
      <c r="E144" s="33"/>
      <c r="F144" s="176" t="s">
        <v>150</v>
      </c>
      <c r="G144" s="33"/>
      <c r="H144" s="33"/>
      <c r="I144" s="165"/>
      <c r="J144" s="33"/>
      <c r="K144" s="33"/>
      <c r="L144" s="34"/>
      <c r="M144" s="166"/>
      <c r="N144" s="167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149</v>
      </c>
      <c r="AU144" s="18" t="s">
        <v>83</v>
      </c>
    </row>
    <row r="145" spans="1:65" s="14" customFormat="1" ht="11.25">
      <c r="B145" s="177"/>
      <c r="D145" s="163" t="s">
        <v>142</v>
      </c>
      <c r="E145" s="178" t="s">
        <v>1</v>
      </c>
      <c r="F145" s="179" t="s">
        <v>162</v>
      </c>
      <c r="H145" s="178" t="s">
        <v>1</v>
      </c>
      <c r="I145" s="180"/>
      <c r="L145" s="177"/>
      <c r="M145" s="181"/>
      <c r="N145" s="182"/>
      <c r="O145" s="182"/>
      <c r="P145" s="182"/>
      <c r="Q145" s="182"/>
      <c r="R145" s="182"/>
      <c r="S145" s="182"/>
      <c r="T145" s="183"/>
      <c r="AT145" s="178" t="s">
        <v>142</v>
      </c>
      <c r="AU145" s="178" t="s">
        <v>83</v>
      </c>
      <c r="AV145" s="14" t="s">
        <v>81</v>
      </c>
      <c r="AW145" s="14" t="s">
        <v>32</v>
      </c>
      <c r="AX145" s="14" t="s">
        <v>75</v>
      </c>
      <c r="AY145" s="178" t="s">
        <v>132</v>
      </c>
    </row>
    <row r="146" spans="1:65" s="13" customFormat="1" ht="11.25">
      <c r="B146" s="168"/>
      <c r="D146" s="163" t="s">
        <v>142</v>
      </c>
      <c r="E146" s="169" t="s">
        <v>1</v>
      </c>
      <c r="F146" s="170" t="s">
        <v>163</v>
      </c>
      <c r="H146" s="171">
        <v>49.83</v>
      </c>
      <c r="I146" s="172"/>
      <c r="L146" s="168"/>
      <c r="M146" s="173"/>
      <c r="N146" s="174"/>
      <c r="O146" s="174"/>
      <c r="P146" s="174"/>
      <c r="Q146" s="174"/>
      <c r="R146" s="174"/>
      <c r="S146" s="174"/>
      <c r="T146" s="175"/>
      <c r="AT146" s="169" t="s">
        <v>142</v>
      </c>
      <c r="AU146" s="169" t="s">
        <v>83</v>
      </c>
      <c r="AV146" s="13" t="s">
        <v>83</v>
      </c>
      <c r="AW146" s="13" t="s">
        <v>32</v>
      </c>
      <c r="AX146" s="13" t="s">
        <v>75</v>
      </c>
      <c r="AY146" s="169" t="s">
        <v>132</v>
      </c>
    </row>
    <row r="147" spans="1:65" s="14" customFormat="1" ht="11.25">
      <c r="B147" s="177"/>
      <c r="D147" s="163" t="s">
        <v>142</v>
      </c>
      <c r="E147" s="178" t="s">
        <v>1</v>
      </c>
      <c r="F147" s="179" t="s">
        <v>164</v>
      </c>
      <c r="H147" s="178" t="s">
        <v>1</v>
      </c>
      <c r="I147" s="180"/>
      <c r="L147" s="177"/>
      <c r="M147" s="181"/>
      <c r="N147" s="182"/>
      <c r="O147" s="182"/>
      <c r="P147" s="182"/>
      <c r="Q147" s="182"/>
      <c r="R147" s="182"/>
      <c r="S147" s="182"/>
      <c r="T147" s="183"/>
      <c r="AT147" s="178" t="s">
        <v>142</v>
      </c>
      <c r="AU147" s="178" t="s">
        <v>83</v>
      </c>
      <c r="AV147" s="14" t="s">
        <v>81</v>
      </c>
      <c r="AW147" s="14" t="s">
        <v>32</v>
      </c>
      <c r="AX147" s="14" t="s">
        <v>75</v>
      </c>
      <c r="AY147" s="178" t="s">
        <v>132</v>
      </c>
    </row>
    <row r="148" spans="1:65" s="14" customFormat="1" ht="11.25">
      <c r="B148" s="177"/>
      <c r="D148" s="163" t="s">
        <v>142</v>
      </c>
      <c r="E148" s="178" t="s">
        <v>1</v>
      </c>
      <c r="F148" s="179" t="s">
        <v>165</v>
      </c>
      <c r="H148" s="178" t="s">
        <v>1</v>
      </c>
      <c r="I148" s="180"/>
      <c r="L148" s="177"/>
      <c r="M148" s="181"/>
      <c r="N148" s="182"/>
      <c r="O148" s="182"/>
      <c r="P148" s="182"/>
      <c r="Q148" s="182"/>
      <c r="R148" s="182"/>
      <c r="S148" s="182"/>
      <c r="T148" s="183"/>
      <c r="AT148" s="178" t="s">
        <v>142</v>
      </c>
      <c r="AU148" s="178" t="s">
        <v>83</v>
      </c>
      <c r="AV148" s="14" t="s">
        <v>81</v>
      </c>
      <c r="AW148" s="14" t="s">
        <v>32</v>
      </c>
      <c r="AX148" s="14" t="s">
        <v>75</v>
      </c>
      <c r="AY148" s="178" t="s">
        <v>132</v>
      </c>
    </row>
    <row r="149" spans="1:65" s="13" customFormat="1" ht="11.25">
      <c r="B149" s="168"/>
      <c r="D149" s="163" t="s">
        <v>142</v>
      </c>
      <c r="E149" s="169" t="s">
        <v>1</v>
      </c>
      <c r="F149" s="170" t="s">
        <v>166</v>
      </c>
      <c r="H149" s="171">
        <v>0.80400000000000005</v>
      </c>
      <c r="I149" s="172"/>
      <c r="L149" s="168"/>
      <c r="M149" s="173"/>
      <c r="N149" s="174"/>
      <c r="O149" s="174"/>
      <c r="P149" s="174"/>
      <c r="Q149" s="174"/>
      <c r="R149" s="174"/>
      <c r="S149" s="174"/>
      <c r="T149" s="175"/>
      <c r="AT149" s="169" t="s">
        <v>142</v>
      </c>
      <c r="AU149" s="169" t="s">
        <v>83</v>
      </c>
      <c r="AV149" s="13" t="s">
        <v>83</v>
      </c>
      <c r="AW149" s="13" t="s">
        <v>32</v>
      </c>
      <c r="AX149" s="13" t="s">
        <v>75</v>
      </c>
      <c r="AY149" s="169" t="s">
        <v>132</v>
      </c>
    </row>
    <row r="150" spans="1:65" s="15" customFormat="1" ht="11.25">
      <c r="B150" s="184"/>
      <c r="D150" s="163" t="s">
        <v>142</v>
      </c>
      <c r="E150" s="185" t="s">
        <v>1</v>
      </c>
      <c r="F150" s="186" t="s">
        <v>167</v>
      </c>
      <c r="H150" s="187">
        <v>50.634</v>
      </c>
      <c r="I150" s="188"/>
      <c r="L150" s="184"/>
      <c r="M150" s="189"/>
      <c r="N150" s="190"/>
      <c r="O150" s="190"/>
      <c r="P150" s="190"/>
      <c r="Q150" s="190"/>
      <c r="R150" s="190"/>
      <c r="S150" s="190"/>
      <c r="T150" s="191"/>
      <c r="AT150" s="185" t="s">
        <v>142</v>
      </c>
      <c r="AU150" s="185" t="s">
        <v>83</v>
      </c>
      <c r="AV150" s="15" t="s">
        <v>153</v>
      </c>
      <c r="AW150" s="15" t="s">
        <v>32</v>
      </c>
      <c r="AX150" s="15" t="s">
        <v>75</v>
      </c>
      <c r="AY150" s="185" t="s">
        <v>132</v>
      </c>
    </row>
    <row r="151" spans="1:65" s="14" customFormat="1" ht="11.25">
      <c r="B151" s="177"/>
      <c r="D151" s="163" t="s">
        <v>142</v>
      </c>
      <c r="E151" s="178" t="s">
        <v>1</v>
      </c>
      <c r="F151" s="179" t="s">
        <v>168</v>
      </c>
      <c r="H151" s="178" t="s">
        <v>1</v>
      </c>
      <c r="I151" s="180"/>
      <c r="L151" s="177"/>
      <c r="M151" s="181"/>
      <c r="N151" s="182"/>
      <c r="O151" s="182"/>
      <c r="P151" s="182"/>
      <c r="Q151" s="182"/>
      <c r="R151" s="182"/>
      <c r="S151" s="182"/>
      <c r="T151" s="183"/>
      <c r="AT151" s="178" t="s">
        <v>142</v>
      </c>
      <c r="AU151" s="178" t="s">
        <v>83</v>
      </c>
      <c r="AV151" s="14" t="s">
        <v>81</v>
      </c>
      <c r="AW151" s="14" t="s">
        <v>32</v>
      </c>
      <c r="AX151" s="14" t="s">
        <v>75</v>
      </c>
      <c r="AY151" s="178" t="s">
        <v>132</v>
      </c>
    </row>
    <row r="152" spans="1:65" s="13" customFormat="1" ht="11.25">
      <c r="B152" s="168"/>
      <c r="D152" s="163" t="s">
        <v>142</v>
      </c>
      <c r="E152" s="169" t="s">
        <v>1</v>
      </c>
      <c r="F152" s="170" t="s">
        <v>169</v>
      </c>
      <c r="H152" s="171">
        <v>51.84</v>
      </c>
      <c r="I152" s="172"/>
      <c r="L152" s="168"/>
      <c r="M152" s="173"/>
      <c r="N152" s="174"/>
      <c r="O152" s="174"/>
      <c r="P152" s="174"/>
      <c r="Q152" s="174"/>
      <c r="R152" s="174"/>
      <c r="S152" s="174"/>
      <c r="T152" s="175"/>
      <c r="AT152" s="169" t="s">
        <v>142</v>
      </c>
      <c r="AU152" s="169" t="s">
        <v>83</v>
      </c>
      <c r="AV152" s="13" t="s">
        <v>83</v>
      </c>
      <c r="AW152" s="13" t="s">
        <v>32</v>
      </c>
      <c r="AX152" s="13" t="s">
        <v>75</v>
      </c>
      <c r="AY152" s="169" t="s">
        <v>132</v>
      </c>
    </row>
    <row r="153" spans="1:65" s="15" customFormat="1" ht="11.25">
      <c r="B153" s="184"/>
      <c r="D153" s="163" t="s">
        <v>142</v>
      </c>
      <c r="E153" s="185" t="s">
        <v>1</v>
      </c>
      <c r="F153" s="186" t="s">
        <v>167</v>
      </c>
      <c r="H153" s="187">
        <v>51.84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142</v>
      </c>
      <c r="AU153" s="185" t="s">
        <v>83</v>
      </c>
      <c r="AV153" s="15" t="s">
        <v>153</v>
      </c>
      <c r="AW153" s="15" t="s">
        <v>32</v>
      </c>
      <c r="AX153" s="15" t="s">
        <v>75</v>
      </c>
      <c r="AY153" s="185" t="s">
        <v>132</v>
      </c>
    </row>
    <row r="154" spans="1:65" s="16" customFormat="1" ht="11.25">
      <c r="B154" s="192"/>
      <c r="D154" s="163" t="s">
        <v>142</v>
      </c>
      <c r="E154" s="193" t="s">
        <v>1</v>
      </c>
      <c r="F154" s="194" t="s">
        <v>170</v>
      </c>
      <c r="H154" s="195">
        <v>102.474</v>
      </c>
      <c r="I154" s="196"/>
      <c r="L154" s="192"/>
      <c r="M154" s="197"/>
      <c r="N154" s="198"/>
      <c r="O154" s="198"/>
      <c r="P154" s="198"/>
      <c r="Q154" s="198"/>
      <c r="R154" s="198"/>
      <c r="S154" s="198"/>
      <c r="T154" s="199"/>
      <c r="AT154" s="193" t="s">
        <v>142</v>
      </c>
      <c r="AU154" s="193" t="s">
        <v>83</v>
      </c>
      <c r="AV154" s="16" t="s">
        <v>138</v>
      </c>
      <c r="AW154" s="16" t="s">
        <v>32</v>
      </c>
      <c r="AX154" s="16" t="s">
        <v>81</v>
      </c>
      <c r="AY154" s="193" t="s">
        <v>132</v>
      </c>
    </row>
    <row r="155" spans="1:65" s="2" customFormat="1" ht="33" customHeight="1">
      <c r="A155" s="33"/>
      <c r="B155" s="149"/>
      <c r="C155" s="150" t="s">
        <v>171</v>
      </c>
      <c r="D155" s="150" t="s">
        <v>134</v>
      </c>
      <c r="E155" s="151" t="s">
        <v>172</v>
      </c>
      <c r="F155" s="152" t="s">
        <v>173</v>
      </c>
      <c r="G155" s="153" t="s">
        <v>137</v>
      </c>
      <c r="H155" s="154">
        <v>50.634</v>
      </c>
      <c r="I155" s="155"/>
      <c r="J155" s="156">
        <f>ROUND(I155*H155,2)</f>
        <v>0</v>
      </c>
      <c r="K155" s="152" t="s">
        <v>146</v>
      </c>
      <c r="L155" s="34"/>
      <c r="M155" s="157" t="s">
        <v>1</v>
      </c>
      <c r="N155" s="158" t="s">
        <v>40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0.44</v>
      </c>
      <c r="T155" s="160">
        <f>S155*H155</f>
        <v>22.278960000000001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138</v>
      </c>
      <c r="AT155" s="161" t="s">
        <v>134</v>
      </c>
      <c r="AU155" s="161" t="s">
        <v>83</v>
      </c>
      <c r="AY155" s="18" t="s">
        <v>132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81</v>
      </c>
      <c r="BK155" s="162">
        <f>ROUND(I155*H155,2)</f>
        <v>0</v>
      </c>
      <c r="BL155" s="18" t="s">
        <v>138</v>
      </c>
      <c r="BM155" s="161" t="s">
        <v>174</v>
      </c>
    </row>
    <row r="156" spans="1:65" s="2" customFormat="1" ht="39">
      <c r="A156" s="33"/>
      <c r="B156" s="34"/>
      <c r="C156" s="33"/>
      <c r="D156" s="163" t="s">
        <v>140</v>
      </c>
      <c r="E156" s="33"/>
      <c r="F156" s="164" t="s">
        <v>175</v>
      </c>
      <c r="G156" s="33"/>
      <c r="H156" s="33"/>
      <c r="I156" s="165"/>
      <c r="J156" s="33"/>
      <c r="K156" s="33"/>
      <c r="L156" s="34"/>
      <c r="M156" s="166"/>
      <c r="N156" s="167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140</v>
      </c>
      <c r="AU156" s="18" t="s">
        <v>83</v>
      </c>
    </row>
    <row r="157" spans="1:65" s="14" customFormat="1" ht="11.25">
      <c r="B157" s="177"/>
      <c r="D157" s="163" t="s">
        <v>142</v>
      </c>
      <c r="E157" s="178" t="s">
        <v>1</v>
      </c>
      <c r="F157" s="179" t="s">
        <v>162</v>
      </c>
      <c r="H157" s="178" t="s">
        <v>1</v>
      </c>
      <c r="I157" s="180"/>
      <c r="L157" s="177"/>
      <c r="M157" s="181"/>
      <c r="N157" s="182"/>
      <c r="O157" s="182"/>
      <c r="P157" s="182"/>
      <c r="Q157" s="182"/>
      <c r="R157" s="182"/>
      <c r="S157" s="182"/>
      <c r="T157" s="183"/>
      <c r="AT157" s="178" t="s">
        <v>142</v>
      </c>
      <c r="AU157" s="178" t="s">
        <v>83</v>
      </c>
      <c r="AV157" s="14" t="s">
        <v>81</v>
      </c>
      <c r="AW157" s="14" t="s">
        <v>32</v>
      </c>
      <c r="AX157" s="14" t="s">
        <v>75</v>
      </c>
      <c r="AY157" s="178" t="s">
        <v>132</v>
      </c>
    </row>
    <row r="158" spans="1:65" s="13" customFormat="1" ht="11.25">
      <c r="B158" s="168"/>
      <c r="D158" s="163" t="s">
        <v>142</v>
      </c>
      <c r="E158" s="169" t="s">
        <v>1</v>
      </c>
      <c r="F158" s="170" t="s">
        <v>163</v>
      </c>
      <c r="H158" s="171">
        <v>49.83</v>
      </c>
      <c r="I158" s="172"/>
      <c r="L158" s="168"/>
      <c r="M158" s="173"/>
      <c r="N158" s="174"/>
      <c r="O158" s="174"/>
      <c r="P158" s="174"/>
      <c r="Q158" s="174"/>
      <c r="R158" s="174"/>
      <c r="S158" s="174"/>
      <c r="T158" s="175"/>
      <c r="AT158" s="169" t="s">
        <v>142</v>
      </c>
      <c r="AU158" s="169" t="s">
        <v>83</v>
      </c>
      <c r="AV158" s="13" t="s">
        <v>83</v>
      </c>
      <c r="AW158" s="13" t="s">
        <v>32</v>
      </c>
      <c r="AX158" s="13" t="s">
        <v>75</v>
      </c>
      <c r="AY158" s="169" t="s">
        <v>132</v>
      </c>
    </row>
    <row r="159" spans="1:65" s="14" customFormat="1" ht="11.25">
      <c r="B159" s="177"/>
      <c r="D159" s="163" t="s">
        <v>142</v>
      </c>
      <c r="E159" s="178" t="s">
        <v>1</v>
      </c>
      <c r="F159" s="179" t="s">
        <v>164</v>
      </c>
      <c r="H159" s="178" t="s">
        <v>1</v>
      </c>
      <c r="I159" s="180"/>
      <c r="L159" s="177"/>
      <c r="M159" s="181"/>
      <c r="N159" s="182"/>
      <c r="O159" s="182"/>
      <c r="P159" s="182"/>
      <c r="Q159" s="182"/>
      <c r="R159" s="182"/>
      <c r="S159" s="182"/>
      <c r="T159" s="183"/>
      <c r="AT159" s="178" t="s">
        <v>142</v>
      </c>
      <c r="AU159" s="178" t="s">
        <v>83</v>
      </c>
      <c r="AV159" s="14" t="s">
        <v>81</v>
      </c>
      <c r="AW159" s="14" t="s">
        <v>32</v>
      </c>
      <c r="AX159" s="14" t="s">
        <v>75</v>
      </c>
      <c r="AY159" s="178" t="s">
        <v>132</v>
      </c>
    </row>
    <row r="160" spans="1:65" s="14" customFormat="1" ht="11.25">
      <c r="B160" s="177"/>
      <c r="D160" s="163" t="s">
        <v>142</v>
      </c>
      <c r="E160" s="178" t="s">
        <v>1</v>
      </c>
      <c r="F160" s="179" t="s">
        <v>165</v>
      </c>
      <c r="H160" s="178" t="s">
        <v>1</v>
      </c>
      <c r="I160" s="180"/>
      <c r="L160" s="177"/>
      <c r="M160" s="181"/>
      <c r="N160" s="182"/>
      <c r="O160" s="182"/>
      <c r="P160" s="182"/>
      <c r="Q160" s="182"/>
      <c r="R160" s="182"/>
      <c r="S160" s="182"/>
      <c r="T160" s="183"/>
      <c r="AT160" s="178" t="s">
        <v>142</v>
      </c>
      <c r="AU160" s="178" t="s">
        <v>83</v>
      </c>
      <c r="AV160" s="14" t="s">
        <v>81</v>
      </c>
      <c r="AW160" s="14" t="s">
        <v>32</v>
      </c>
      <c r="AX160" s="14" t="s">
        <v>75</v>
      </c>
      <c r="AY160" s="178" t="s">
        <v>132</v>
      </c>
    </row>
    <row r="161" spans="1:65" s="13" customFormat="1" ht="11.25">
      <c r="B161" s="168"/>
      <c r="D161" s="163" t="s">
        <v>142</v>
      </c>
      <c r="E161" s="169" t="s">
        <v>1</v>
      </c>
      <c r="F161" s="170" t="s">
        <v>166</v>
      </c>
      <c r="H161" s="171">
        <v>0.80400000000000005</v>
      </c>
      <c r="I161" s="172"/>
      <c r="L161" s="168"/>
      <c r="M161" s="173"/>
      <c r="N161" s="174"/>
      <c r="O161" s="174"/>
      <c r="P161" s="174"/>
      <c r="Q161" s="174"/>
      <c r="R161" s="174"/>
      <c r="S161" s="174"/>
      <c r="T161" s="175"/>
      <c r="AT161" s="169" t="s">
        <v>142</v>
      </c>
      <c r="AU161" s="169" t="s">
        <v>83</v>
      </c>
      <c r="AV161" s="13" t="s">
        <v>83</v>
      </c>
      <c r="AW161" s="13" t="s">
        <v>32</v>
      </c>
      <c r="AX161" s="13" t="s">
        <v>75</v>
      </c>
      <c r="AY161" s="169" t="s">
        <v>132</v>
      </c>
    </row>
    <row r="162" spans="1:65" s="16" customFormat="1" ht="11.25">
      <c r="B162" s="192"/>
      <c r="D162" s="163" t="s">
        <v>142</v>
      </c>
      <c r="E162" s="193" t="s">
        <v>1</v>
      </c>
      <c r="F162" s="194" t="s">
        <v>170</v>
      </c>
      <c r="H162" s="195">
        <v>50.634</v>
      </c>
      <c r="I162" s="196"/>
      <c r="L162" s="192"/>
      <c r="M162" s="197"/>
      <c r="N162" s="198"/>
      <c r="O162" s="198"/>
      <c r="P162" s="198"/>
      <c r="Q162" s="198"/>
      <c r="R162" s="198"/>
      <c r="S162" s="198"/>
      <c r="T162" s="199"/>
      <c r="AT162" s="193" t="s">
        <v>142</v>
      </c>
      <c r="AU162" s="193" t="s">
        <v>83</v>
      </c>
      <c r="AV162" s="16" t="s">
        <v>138</v>
      </c>
      <c r="AW162" s="16" t="s">
        <v>32</v>
      </c>
      <c r="AX162" s="16" t="s">
        <v>81</v>
      </c>
      <c r="AY162" s="193" t="s">
        <v>132</v>
      </c>
    </row>
    <row r="163" spans="1:65" s="2" customFormat="1" ht="33" customHeight="1">
      <c r="A163" s="33"/>
      <c r="B163" s="149"/>
      <c r="C163" s="150" t="s">
        <v>176</v>
      </c>
      <c r="D163" s="150" t="s">
        <v>134</v>
      </c>
      <c r="E163" s="151" t="s">
        <v>177</v>
      </c>
      <c r="F163" s="152" t="s">
        <v>178</v>
      </c>
      <c r="G163" s="153" t="s">
        <v>137</v>
      </c>
      <c r="H163" s="154">
        <v>50.634</v>
      </c>
      <c r="I163" s="155"/>
      <c r="J163" s="156">
        <f>ROUND(I163*H163,2)</f>
        <v>0</v>
      </c>
      <c r="K163" s="152" t="s">
        <v>146</v>
      </c>
      <c r="L163" s="34"/>
      <c r="M163" s="157" t="s">
        <v>1</v>
      </c>
      <c r="N163" s="158" t="s">
        <v>40</v>
      </c>
      <c r="O163" s="59"/>
      <c r="P163" s="159">
        <f>O163*H163</f>
        <v>0</v>
      </c>
      <c r="Q163" s="159">
        <v>0</v>
      </c>
      <c r="R163" s="159">
        <f>Q163*H163</f>
        <v>0</v>
      </c>
      <c r="S163" s="159">
        <v>0.625</v>
      </c>
      <c r="T163" s="160">
        <f>S163*H163</f>
        <v>31.646250000000002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138</v>
      </c>
      <c r="AT163" s="161" t="s">
        <v>134</v>
      </c>
      <c r="AU163" s="161" t="s">
        <v>83</v>
      </c>
      <c r="AY163" s="18" t="s">
        <v>132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81</v>
      </c>
      <c r="BK163" s="162">
        <f>ROUND(I163*H163,2)</f>
        <v>0</v>
      </c>
      <c r="BL163" s="18" t="s">
        <v>138</v>
      </c>
      <c r="BM163" s="161" t="s">
        <v>179</v>
      </c>
    </row>
    <row r="164" spans="1:65" s="2" customFormat="1" ht="39">
      <c r="A164" s="33"/>
      <c r="B164" s="34"/>
      <c r="C164" s="33"/>
      <c r="D164" s="163" t="s">
        <v>140</v>
      </c>
      <c r="E164" s="33"/>
      <c r="F164" s="164" t="s">
        <v>180</v>
      </c>
      <c r="G164" s="33"/>
      <c r="H164" s="33"/>
      <c r="I164" s="165"/>
      <c r="J164" s="33"/>
      <c r="K164" s="33"/>
      <c r="L164" s="34"/>
      <c r="M164" s="166"/>
      <c r="N164" s="167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140</v>
      </c>
      <c r="AU164" s="18" t="s">
        <v>83</v>
      </c>
    </row>
    <row r="165" spans="1:65" s="2" customFormat="1" ht="24.2" customHeight="1">
      <c r="A165" s="33"/>
      <c r="B165" s="149"/>
      <c r="C165" s="150" t="s">
        <v>181</v>
      </c>
      <c r="D165" s="150" t="s">
        <v>134</v>
      </c>
      <c r="E165" s="151" t="s">
        <v>182</v>
      </c>
      <c r="F165" s="152" t="s">
        <v>183</v>
      </c>
      <c r="G165" s="153" t="s">
        <v>137</v>
      </c>
      <c r="H165" s="154">
        <v>50.634</v>
      </c>
      <c r="I165" s="155"/>
      <c r="J165" s="156">
        <f>ROUND(I165*H165,2)</f>
        <v>0</v>
      </c>
      <c r="K165" s="152" t="s">
        <v>146</v>
      </c>
      <c r="L165" s="34"/>
      <c r="M165" s="157" t="s">
        <v>1</v>
      </c>
      <c r="N165" s="158" t="s">
        <v>40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9.8000000000000004E-2</v>
      </c>
      <c r="T165" s="160">
        <f>S165*H165</f>
        <v>4.9621320000000004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138</v>
      </c>
      <c r="AT165" s="161" t="s">
        <v>134</v>
      </c>
      <c r="AU165" s="161" t="s">
        <v>83</v>
      </c>
      <c r="AY165" s="18" t="s">
        <v>132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81</v>
      </c>
      <c r="BK165" s="162">
        <f>ROUND(I165*H165,2)</f>
        <v>0</v>
      </c>
      <c r="BL165" s="18" t="s">
        <v>138</v>
      </c>
      <c r="BM165" s="161" t="s">
        <v>184</v>
      </c>
    </row>
    <row r="166" spans="1:65" s="2" customFormat="1" ht="39">
      <c r="A166" s="33"/>
      <c r="B166" s="34"/>
      <c r="C166" s="33"/>
      <c r="D166" s="163" t="s">
        <v>140</v>
      </c>
      <c r="E166" s="33"/>
      <c r="F166" s="164" t="s">
        <v>185</v>
      </c>
      <c r="G166" s="33"/>
      <c r="H166" s="33"/>
      <c r="I166" s="165"/>
      <c r="J166" s="33"/>
      <c r="K166" s="33"/>
      <c r="L166" s="34"/>
      <c r="M166" s="166"/>
      <c r="N166" s="167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140</v>
      </c>
      <c r="AU166" s="18" t="s">
        <v>83</v>
      </c>
    </row>
    <row r="167" spans="1:65" s="2" customFormat="1" ht="37.9" customHeight="1">
      <c r="A167" s="33"/>
      <c r="B167" s="149"/>
      <c r="C167" s="150" t="s">
        <v>186</v>
      </c>
      <c r="D167" s="150" t="s">
        <v>134</v>
      </c>
      <c r="E167" s="151" t="s">
        <v>187</v>
      </c>
      <c r="F167" s="152" t="s">
        <v>188</v>
      </c>
      <c r="G167" s="153" t="s">
        <v>137</v>
      </c>
      <c r="H167" s="154">
        <v>174.185</v>
      </c>
      <c r="I167" s="155"/>
      <c r="J167" s="156">
        <f>ROUND(I167*H167,2)</f>
        <v>0</v>
      </c>
      <c r="K167" s="152" t="s">
        <v>146</v>
      </c>
      <c r="L167" s="34"/>
      <c r="M167" s="157" t="s">
        <v>1</v>
      </c>
      <c r="N167" s="158" t="s">
        <v>40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0.75</v>
      </c>
      <c r="T167" s="160">
        <f>S167*H167</f>
        <v>130.63875000000002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138</v>
      </c>
      <c r="AT167" s="161" t="s">
        <v>134</v>
      </c>
      <c r="AU167" s="161" t="s">
        <v>83</v>
      </c>
      <c r="AY167" s="18" t="s">
        <v>132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81</v>
      </c>
      <c r="BK167" s="162">
        <f>ROUND(I167*H167,2)</f>
        <v>0</v>
      </c>
      <c r="BL167" s="18" t="s">
        <v>138</v>
      </c>
      <c r="BM167" s="161" t="s">
        <v>189</v>
      </c>
    </row>
    <row r="168" spans="1:65" s="2" customFormat="1" ht="39">
      <c r="A168" s="33"/>
      <c r="B168" s="34"/>
      <c r="C168" s="33"/>
      <c r="D168" s="163" t="s">
        <v>140</v>
      </c>
      <c r="E168" s="33"/>
      <c r="F168" s="164" t="s">
        <v>190</v>
      </c>
      <c r="G168" s="33"/>
      <c r="H168" s="33"/>
      <c r="I168" s="165"/>
      <c r="J168" s="33"/>
      <c r="K168" s="33"/>
      <c r="L168" s="34"/>
      <c r="M168" s="166"/>
      <c r="N168" s="167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140</v>
      </c>
      <c r="AU168" s="18" t="s">
        <v>83</v>
      </c>
    </row>
    <row r="169" spans="1:65" s="13" customFormat="1" ht="11.25">
      <c r="B169" s="168"/>
      <c r="D169" s="163" t="s">
        <v>142</v>
      </c>
      <c r="E169" s="169" t="s">
        <v>1</v>
      </c>
      <c r="F169" s="170" t="s">
        <v>191</v>
      </c>
      <c r="H169" s="171">
        <v>123.551</v>
      </c>
      <c r="I169" s="172"/>
      <c r="L169" s="168"/>
      <c r="M169" s="173"/>
      <c r="N169" s="174"/>
      <c r="O169" s="174"/>
      <c r="P169" s="174"/>
      <c r="Q169" s="174"/>
      <c r="R169" s="174"/>
      <c r="S169" s="174"/>
      <c r="T169" s="175"/>
      <c r="AT169" s="169" t="s">
        <v>142</v>
      </c>
      <c r="AU169" s="169" t="s">
        <v>83</v>
      </c>
      <c r="AV169" s="13" t="s">
        <v>83</v>
      </c>
      <c r="AW169" s="13" t="s">
        <v>32</v>
      </c>
      <c r="AX169" s="13" t="s">
        <v>75</v>
      </c>
      <c r="AY169" s="169" t="s">
        <v>132</v>
      </c>
    </row>
    <row r="170" spans="1:65" s="13" customFormat="1" ht="11.25">
      <c r="B170" s="168"/>
      <c r="D170" s="163" t="s">
        <v>142</v>
      </c>
      <c r="E170" s="169" t="s">
        <v>1</v>
      </c>
      <c r="F170" s="170" t="s">
        <v>192</v>
      </c>
      <c r="H170" s="171">
        <v>50.634</v>
      </c>
      <c r="I170" s="172"/>
      <c r="L170" s="168"/>
      <c r="M170" s="173"/>
      <c r="N170" s="174"/>
      <c r="O170" s="174"/>
      <c r="P170" s="174"/>
      <c r="Q170" s="174"/>
      <c r="R170" s="174"/>
      <c r="S170" s="174"/>
      <c r="T170" s="175"/>
      <c r="AT170" s="169" t="s">
        <v>142</v>
      </c>
      <c r="AU170" s="169" t="s">
        <v>83</v>
      </c>
      <c r="AV170" s="13" t="s">
        <v>83</v>
      </c>
      <c r="AW170" s="13" t="s">
        <v>32</v>
      </c>
      <c r="AX170" s="13" t="s">
        <v>75</v>
      </c>
      <c r="AY170" s="169" t="s">
        <v>132</v>
      </c>
    </row>
    <row r="171" spans="1:65" s="16" customFormat="1" ht="11.25">
      <c r="B171" s="192"/>
      <c r="D171" s="163" t="s">
        <v>142</v>
      </c>
      <c r="E171" s="193" t="s">
        <v>1</v>
      </c>
      <c r="F171" s="194" t="s">
        <v>170</v>
      </c>
      <c r="H171" s="195">
        <v>174.185</v>
      </c>
      <c r="I171" s="196"/>
      <c r="L171" s="192"/>
      <c r="M171" s="197"/>
      <c r="N171" s="198"/>
      <c r="O171" s="198"/>
      <c r="P171" s="198"/>
      <c r="Q171" s="198"/>
      <c r="R171" s="198"/>
      <c r="S171" s="198"/>
      <c r="T171" s="199"/>
      <c r="AT171" s="193" t="s">
        <v>142</v>
      </c>
      <c r="AU171" s="193" t="s">
        <v>83</v>
      </c>
      <c r="AV171" s="16" t="s">
        <v>138</v>
      </c>
      <c r="AW171" s="16" t="s">
        <v>32</v>
      </c>
      <c r="AX171" s="16" t="s">
        <v>81</v>
      </c>
      <c r="AY171" s="193" t="s">
        <v>132</v>
      </c>
    </row>
    <row r="172" spans="1:65" s="2" customFormat="1" ht="33" customHeight="1">
      <c r="A172" s="33"/>
      <c r="B172" s="149"/>
      <c r="C172" s="150" t="s">
        <v>193</v>
      </c>
      <c r="D172" s="150" t="s">
        <v>134</v>
      </c>
      <c r="E172" s="151" t="s">
        <v>194</v>
      </c>
      <c r="F172" s="152" t="s">
        <v>195</v>
      </c>
      <c r="G172" s="153" t="s">
        <v>137</v>
      </c>
      <c r="H172" s="154">
        <v>123.551</v>
      </c>
      <c r="I172" s="155"/>
      <c r="J172" s="156">
        <f>ROUND(I172*H172,2)</f>
        <v>0</v>
      </c>
      <c r="K172" s="152" t="s">
        <v>146</v>
      </c>
      <c r="L172" s="34"/>
      <c r="M172" s="157" t="s">
        <v>1</v>
      </c>
      <c r="N172" s="158" t="s">
        <v>40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0.57999999999999996</v>
      </c>
      <c r="T172" s="160">
        <f>S172*H172</f>
        <v>71.659579999999991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138</v>
      </c>
      <c r="AT172" s="161" t="s">
        <v>134</v>
      </c>
      <c r="AU172" s="161" t="s">
        <v>83</v>
      </c>
      <c r="AY172" s="18" t="s">
        <v>132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81</v>
      </c>
      <c r="BK172" s="162">
        <f>ROUND(I172*H172,2)</f>
        <v>0</v>
      </c>
      <c r="BL172" s="18" t="s">
        <v>138</v>
      </c>
      <c r="BM172" s="161" t="s">
        <v>196</v>
      </c>
    </row>
    <row r="173" spans="1:65" s="2" customFormat="1" ht="39">
      <c r="A173" s="33"/>
      <c r="B173" s="34"/>
      <c r="C173" s="33"/>
      <c r="D173" s="163" t="s">
        <v>140</v>
      </c>
      <c r="E173" s="33"/>
      <c r="F173" s="164" t="s">
        <v>197</v>
      </c>
      <c r="G173" s="33"/>
      <c r="H173" s="33"/>
      <c r="I173" s="165"/>
      <c r="J173" s="33"/>
      <c r="K173" s="33"/>
      <c r="L173" s="34"/>
      <c r="M173" s="166"/>
      <c r="N173" s="167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140</v>
      </c>
      <c r="AU173" s="18" t="s">
        <v>83</v>
      </c>
    </row>
    <row r="174" spans="1:65" s="14" customFormat="1" ht="11.25">
      <c r="B174" s="177"/>
      <c r="D174" s="163" t="s">
        <v>142</v>
      </c>
      <c r="E174" s="178" t="s">
        <v>1</v>
      </c>
      <c r="F174" s="179" t="s">
        <v>162</v>
      </c>
      <c r="H174" s="178" t="s">
        <v>1</v>
      </c>
      <c r="I174" s="180"/>
      <c r="L174" s="177"/>
      <c r="M174" s="181"/>
      <c r="N174" s="182"/>
      <c r="O174" s="182"/>
      <c r="P174" s="182"/>
      <c r="Q174" s="182"/>
      <c r="R174" s="182"/>
      <c r="S174" s="182"/>
      <c r="T174" s="183"/>
      <c r="AT174" s="178" t="s">
        <v>142</v>
      </c>
      <c r="AU174" s="178" t="s">
        <v>83</v>
      </c>
      <c r="AV174" s="14" t="s">
        <v>81</v>
      </c>
      <c r="AW174" s="14" t="s">
        <v>32</v>
      </c>
      <c r="AX174" s="14" t="s">
        <v>75</v>
      </c>
      <c r="AY174" s="178" t="s">
        <v>132</v>
      </c>
    </row>
    <row r="175" spans="1:65" s="13" customFormat="1" ht="11.25">
      <c r="B175" s="168"/>
      <c r="D175" s="163" t="s">
        <v>142</v>
      </c>
      <c r="E175" s="169" t="s">
        <v>1</v>
      </c>
      <c r="F175" s="170" t="s">
        <v>198</v>
      </c>
      <c r="H175" s="171">
        <v>120.67</v>
      </c>
      <c r="I175" s="172"/>
      <c r="L175" s="168"/>
      <c r="M175" s="173"/>
      <c r="N175" s="174"/>
      <c r="O175" s="174"/>
      <c r="P175" s="174"/>
      <c r="Q175" s="174"/>
      <c r="R175" s="174"/>
      <c r="S175" s="174"/>
      <c r="T175" s="175"/>
      <c r="AT175" s="169" t="s">
        <v>142</v>
      </c>
      <c r="AU175" s="169" t="s">
        <v>83</v>
      </c>
      <c r="AV175" s="13" t="s">
        <v>83</v>
      </c>
      <c r="AW175" s="13" t="s">
        <v>32</v>
      </c>
      <c r="AX175" s="13" t="s">
        <v>75</v>
      </c>
      <c r="AY175" s="169" t="s">
        <v>132</v>
      </c>
    </row>
    <row r="176" spans="1:65" s="14" customFormat="1" ht="11.25">
      <c r="B176" s="177"/>
      <c r="D176" s="163" t="s">
        <v>142</v>
      </c>
      <c r="E176" s="178" t="s">
        <v>1</v>
      </c>
      <c r="F176" s="179" t="s">
        <v>199</v>
      </c>
      <c r="H176" s="178" t="s">
        <v>1</v>
      </c>
      <c r="I176" s="180"/>
      <c r="L176" s="177"/>
      <c r="M176" s="181"/>
      <c r="N176" s="182"/>
      <c r="O176" s="182"/>
      <c r="P176" s="182"/>
      <c r="Q176" s="182"/>
      <c r="R176" s="182"/>
      <c r="S176" s="182"/>
      <c r="T176" s="183"/>
      <c r="AT176" s="178" t="s">
        <v>142</v>
      </c>
      <c r="AU176" s="178" t="s">
        <v>83</v>
      </c>
      <c r="AV176" s="14" t="s">
        <v>81</v>
      </c>
      <c r="AW176" s="14" t="s">
        <v>32</v>
      </c>
      <c r="AX176" s="14" t="s">
        <v>75</v>
      </c>
      <c r="AY176" s="178" t="s">
        <v>132</v>
      </c>
    </row>
    <row r="177" spans="1:65" s="14" customFormat="1" ht="11.25">
      <c r="B177" s="177"/>
      <c r="D177" s="163" t="s">
        <v>142</v>
      </c>
      <c r="E177" s="178" t="s">
        <v>1</v>
      </c>
      <c r="F177" s="179" t="s">
        <v>200</v>
      </c>
      <c r="H177" s="178" t="s">
        <v>1</v>
      </c>
      <c r="I177" s="180"/>
      <c r="L177" s="177"/>
      <c r="M177" s="181"/>
      <c r="N177" s="182"/>
      <c r="O177" s="182"/>
      <c r="P177" s="182"/>
      <c r="Q177" s="182"/>
      <c r="R177" s="182"/>
      <c r="S177" s="182"/>
      <c r="T177" s="183"/>
      <c r="AT177" s="178" t="s">
        <v>142</v>
      </c>
      <c r="AU177" s="178" t="s">
        <v>83</v>
      </c>
      <c r="AV177" s="14" t="s">
        <v>81</v>
      </c>
      <c r="AW177" s="14" t="s">
        <v>32</v>
      </c>
      <c r="AX177" s="14" t="s">
        <v>75</v>
      </c>
      <c r="AY177" s="178" t="s">
        <v>132</v>
      </c>
    </row>
    <row r="178" spans="1:65" s="13" customFormat="1" ht="11.25">
      <c r="B178" s="168"/>
      <c r="D178" s="163" t="s">
        <v>142</v>
      </c>
      <c r="E178" s="169" t="s">
        <v>1</v>
      </c>
      <c r="F178" s="170" t="s">
        <v>201</v>
      </c>
      <c r="H178" s="171">
        <v>2.8809999999999998</v>
      </c>
      <c r="I178" s="172"/>
      <c r="L178" s="168"/>
      <c r="M178" s="173"/>
      <c r="N178" s="174"/>
      <c r="O178" s="174"/>
      <c r="P178" s="174"/>
      <c r="Q178" s="174"/>
      <c r="R178" s="174"/>
      <c r="S178" s="174"/>
      <c r="T178" s="175"/>
      <c r="AT178" s="169" t="s">
        <v>142</v>
      </c>
      <c r="AU178" s="169" t="s">
        <v>83</v>
      </c>
      <c r="AV178" s="13" t="s">
        <v>83</v>
      </c>
      <c r="AW178" s="13" t="s">
        <v>32</v>
      </c>
      <c r="AX178" s="13" t="s">
        <v>75</v>
      </c>
      <c r="AY178" s="169" t="s">
        <v>132</v>
      </c>
    </row>
    <row r="179" spans="1:65" s="16" customFormat="1" ht="11.25">
      <c r="B179" s="192"/>
      <c r="D179" s="163" t="s">
        <v>142</v>
      </c>
      <c r="E179" s="193" t="s">
        <v>1</v>
      </c>
      <c r="F179" s="194" t="s">
        <v>170</v>
      </c>
      <c r="H179" s="195">
        <v>123.551</v>
      </c>
      <c r="I179" s="196"/>
      <c r="L179" s="192"/>
      <c r="M179" s="197"/>
      <c r="N179" s="198"/>
      <c r="O179" s="198"/>
      <c r="P179" s="198"/>
      <c r="Q179" s="198"/>
      <c r="R179" s="198"/>
      <c r="S179" s="198"/>
      <c r="T179" s="199"/>
      <c r="AT179" s="193" t="s">
        <v>142</v>
      </c>
      <c r="AU179" s="193" t="s">
        <v>83</v>
      </c>
      <c r="AV179" s="16" t="s">
        <v>138</v>
      </c>
      <c r="AW179" s="16" t="s">
        <v>32</v>
      </c>
      <c r="AX179" s="16" t="s">
        <v>81</v>
      </c>
      <c r="AY179" s="193" t="s">
        <v>132</v>
      </c>
    </row>
    <row r="180" spans="1:65" s="2" customFormat="1" ht="24.2" customHeight="1">
      <c r="A180" s="33"/>
      <c r="B180" s="149"/>
      <c r="C180" s="150" t="s">
        <v>202</v>
      </c>
      <c r="D180" s="150" t="s">
        <v>134</v>
      </c>
      <c r="E180" s="151" t="s">
        <v>203</v>
      </c>
      <c r="F180" s="152" t="s">
        <v>204</v>
      </c>
      <c r="G180" s="153" t="s">
        <v>137</v>
      </c>
      <c r="H180" s="154">
        <v>196.851</v>
      </c>
      <c r="I180" s="155"/>
      <c r="J180" s="156">
        <f>ROUND(I180*H180,2)</f>
        <v>0</v>
      </c>
      <c r="K180" s="152" t="s">
        <v>146</v>
      </c>
      <c r="L180" s="34"/>
      <c r="M180" s="157" t="s">
        <v>1</v>
      </c>
      <c r="N180" s="158" t="s">
        <v>40</v>
      </c>
      <c r="O180" s="59"/>
      <c r="P180" s="159">
        <f>O180*H180</f>
        <v>0</v>
      </c>
      <c r="Q180" s="159">
        <v>0</v>
      </c>
      <c r="R180" s="159">
        <f>Q180*H180</f>
        <v>0</v>
      </c>
      <c r="S180" s="159">
        <v>0.22</v>
      </c>
      <c r="T180" s="160">
        <f>S180*H180</f>
        <v>43.307220000000001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138</v>
      </c>
      <c r="AT180" s="161" t="s">
        <v>134</v>
      </c>
      <c r="AU180" s="161" t="s">
        <v>83</v>
      </c>
      <c r="AY180" s="18" t="s">
        <v>132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81</v>
      </c>
      <c r="BK180" s="162">
        <f>ROUND(I180*H180,2)</f>
        <v>0</v>
      </c>
      <c r="BL180" s="18" t="s">
        <v>138</v>
      </c>
      <c r="BM180" s="161" t="s">
        <v>205</v>
      </c>
    </row>
    <row r="181" spans="1:65" s="2" customFormat="1" ht="39">
      <c r="A181" s="33"/>
      <c r="B181" s="34"/>
      <c r="C181" s="33"/>
      <c r="D181" s="163" t="s">
        <v>140</v>
      </c>
      <c r="E181" s="33"/>
      <c r="F181" s="164" t="s">
        <v>206</v>
      </c>
      <c r="G181" s="33"/>
      <c r="H181" s="33"/>
      <c r="I181" s="165"/>
      <c r="J181" s="33"/>
      <c r="K181" s="33"/>
      <c r="L181" s="34"/>
      <c r="M181" s="166"/>
      <c r="N181" s="167"/>
      <c r="O181" s="59"/>
      <c r="P181" s="59"/>
      <c r="Q181" s="59"/>
      <c r="R181" s="59"/>
      <c r="S181" s="59"/>
      <c r="T181" s="6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140</v>
      </c>
      <c r="AU181" s="18" t="s">
        <v>83</v>
      </c>
    </row>
    <row r="182" spans="1:65" s="2" customFormat="1" ht="19.5">
      <c r="A182" s="33"/>
      <c r="B182" s="34"/>
      <c r="C182" s="33"/>
      <c r="D182" s="163" t="s">
        <v>149</v>
      </c>
      <c r="E182" s="33"/>
      <c r="F182" s="176" t="s">
        <v>207</v>
      </c>
      <c r="G182" s="33"/>
      <c r="H182" s="33"/>
      <c r="I182" s="165"/>
      <c r="J182" s="33"/>
      <c r="K182" s="33"/>
      <c r="L182" s="34"/>
      <c r="M182" s="166"/>
      <c r="N182" s="167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149</v>
      </c>
      <c r="AU182" s="18" t="s">
        <v>83</v>
      </c>
    </row>
    <row r="183" spans="1:65" s="14" customFormat="1" ht="11.25">
      <c r="B183" s="177"/>
      <c r="D183" s="163" t="s">
        <v>142</v>
      </c>
      <c r="E183" s="178" t="s">
        <v>1</v>
      </c>
      <c r="F183" s="179" t="s">
        <v>162</v>
      </c>
      <c r="H183" s="178" t="s">
        <v>1</v>
      </c>
      <c r="I183" s="180"/>
      <c r="L183" s="177"/>
      <c r="M183" s="181"/>
      <c r="N183" s="182"/>
      <c r="O183" s="182"/>
      <c r="P183" s="182"/>
      <c r="Q183" s="182"/>
      <c r="R183" s="182"/>
      <c r="S183" s="182"/>
      <c r="T183" s="183"/>
      <c r="AT183" s="178" t="s">
        <v>142</v>
      </c>
      <c r="AU183" s="178" t="s">
        <v>83</v>
      </c>
      <c r="AV183" s="14" t="s">
        <v>81</v>
      </c>
      <c r="AW183" s="14" t="s">
        <v>32</v>
      </c>
      <c r="AX183" s="14" t="s">
        <v>75</v>
      </c>
      <c r="AY183" s="178" t="s">
        <v>132</v>
      </c>
    </row>
    <row r="184" spans="1:65" s="13" customFormat="1" ht="11.25">
      <c r="B184" s="168"/>
      <c r="D184" s="163" t="s">
        <v>142</v>
      </c>
      <c r="E184" s="169" t="s">
        <v>1</v>
      </c>
      <c r="F184" s="170" t="s">
        <v>198</v>
      </c>
      <c r="H184" s="171">
        <v>120.67</v>
      </c>
      <c r="I184" s="172"/>
      <c r="L184" s="168"/>
      <c r="M184" s="173"/>
      <c r="N184" s="174"/>
      <c r="O184" s="174"/>
      <c r="P184" s="174"/>
      <c r="Q184" s="174"/>
      <c r="R184" s="174"/>
      <c r="S184" s="174"/>
      <c r="T184" s="175"/>
      <c r="AT184" s="169" t="s">
        <v>142</v>
      </c>
      <c r="AU184" s="169" t="s">
        <v>83</v>
      </c>
      <c r="AV184" s="13" t="s">
        <v>83</v>
      </c>
      <c r="AW184" s="13" t="s">
        <v>32</v>
      </c>
      <c r="AX184" s="13" t="s">
        <v>75</v>
      </c>
      <c r="AY184" s="169" t="s">
        <v>132</v>
      </c>
    </row>
    <row r="185" spans="1:65" s="14" customFormat="1" ht="11.25">
      <c r="B185" s="177"/>
      <c r="D185" s="163" t="s">
        <v>142</v>
      </c>
      <c r="E185" s="178" t="s">
        <v>1</v>
      </c>
      <c r="F185" s="179" t="s">
        <v>199</v>
      </c>
      <c r="H185" s="178" t="s">
        <v>1</v>
      </c>
      <c r="I185" s="180"/>
      <c r="L185" s="177"/>
      <c r="M185" s="181"/>
      <c r="N185" s="182"/>
      <c r="O185" s="182"/>
      <c r="P185" s="182"/>
      <c r="Q185" s="182"/>
      <c r="R185" s="182"/>
      <c r="S185" s="182"/>
      <c r="T185" s="183"/>
      <c r="AT185" s="178" t="s">
        <v>142</v>
      </c>
      <c r="AU185" s="178" t="s">
        <v>83</v>
      </c>
      <c r="AV185" s="14" t="s">
        <v>81</v>
      </c>
      <c r="AW185" s="14" t="s">
        <v>32</v>
      </c>
      <c r="AX185" s="14" t="s">
        <v>75</v>
      </c>
      <c r="AY185" s="178" t="s">
        <v>132</v>
      </c>
    </row>
    <row r="186" spans="1:65" s="14" customFormat="1" ht="11.25">
      <c r="B186" s="177"/>
      <c r="D186" s="163" t="s">
        <v>142</v>
      </c>
      <c r="E186" s="178" t="s">
        <v>1</v>
      </c>
      <c r="F186" s="179" t="s">
        <v>200</v>
      </c>
      <c r="H186" s="178" t="s">
        <v>1</v>
      </c>
      <c r="I186" s="180"/>
      <c r="L186" s="177"/>
      <c r="M186" s="181"/>
      <c r="N186" s="182"/>
      <c r="O186" s="182"/>
      <c r="P186" s="182"/>
      <c r="Q186" s="182"/>
      <c r="R186" s="182"/>
      <c r="S186" s="182"/>
      <c r="T186" s="183"/>
      <c r="AT186" s="178" t="s">
        <v>142</v>
      </c>
      <c r="AU186" s="178" t="s">
        <v>83</v>
      </c>
      <c r="AV186" s="14" t="s">
        <v>81</v>
      </c>
      <c r="AW186" s="14" t="s">
        <v>32</v>
      </c>
      <c r="AX186" s="14" t="s">
        <v>75</v>
      </c>
      <c r="AY186" s="178" t="s">
        <v>132</v>
      </c>
    </row>
    <row r="187" spans="1:65" s="13" customFormat="1" ht="11.25">
      <c r="B187" s="168"/>
      <c r="D187" s="163" t="s">
        <v>142</v>
      </c>
      <c r="E187" s="169" t="s">
        <v>1</v>
      </c>
      <c r="F187" s="170" t="s">
        <v>201</v>
      </c>
      <c r="H187" s="171">
        <v>2.8809999999999998</v>
      </c>
      <c r="I187" s="172"/>
      <c r="L187" s="168"/>
      <c r="M187" s="173"/>
      <c r="N187" s="174"/>
      <c r="O187" s="174"/>
      <c r="P187" s="174"/>
      <c r="Q187" s="174"/>
      <c r="R187" s="174"/>
      <c r="S187" s="174"/>
      <c r="T187" s="175"/>
      <c r="AT187" s="169" t="s">
        <v>142</v>
      </c>
      <c r="AU187" s="169" t="s">
        <v>83</v>
      </c>
      <c r="AV187" s="13" t="s">
        <v>83</v>
      </c>
      <c r="AW187" s="13" t="s">
        <v>32</v>
      </c>
      <c r="AX187" s="13" t="s">
        <v>75</v>
      </c>
      <c r="AY187" s="169" t="s">
        <v>132</v>
      </c>
    </row>
    <row r="188" spans="1:65" s="15" customFormat="1" ht="11.25">
      <c r="B188" s="184"/>
      <c r="D188" s="163" t="s">
        <v>142</v>
      </c>
      <c r="E188" s="185" t="s">
        <v>1</v>
      </c>
      <c r="F188" s="186" t="s">
        <v>167</v>
      </c>
      <c r="H188" s="187">
        <v>123.551</v>
      </c>
      <c r="I188" s="188"/>
      <c r="L188" s="184"/>
      <c r="M188" s="189"/>
      <c r="N188" s="190"/>
      <c r="O188" s="190"/>
      <c r="P188" s="190"/>
      <c r="Q188" s="190"/>
      <c r="R188" s="190"/>
      <c r="S188" s="190"/>
      <c r="T188" s="191"/>
      <c r="AT188" s="185" t="s">
        <v>142</v>
      </c>
      <c r="AU188" s="185" t="s">
        <v>83</v>
      </c>
      <c r="AV188" s="15" t="s">
        <v>153</v>
      </c>
      <c r="AW188" s="15" t="s">
        <v>32</v>
      </c>
      <c r="AX188" s="15" t="s">
        <v>75</v>
      </c>
      <c r="AY188" s="185" t="s">
        <v>132</v>
      </c>
    </row>
    <row r="189" spans="1:65" s="14" customFormat="1" ht="11.25">
      <c r="B189" s="177"/>
      <c r="D189" s="163" t="s">
        <v>142</v>
      </c>
      <c r="E189" s="178" t="s">
        <v>1</v>
      </c>
      <c r="F189" s="179" t="s">
        <v>208</v>
      </c>
      <c r="H189" s="178" t="s">
        <v>1</v>
      </c>
      <c r="I189" s="180"/>
      <c r="L189" s="177"/>
      <c r="M189" s="181"/>
      <c r="N189" s="182"/>
      <c r="O189" s="182"/>
      <c r="P189" s="182"/>
      <c r="Q189" s="182"/>
      <c r="R189" s="182"/>
      <c r="S189" s="182"/>
      <c r="T189" s="183"/>
      <c r="AT189" s="178" t="s">
        <v>142</v>
      </c>
      <c r="AU189" s="178" t="s">
        <v>83</v>
      </c>
      <c r="AV189" s="14" t="s">
        <v>81</v>
      </c>
      <c r="AW189" s="14" t="s">
        <v>32</v>
      </c>
      <c r="AX189" s="14" t="s">
        <v>75</v>
      </c>
      <c r="AY189" s="178" t="s">
        <v>132</v>
      </c>
    </row>
    <row r="190" spans="1:65" s="13" customFormat="1" ht="11.25">
      <c r="B190" s="168"/>
      <c r="D190" s="163" t="s">
        <v>142</v>
      </c>
      <c r="E190" s="169" t="s">
        <v>1</v>
      </c>
      <c r="F190" s="170" t="s">
        <v>209</v>
      </c>
      <c r="H190" s="171">
        <v>73.3</v>
      </c>
      <c r="I190" s="172"/>
      <c r="L190" s="168"/>
      <c r="M190" s="173"/>
      <c r="N190" s="174"/>
      <c r="O190" s="174"/>
      <c r="P190" s="174"/>
      <c r="Q190" s="174"/>
      <c r="R190" s="174"/>
      <c r="S190" s="174"/>
      <c r="T190" s="175"/>
      <c r="AT190" s="169" t="s">
        <v>142</v>
      </c>
      <c r="AU190" s="169" t="s">
        <v>83</v>
      </c>
      <c r="AV190" s="13" t="s">
        <v>83</v>
      </c>
      <c r="AW190" s="13" t="s">
        <v>32</v>
      </c>
      <c r="AX190" s="13" t="s">
        <v>75</v>
      </c>
      <c r="AY190" s="169" t="s">
        <v>132</v>
      </c>
    </row>
    <row r="191" spans="1:65" s="15" customFormat="1" ht="11.25">
      <c r="B191" s="184"/>
      <c r="D191" s="163" t="s">
        <v>142</v>
      </c>
      <c r="E191" s="185" t="s">
        <v>1</v>
      </c>
      <c r="F191" s="186" t="s">
        <v>167</v>
      </c>
      <c r="H191" s="187">
        <v>73.3</v>
      </c>
      <c r="I191" s="188"/>
      <c r="L191" s="184"/>
      <c r="M191" s="189"/>
      <c r="N191" s="190"/>
      <c r="O191" s="190"/>
      <c r="P191" s="190"/>
      <c r="Q191" s="190"/>
      <c r="R191" s="190"/>
      <c r="S191" s="190"/>
      <c r="T191" s="191"/>
      <c r="AT191" s="185" t="s">
        <v>142</v>
      </c>
      <c r="AU191" s="185" t="s">
        <v>83</v>
      </c>
      <c r="AV191" s="15" t="s">
        <v>153</v>
      </c>
      <c r="AW191" s="15" t="s">
        <v>32</v>
      </c>
      <c r="AX191" s="15" t="s">
        <v>75</v>
      </c>
      <c r="AY191" s="185" t="s">
        <v>132</v>
      </c>
    </row>
    <row r="192" spans="1:65" s="16" customFormat="1" ht="11.25">
      <c r="B192" s="192"/>
      <c r="D192" s="163" t="s">
        <v>142</v>
      </c>
      <c r="E192" s="193" t="s">
        <v>1</v>
      </c>
      <c r="F192" s="194" t="s">
        <v>170</v>
      </c>
      <c r="H192" s="195">
        <v>196.851</v>
      </c>
      <c r="I192" s="196"/>
      <c r="L192" s="192"/>
      <c r="M192" s="197"/>
      <c r="N192" s="198"/>
      <c r="O192" s="198"/>
      <c r="P192" s="198"/>
      <c r="Q192" s="198"/>
      <c r="R192" s="198"/>
      <c r="S192" s="198"/>
      <c r="T192" s="199"/>
      <c r="AT192" s="193" t="s">
        <v>142</v>
      </c>
      <c r="AU192" s="193" t="s">
        <v>83</v>
      </c>
      <c r="AV192" s="16" t="s">
        <v>138</v>
      </c>
      <c r="AW192" s="16" t="s">
        <v>32</v>
      </c>
      <c r="AX192" s="16" t="s">
        <v>81</v>
      </c>
      <c r="AY192" s="193" t="s">
        <v>132</v>
      </c>
    </row>
    <row r="193" spans="1:65" s="2" customFormat="1" ht="33" customHeight="1">
      <c r="A193" s="33"/>
      <c r="B193" s="149"/>
      <c r="C193" s="150" t="s">
        <v>210</v>
      </c>
      <c r="D193" s="150" t="s">
        <v>134</v>
      </c>
      <c r="E193" s="151" t="s">
        <v>211</v>
      </c>
      <c r="F193" s="152" t="s">
        <v>212</v>
      </c>
      <c r="G193" s="153" t="s">
        <v>137</v>
      </c>
      <c r="H193" s="154">
        <v>270.15100000000001</v>
      </c>
      <c r="I193" s="155"/>
      <c r="J193" s="156">
        <f>ROUND(I193*H193,2)</f>
        <v>0</v>
      </c>
      <c r="K193" s="152" t="s">
        <v>146</v>
      </c>
      <c r="L193" s="34"/>
      <c r="M193" s="157" t="s">
        <v>1</v>
      </c>
      <c r="N193" s="158" t="s">
        <v>40</v>
      </c>
      <c r="O193" s="59"/>
      <c r="P193" s="159">
        <f>O193*H193</f>
        <v>0</v>
      </c>
      <c r="Q193" s="159">
        <v>6.9999999999999994E-5</v>
      </c>
      <c r="R193" s="159">
        <f>Q193*H193</f>
        <v>1.8910569999999998E-2</v>
      </c>
      <c r="S193" s="159">
        <v>0.115</v>
      </c>
      <c r="T193" s="160">
        <f>S193*H193</f>
        <v>31.067365000000002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138</v>
      </c>
      <c r="AT193" s="161" t="s">
        <v>134</v>
      </c>
      <c r="AU193" s="161" t="s">
        <v>83</v>
      </c>
      <c r="AY193" s="18" t="s">
        <v>132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81</v>
      </c>
      <c r="BK193" s="162">
        <f>ROUND(I193*H193,2)</f>
        <v>0</v>
      </c>
      <c r="BL193" s="18" t="s">
        <v>138</v>
      </c>
      <c r="BM193" s="161" t="s">
        <v>213</v>
      </c>
    </row>
    <row r="194" spans="1:65" s="2" customFormat="1" ht="29.25">
      <c r="A194" s="33"/>
      <c r="B194" s="34"/>
      <c r="C194" s="33"/>
      <c r="D194" s="163" t="s">
        <v>140</v>
      </c>
      <c r="E194" s="33"/>
      <c r="F194" s="164" t="s">
        <v>214</v>
      </c>
      <c r="G194" s="33"/>
      <c r="H194" s="33"/>
      <c r="I194" s="165"/>
      <c r="J194" s="33"/>
      <c r="K194" s="33"/>
      <c r="L194" s="34"/>
      <c r="M194" s="166"/>
      <c r="N194" s="167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140</v>
      </c>
      <c r="AU194" s="18" t="s">
        <v>83</v>
      </c>
    </row>
    <row r="195" spans="1:65" s="2" customFormat="1" ht="19.5">
      <c r="A195" s="33"/>
      <c r="B195" s="34"/>
      <c r="C195" s="33"/>
      <c r="D195" s="163" t="s">
        <v>149</v>
      </c>
      <c r="E195" s="33"/>
      <c r="F195" s="176" t="s">
        <v>150</v>
      </c>
      <c r="G195" s="33"/>
      <c r="H195" s="33"/>
      <c r="I195" s="165"/>
      <c r="J195" s="33"/>
      <c r="K195" s="33"/>
      <c r="L195" s="34"/>
      <c r="M195" s="166"/>
      <c r="N195" s="167"/>
      <c r="O195" s="59"/>
      <c r="P195" s="59"/>
      <c r="Q195" s="59"/>
      <c r="R195" s="59"/>
      <c r="S195" s="59"/>
      <c r="T195" s="60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149</v>
      </c>
      <c r="AU195" s="18" t="s">
        <v>83</v>
      </c>
    </row>
    <row r="196" spans="1:65" s="14" customFormat="1" ht="11.25">
      <c r="B196" s="177"/>
      <c r="D196" s="163" t="s">
        <v>142</v>
      </c>
      <c r="E196" s="178" t="s">
        <v>1</v>
      </c>
      <c r="F196" s="179" t="s">
        <v>162</v>
      </c>
      <c r="H196" s="178" t="s">
        <v>1</v>
      </c>
      <c r="I196" s="180"/>
      <c r="L196" s="177"/>
      <c r="M196" s="181"/>
      <c r="N196" s="182"/>
      <c r="O196" s="182"/>
      <c r="P196" s="182"/>
      <c r="Q196" s="182"/>
      <c r="R196" s="182"/>
      <c r="S196" s="182"/>
      <c r="T196" s="183"/>
      <c r="AT196" s="178" t="s">
        <v>142</v>
      </c>
      <c r="AU196" s="178" t="s">
        <v>83</v>
      </c>
      <c r="AV196" s="14" t="s">
        <v>81</v>
      </c>
      <c r="AW196" s="14" t="s">
        <v>32</v>
      </c>
      <c r="AX196" s="14" t="s">
        <v>75</v>
      </c>
      <c r="AY196" s="178" t="s">
        <v>132</v>
      </c>
    </row>
    <row r="197" spans="1:65" s="13" customFormat="1" ht="11.25">
      <c r="B197" s="168"/>
      <c r="D197" s="163" t="s">
        <v>142</v>
      </c>
      <c r="E197" s="169" t="s">
        <v>1</v>
      </c>
      <c r="F197" s="170" t="s">
        <v>198</v>
      </c>
      <c r="H197" s="171">
        <v>120.67</v>
      </c>
      <c r="I197" s="172"/>
      <c r="L197" s="168"/>
      <c r="M197" s="173"/>
      <c r="N197" s="174"/>
      <c r="O197" s="174"/>
      <c r="P197" s="174"/>
      <c r="Q197" s="174"/>
      <c r="R197" s="174"/>
      <c r="S197" s="174"/>
      <c r="T197" s="175"/>
      <c r="AT197" s="169" t="s">
        <v>142</v>
      </c>
      <c r="AU197" s="169" t="s">
        <v>83</v>
      </c>
      <c r="AV197" s="13" t="s">
        <v>83</v>
      </c>
      <c r="AW197" s="13" t="s">
        <v>32</v>
      </c>
      <c r="AX197" s="13" t="s">
        <v>75</v>
      </c>
      <c r="AY197" s="169" t="s">
        <v>132</v>
      </c>
    </row>
    <row r="198" spans="1:65" s="14" customFormat="1" ht="11.25">
      <c r="B198" s="177"/>
      <c r="D198" s="163" t="s">
        <v>142</v>
      </c>
      <c r="E198" s="178" t="s">
        <v>1</v>
      </c>
      <c r="F198" s="179" t="s">
        <v>199</v>
      </c>
      <c r="H198" s="178" t="s">
        <v>1</v>
      </c>
      <c r="I198" s="180"/>
      <c r="L198" s="177"/>
      <c r="M198" s="181"/>
      <c r="N198" s="182"/>
      <c r="O198" s="182"/>
      <c r="P198" s="182"/>
      <c r="Q198" s="182"/>
      <c r="R198" s="182"/>
      <c r="S198" s="182"/>
      <c r="T198" s="183"/>
      <c r="AT198" s="178" t="s">
        <v>142</v>
      </c>
      <c r="AU198" s="178" t="s">
        <v>83</v>
      </c>
      <c r="AV198" s="14" t="s">
        <v>81</v>
      </c>
      <c r="AW198" s="14" t="s">
        <v>32</v>
      </c>
      <c r="AX198" s="14" t="s">
        <v>75</v>
      </c>
      <c r="AY198" s="178" t="s">
        <v>132</v>
      </c>
    </row>
    <row r="199" spans="1:65" s="14" customFormat="1" ht="11.25">
      <c r="B199" s="177"/>
      <c r="D199" s="163" t="s">
        <v>142</v>
      </c>
      <c r="E199" s="178" t="s">
        <v>1</v>
      </c>
      <c r="F199" s="179" t="s">
        <v>200</v>
      </c>
      <c r="H199" s="178" t="s">
        <v>1</v>
      </c>
      <c r="I199" s="180"/>
      <c r="L199" s="177"/>
      <c r="M199" s="181"/>
      <c r="N199" s="182"/>
      <c r="O199" s="182"/>
      <c r="P199" s="182"/>
      <c r="Q199" s="182"/>
      <c r="R199" s="182"/>
      <c r="S199" s="182"/>
      <c r="T199" s="183"/>
      <c r="AT199" s="178" t="s">
        <v>142</v>
      </c>
      <c r="AU199" s="178" t="s">
        <v>83</v>
      </c>
      <c r="AV199" s="14" t="s">
        <v>81</v>
      </c>
      <c r="AW199" s="14" t="s">
        <v>32</v>
      </c>
      <c r="AX199" s="14" t="s">
        <v>75</v>
      </c>
      <c r="AY199" s="178" t="s">
        <v>132</v>
      </c>
    </row>
    <row r="200" spans="1:65" s="13" customFormat="1" ht="11.25">
      <c r="B200" s="168"/>
      <c r="D200" s="163" t="s">
        <v>142</v>
      </c>
      <c r="E200" s="169" t="s">
        <v>1</v>
      </c>
      <c r="F200" s="170" t="s">
        <v>201</v>
      </c>
      <c r="H200" s="171">
        <v>2.8809999999999998</v>
      </c>
      <c r="I200" s="172"/>
      <c r="L200" s="168"/>
      <c r="M200" s="173"/>
      <c r="N200" s="174"/>
      <c r="O200" s="174"/>
      <c r="P200" s="174"/>
      <c r="Q200" s="174"/>
      <c r="R200" s="174"/>
      <c r="S200" s="174"/>
      <c r="T200" s="175"/>
      <c r="AT200" s="169" t="s">
        <v>142</v>
      </c>
      <c r="AU200" s="169" t="s">
        <v>83</v>
      </c>
      <c r="AV200" s="13" t="s">
        <v>83</v>
      </c>
      <c r="AW200" s="13" t="s">
        <v>32</v>
      </c>
      <c r="AX200" s="13" t="s">
        <v>75</v>
      </c>
      <c r="AY200" s="169" t="s">
        <v>132</v>
      </c>
    </row>
    <row r="201" spans="1:65" s="15" customFormat="1" ht="11.25">
      <c r="B201" s="184"/>
      <c r="D201" s="163" t="s">
        <v>142</v>
      </c>
      <c r="E201" s="185" t="s">
        <v>1</v>
      </c>
      <c r="F201" s="186" t="s">
        <v>167</v>
      </c>
      <c r="H201" s="187">
        <v>123.551</v>
      </c>
      <c r="I201" s="188"/>
      <c r="L201" s="184"/>
      <c r="M201" s="189"/>
      <c r="N201" s="190"/>
      <c r="O201" s="190"/>
      <c r="P201" s="190"/>
      <c r="Q201" s="190"/>
      <c r="R201" s="190"/>
      <c r="S201" s="190"/>
      <c r="T201" s="191"/>
      <c r="AT201" s="185" t="s">
        <v>142</v>
      </c>
      <c r="AU201" s="185" t="s">
        <v>83</v>
      </c>
      <c r="AV201" s="15" t="s">
        <v>153</v>
      </c>
      <c r="AW201" s="15" t="s">
        <v>32</v>
      </c>
      <c r="AX201" s="15" t="s">
        <v>75</v>
      </c>
      <c r="AY201" s="185" t="s">
        <v>132</v>
      </c>
    </row>
    <row r="202" spans="1:65" s="14" customFormat="1" ht="11.25">
      <c r="B202" s="177"/>
      <c r="D202" s="163" t="s">
        <v>142</v>
      </c>
      <c r="E202" s="178" t="s">
        <v>1</v>
      </c>
      <c r="F202" s="179" t="s">
        <v>215</v>
      </c>
      <c r="H202" s="178" t="s">
        <v>1</v>
      </c>
      <c r="I202" s="180"/>
      <c r="L202" s="177"/>
      <c r="M202" s="181"/>
      <c r="N202" s="182"/>
      <c r="O202" s="182"/>
      <c r="P202" s="182"/>
      <c r="Q202" s="182"/>
      <c r="R202" s="182"/>
      <c r="S202" s="182"/>
      <c r="T202" s="183"/>
      <c r="AT202" s="178" t="s">
        <v>142</v>
      </c>
      <c r="AU202" s="178" t="s">
        <v>83</v>
      </c>
      <c r="AV202" s="14" t="s">
        <v>81</v>
      </c>
      <c r="AW202" s="14" t="s">
        <v>32</v>
      </c>
      <c r="AX202" s="14" t="s">
        <v>75</v>
      </c>
      <c r="AY202" s="178" t="s">
        <v>132</v>
      </c>
    </row>
    <row r="203" spans="1:65" s="13" customFormat="1" ht="11.25">
      <c r="B203" s="168"/>
      <c r="D203" s="163" t="s">
        <v>142</v>
      </c>
      <c r="E203" s="169" t="s">
        <v>1</v>
      </c>
      <c r="F203" s="170" t="s">
        <v>216</v>
      </c>
      <c r="H203" s="171">
        <v>146.6</v>
      </c>
      <c r="I203" s="172"/>
      <c r="L203" s="168"/>
      <c r="M203" s="173"/>
      <c r="N203" s="174"/>
      <c r="O203" s="174"/>
      <c r="P203" s="174"/>
      <c r="Q203" s="174"/>
      <c r="R203" s="174"/>
      <c r="S203" s="174"/>
      <c r="T203" s="175"/>
      <c r="AT203" s="169" t="s">
        <v>142</v>
      </c>
      <c r="AU203" s="169" t="s">
        <v>83</v>
      </c>
      <c r="AV203" s="13" t="s">
        <v>83</v>
      </c>
      <c r="AW203" s="13" t="s">
        <v>32</v>
      </c>
      <c r="AX203" s="13" t="s">
        <v>75</v>
      </c>
      <c r="AY203" s="169" t="s">
        <v>132</v>
      </c>
    </row>
    <row r="204" spans="1:65" s="15" customFormat="1" ht="11.25">
      <c r="B204" s="184"/>
      <c r="D204" s="163" t="s">
        <v>142</v>
      </c>
      <c r="E204" s="185" t="s">
        <v>1</v>
      </c>
      <c r="F204" s="186" t="s">
        <v>167</v>
      </c>
      <c r="H204" s="187">
        <v>146.6</v>
      </c>
      <c r="I204" s="188"/>
      <c r="L204" s="184"/>
      <c r="M204" s="189"/>
      <c r="N204" s="190"/>
      <c r="O204" s="190"/>
      <c r="P204" s="190"/>
      <c r="Q204" s="190"/>
      <c r="R204" s="190"/>
      <c r="S204" s="190"/>
      <c r="T204" s="191"/>
      <c r="AT204" s="185" t="s">
        <v>142</v>
      </c>
      <c r="AU204" s="185" t="s">
        <v>83</v>
      </c>
      <c r="AV204" s="15" t="s">
        <v>153</v>
      </c>
      <c r="AW204" s="15" t="s">
        <v>32</v>
      </c>
      <c r="AX204" s="15" t="s">
        <v>75</v>
      </c>
      <c r="AY204" s="185" t="s">
        <v>132</v>
      </c>
    </row>
    <row r="205" spans="1:65" s="16" customFormat="1" ht="11.25">
      <c r="B205" s="192"/>
      <c r="D205" s="163" t="s">
        <v>142</v>
      </c>
      <c r="E205" s="193" t="s">
        <v>1</v>
      </c>
      <c r="F205" s="194" t="s">
        <v>170</v>
      </c>
      <c r="H205" s="195">
        <v>270.15100000000001</v>
      </c>
      <c r="I205" s="196"/>
      <c r="L205" s="192"/>
      <c r="M205" s="197"/>
      <c r="N205" s="198"/>
      <c r="O205" s="198"/>
      <c r="P205" s="198"/>
      <c r="Q205" s="198"/>
      <c r="R205" s="198"/>
      <c r="S205" s="198"/>
      <c r="T205" s="199"/>
      <c r="AT205" s="193" t="s">
        <v>142</v>
      </c>
      <c r="AU205" s="193" t="s">
        <v>83</v>
      </c>
      <c r="AV205" s="16" t="s">
        <v>138</v>
      </c>
      <c r="AW205" s="16" t="s">
        <v>32</v>
      </c>
      <c r="AX205" s="16" t="s">
        <v>81</v>
      </c>
      <c r="AY205" s="193" t="s">
        <v>132</v>
      </c>
    </row>
    <row r="206" spans="1:65" s="2" customFormat="1" ht="16.5" customHeight="1">
      <c r="A206" s="33"/>
      <c r="B206" s="149"/>
      <c r="C206" s="150" t="s">
        <v>143</v>
      </c>
      <c r="D206" s="150" t="s">
        <v>134</v>
      </c>
      <c r="E206" s="151" t="s">
        <v>217</v>
      </c>
      <c r="F206" s="152" t="s">
        <v>218</v>
      </c>
      <c r="G206" s="153" t="s">
        <v>219</v>
      </c>
      <c r="H206" s="154">
        <v>22</v>
      </c>
      <c r="I206" s="155"/>
      <c r="J206" s="156">
        <f>ROUND(I206*H206,2)</f>
        <v>0</v>
      </c>
      <c r="K206" s="152" t="s">
        <v>146</v>
      </c>
      <c r="L206" s="34"/>
      <c r="M206" s="157" t="s">
        <v>1</v>
      </c>
      <c r="N206" s="158" t="s">
        <v>40</v>
      </c>
      <c r="O206" s="59"/>
      <c r="P206" s="159">
        <f>O206*H206</f>
        <v>0</v>
      </c>
      <c r="Q206" s="159">
        <v>0</v>
      </c>
      <c r="R206" s="159">
        <f>Q206*H206</f>
        <v>0</v>
      </c>
      <c r="S206" s="159">
        <v>0.20499999999999999</v>
      </c>
      <c r="T206" s="160">
        <f>S206*H206</f>
        <v>4.51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1" t="s">
        <v>138</v>
      </c>
      <c r="AT206" s="161" t="s">
        <v>134</v>
      </c>
      <c r="AU206" s="161" t="s">
        <v>83</v>
      </c>
      <c r="AY206" s="18" t="s">
        <v>132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8" t="s">
        <v>81</v>
      </c>
      <c r="BK206" s="162">
        <f>ROUND(I206*H206,2)</f>
        <v>0</v>
      </c>
      <c r="BL206" s="18" t="s">
        <v>138</v>
      </c>
      <c r="BM206" s="161" t="s">
        <v>220</v>
      </c>
    </row>
    <row r="207" spans="1:65" s="2" customFormat="1" ht="29.25">
      <c r="A207" s="33"/>
      <c r="B207" s="34"/>
      <c r="C207" s="33"/>
      <c r="D207" s="163" t="s">
        <v>140</v>
      </c>
      <c r="E207" s="33"/>
      <c r="F207" s="164" t="s">
        <v>221</v>
      </c>
      <c r="G207" s="33"/>
      <c r="H207" s="33"/>
      <c r="I207" s="165"/>
      <c r="J207" s="33"/>
      <c r="K207" s="33"/>
      <c r="L207" s="34"/>
      <c r="M207" s="166"/>
      <c r="N207" s="167"/>
      <c r="O207" s="59"/>
      <c r="P207" s="59"/>
      <c r="Q207" s="59"/>
      <c r="R207" s="59"/>
      <c r="S207" s="59"/>
      <c r="T207" s="60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140</v>
      </c>
      <c r="AU207" s="18" t="s">
        <v>83</v>
      </c>
    </row>
    <row r="208" spans="1:65" s="2" customFormat="1" ht="19.5">
      <c r="A208" s="33"/>
      <c r="B208" s="34"/>
      <c r="C208" s="33"/>
      <c r="D208" s="163" t="s">
        <v>149</v>
      </c>
      <c r="E208" s="33"/>
      <c r="F208" s="176" t="s">
        <v>150</v>
      </c>
      <c r="G208" s="33"/>
      <c r="H208" s="33"/>
      <c r="I208" s="165"/>
      <c r="J208" s="33"/>
      <c r="K208" s="33"/>
      <c r="L208" s="34"/>
      <c r="M208" s="166"/>
      <c r="N208" s="167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149</v>
      </c>
      <c r="AU208" s="18" t="s">
        <v>83</v>
      </c>
    </row>
    <row r="209" spans="1:65" s="13" customFormat="1" ht="11.25">
      <c r="B209" s="168"/>
      <c r="D209" s="163" t="s">
        <v>142</v>
      </c>
      <c r="E209" s="169" t="s">
        <v>1</v>
      </c>
      <c r="F209" s="170" t="s">
        <v>222</v>
      </c>
      <c r="H209" s="171">
        <v>22</v>
      </c>
      <c r="I209" s="172"/>
      <c r="L209" s="168"/>
      <c r="M209" s="173"/>
      <c r="N209" s="174"/>
      <c r="O209" s="174"/>
      <c r="P209" s="174"/>
      <c r="Q209" s="174"/>
      <c r="R209" s="174"/>
      <c r="S209" s="174"/>
      <c r="T209" s="175"/>
      <c r="AT209" s="169" t="s">
        <v>142</v>
      </c>
      <c r="AU209" s="169" t="s">
        <v>83</v>
      </c>
      <c r="AV209" s="13" t="s">
        <v>83</v>
      </c>
      <c r="AW209" s="13" t="s">
        <v>32</v>
      </c>
      <c r="AX209" s="13" t="s">
        <v>81</v>
      </c>
      <c r="AY209" s="169" t="s">
        <v>132</v>
      </c>
    </row>
    <row r="210" spans="1:65" s="2" customFormat="1" ht="16.5" customHeight="1">
      <c r="A210" s="33"/>
      <c r="B210" s="149"/>
      <c r="C210" s="150" t="s">
        <v>223</v>
      </c>
      <c r="D210" s="150" t="s">
        <v>134</v>
      </c>
      <c r="E210" s="151" t="s">
        <v>224</v>
      </c>
      <c r="F210" s="152" t="s">
        <v>225</v>
      </c>
      <c r="G210" s="153" t="s">
        <v>219</v>
      </c>
      <c r="H210" s="154">
        <v>9.1999999999999993</v>
      </c>
      <c r="I210" s="155"/>
      <c r="J210" s="156">
        <f>ROUND(I210*H210,2)</f>
        <v>0</v>
      </c>
      <c r="K210" s="152" t="s">
        <v>146</v>
      </c>
      <c r="L210" s="34"/>
      <c r="M210" s="157" t="s">
        <v>1</v>
      </c>
      <c r="N210" s="158" t="s">
        <v>40</v>
      </c>
      <c r="O210" s="59"/>
      <c r="P210" s="159">
        <f>O210*H210</f>
        <v>0</v>
      </c>
      <c r="Q210" s="159">
        <v>0</v>
      </c>
      <c r="R210" s="159">
        <f>Q210*H210</f>
        <v>0</v>
      </c>
      <c r="S210" s="159">
        <v>0.115</v>
      </c>
      <c r="T210" s="160">
        <f>S210*H210</f>
        <v>1.0580000000000001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1" t="s">
        <v>138</v>
      </c>
      <c r="AT210" s="161" t="s">
        <v>134</v>
      </c>
      <c r="AU210" s="161" t="s">
        <v>83</v>
      </c>
      <c r="AY210" s="18" t="s">
        <v>132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8" t="s">
        <v>81</v>
      </c>
      <c r="BK210" s="162">
        <f>ROUND(I210*H210,2)</f>
        <v>0</v>
      </c>
      <c r="BL210" s="18" t="s">
        <v>138</v>
      </c>
      <c r="BM210" s="161" t="s">
        <v>226</v>
      </c>
    </row>
    <row r="211" spans="1:65" s="2" customFormat="1" ht="29.25">
      <c r="A211" s="33"/>
      <c r="B211" s="34"/>
      <c r="C211" s="33"/>
      <c r="D211" s="163" t="s">
        <v>140</v>
      </c>
      <c r="E211" s="33"/>
      <c r="F211" s="164" t="s">
        <v>227</v>
      </c>
      <c r="G211" s="33"/>
      <c r="H211" s="33"/>
      <c r="I211" s="165"/>
      <c r="J211" s="33"/>
      <c r="K211" s="33"/>
      <c r="L211" s="34"/>
      <c r="M211" s="166"/>
      <c r="N211" s="167"/>
      <c r="O211" s="59"/>
      <c r="P211" s="59"/>
      <c r="Q211" s="59"/>
      <c r="R211" s="59"/>
      <c r="S211" s="59"/>
      <c r="T211" s="60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140</v>
      </c>
      <c r="AU211" s="18" t="s">
        <v>83</v>
      </c>
    </row>
    <row r="212" spans="1:65" s="2" customFormat="1" ht="19.5">
      <c r="A212" s="33"/>
      <c r="B212" s="34"/>
      <c r="C212" s="33"/>
      <c r="D212" s="163" t="s">
        <v>149</v>
      </c>
      <c r="E212" s="33"/>
      <c r="F212" s="176" t="s">
        <v>150</v>
      </c>
      <c r="G212" s="33"/>
      <c r="H212" s="33"/>
      <c r="I212" s="165"/>
      <c r="J212" s="33"/>
      <c r="K212" s="33"/>
      <c r="L212" s="34"/>
      <c r="M212" s="166"/>
      <c r="N212" s="167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149</v>
      </c>
      <c r="AU212" s="18" t="s">
        <v>83</v>
      </c>
    </row>
    <row r="213" spans="1:65" s="13" customFormat="1" ht="11.25">
      <c r="B213" s="168"/>
      <c r="D213" s="163" t="s">
        <v>142</v>
      </c>
      <c r="E213" s="169" t="s">
        <v>1</v>
      </c>
      <c r="F213" s="170" t="s">
        <v>228</v>
      </c>
      <c r="H213" s="171">
        <v>9.1999999999999993</v>
      </c>
      <c r="I213" s="172"/>
      <c r="L213" s="168"/>
      <c r="M213" s="173"/>
      <c r="N213" s="174"/>
      <c r="O213" s="174"/>
      <c r="P213" s="174"/>
      <c r="Q213" s="174"/>
      <c r="R213" s="174"/>
      <c r="S213" s="174"/>
      <c r="T213" s="175"/>
      <c r="AT213" s="169" t="s">
        <v>142</v>
      </c>
      <c r="AU213" s="169" t="s">
        <v>83</v>
      </c>
      <c r="AV213" s="13" t="s">
        <v>83</v>
      </c>
      <c r="AW213" s="13" t="s">
        <v>32</v>
      </c>
      <c r="AX213" s="13" t="s">
        <v>81</v>
      </c>
      <c r="AY213" s="169" t="s">
        <v>132</v>
      </c>
    </row>
    <row r="214" spans="1:65" s="2" customFormat="1" ht="16.5" customHeight="1">
      <c r="A214" s="33"/>
      <c r="B214" s="149"/>
      <c r="C214" s="150" t="s">
        <v>229</v>
      </c>
      <c r="D214" s="150" t="s">
        <v>134</v>
      </c>
      <c r="E214" s="151" t="s">
        <v>230</v>
      </c>
      <c r="F214" s="152" t="s">
        <v>231</v>
      </c>
      <c r="G214" s="153" t="s">
        <v>219</v>
      </c>
      <c r="H214" s="154">
        <v>2.2999999999999998</v>
      </c>
      <c r="I214" s="155"/>
      <c r="J214" s="156">
        <f>ROUND(I214*H214,2)</f>
        <v>0</v>
      </c>
      <c r="K214" s="152" t="s">
        <v>1</v>
      </c>
      <c r="L214" s="34"/>
      <c r="M214" s="157" t="s">
        <v>1</v>
      </c>
      <c r="N214" s="158" t="s">
        <v>40</v>
      </c>
      <c r="O214" s="59"/>
      <c r="P214" s="159">
        <f>O214*H214</f>
        <v>0</v>
      </c>
      <c r="Q214" s="159">
        <v>0</v>
      </c>
      <c r="R214" s="159">
        <f>Q214*H214</f>
        <v>0</v>
      </c>
      <c r="S214" s="159">
        <v>0.115</v>
      </c>
      <c r="T214" s="160">
        <f>S214*H214</f>
        <v>0.26450000000000001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138</v>
      </c>
      <c r="AT214" s="161" t="s">
        <v>134</v>
      </c>
      <c r="AU214" s="161" t="s">
        <v>83</v>
      </c>
      <c r="AY214" s="18" t="s">
        <v>132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8" t="s">
        <v>81</v>
      </c>
      <c r="BK214" s="162">
        <f>ROUND(I214*H214,2)</f>
        <v>0</v>
      </c>
      <c r="BL214" s="18" t="s">
        <v>138</v>
      </c>
      <c r="BM214" s="161" t="s">
        <v>232</v>
      </c>
    </row>
    <row r="215" spans="1:65" s="2" customFormat="1" ht="29.25">
      <c r="A215" s="33"/>
      <c r="B215" s="34"/>
      <c r="C215" s="33"/>
      <c r="D215" s="163" t="s">
        <v>140</v>
      </c>
      <c r="E215" s="33"/>
      <c r="F215" s="164" t="s">
        <v>233</v>
      </c>
      <c r="G215" s="33"/>
      <c r="H215" s="33"/>
      <c r="I215" s="165"/>
      <c r="J215" s="33"/>
      <c r="K215" s="33"/>
      <c r="L215" s="34"/>
      <c r="M215" s="166"/>
      <c r="N215" s="167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140</v>
      </c>
      <c r="AU215" s="18" t="s">
        <v>83</v>
      </c>
    </row>
    <row r="216" spans="1:65" s="2" customFormat="1" ht="19.5">
      <c r="A216" s="33"/>
      <c r="B216" s="34"/>
      <c r="C216" s="33"/>
      <c r="D216" s="163" t="s">
        <v>149</v>
      </c>
      <c r="E216" s="33"/>
      <c r="F216" s="176" t="s">
        <v>150</v>
      </c>
      <c r="G216" s="33"/>
      <c r="H216" s="33"/>
      <c r="I216" s="165"/>
      <c r="J216" s="33"/>
      <c r="K216" s="33"/>
      <c r="L216" s="34"/>
      <c r="M216" s="166"/>
      <c r="N216" s="167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149</v>
      </c>
      <c r="AU216" s="18" t="s">
        <v>83</v>
      </c>
    </row>
    <row r="217" spans="1:65" s="13" customFormat="1" ht="11.25">
      <c r="B217" s="168"/>
      <c r="D217" s="163" t="s">
        <v>142</v>
      </c>
      <c r="E217" s="169" t="s">
        <v>1</v>
      </c>
      <c r="F217" s="170" t="s">
        <v>234</v>
      </c>
      <c r="H217" s="171">
        <v>2.2999999999999998</v>
      </c>
      <c r="I217" s="172"/>
      <c r="L217" s="168"/>
      <c r="M217" s="173"/>
      <c r="N217" s="174"/>
      <c r="O217" s="174"/>
      <c r="P217" s="174"/>
      <c r="Q217" s="174"/>
      <c r="R217" s="174"/>
      <c r="S217" s="174"/>
      <c r="T217" s="175"/>
      <c r="AT217" s="169" t="s">
        <v>142</v>
      </c>
      <c r="AU217" s="169" t="s">
        <v>83</v>
      </c>
      <c r="AV217" s="13" t="s">
        <v>83</v>
      </c>
      <c r="AW217" s="13" t="s">
        <v>32</v>
      </c>
      <c r="AX217" s="13" t="s">
        <v>81</v>
      </c>
      <c r="AY217" s="169" t="s">
        <v>132</v>
      </c>
    </row>
    <row r="218" spans="1:65" s="2" customFormat="1" ht="24.2" customHeight="1">
      <c r="A218" s="33"/>
      <c r="B218" s="149"/>
      <c r="C218" s="150" t="s">
        <v>8</v>
      </c>
      <c r="D218" s="150" t="s">
        <v>134</v>
      </c>
      <c r="E218" s="151" t="s">
        <v>235</v>
      </c>
      <c r="F218" s="152" t="s">
        <v>236</v>
      </c>
      <c r="G218" s="153" t="s">
        <v>237</v>
      </c>
      <c r="H218" s="154">
        <v>1</v>
      </c>
      <c r="I218" s="155"/>
      <c r="J218" s="156">
        <f>ROUND(I218*H218,2)</f>
        <v>0</v>
      </c>
      <c r="K218" s="152" t="s">
        <v>1</v>
      </c>
      <c r="L218" s="34"/>
      <c r="M218" s="157" t="s">
        <v>1</v>
      </c>
      <c r="N218" s="158" t="s">
        <v>40</v>
      </c>
      <c r="O218" s="59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138</v>
      </c>
      <c r="AT218" s="161" t="s">
        <v>134</v>
      </c>
      <c r="AU218" s="161" t="s">
        <v>83</v>
      </c>
      <c r="AY218" s="18" t="s">
        <v>132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8" t="s">
        <v>81</v>
      </c>
      <c r="BK218" s="162">
        <f>ROUND(I218*H218,2)</f>
        <v>0</v>
      </c>
      <c r="BL218" s="18" t="s">
        <v>138</v>
      </c>
      <c r="BM218" s="161" t="s">
        <v>238</v>
      </c>
    </row>
    <row r="219" spans="1:65" s="2" customFormat="1" ht="19.5">
      <c r="A219" s="33"/>
      <c r="B219" s="34"/>
      <c r="C219" s="33"/>
      <c r="D219" s="163" t="s">
        <v>140</v>
      </c>
      <c r="E219" s="33"/>
      <c r="F219" s="164" t="s">
        <v>236</v>
      </c>
      <c r="G219" s="33"/>
      <c r="H219" s="33"/>
      <c r="I219" s="165"/>
      <c r="J219" s="33"/>
      <c r="K219" s="33"/>
      <c r="L219" s="34"/>
      <c r="M219" s="166"/>
      <c r="N219" s="167"/>
      <c r="O219" s="59"/>
      <c r="P219" s="59"/>
      <c r="Q219" s="59"/>
      <c r="R219" s="59"/>
      <c r="S219" s="59"/>
      <c r="T219" s="60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140</v>
      </c>
      <c r="AU219" s="18" t="s">
        <v>83</v>
      </c>
    </row>
    <row r="220" spans="1:65" s="2" customFormat="1" ht="19.5">
      <c r="A220" s="33"/>
      <c r="B220" s="34"/>
      <c r="C220" s="33"/>
      <c r="D220" s="163" t="s">
        <v>149</v>
      </c>
      <c r="E220" s="33"/>
      <c r="F220" s="176" t="s">
        <v>150</v>
      </c>
      <c r="G220" s="33"/>
      <c r="H220" s="33"/>
      <c r="I220" s="165"/>
      <c r="J220" s="33"/>
      <c r="K220" s="33"/>
      <c r="L220" s="34"/>
      <c r="M220" s="166"/>
      <c r="N220" s="167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149</v>
      </c>
      <c r="AU220" s="18" t="s">
        <v>83</v>
      </c>
    </row>
    <row r="221" spans="1:65" s="13" customFormat="1" ht="11.25">
      <c r="B221" s="168"/>
      <c r="D221" s="163" t="s">
        <v>142</v>
      </c>
      <c r="E221" s="169" t="s">
        <v>1</v>
      </c>
      <c r="F221" s="170" t="s">
        <v>81</v>
      </c>
      <c r="H221" s="171">
        <v>1</v>
      </c>
      <c r="I221" s="172"/>
      <c r="L221" s="168"/>
      <c r="M221" s="173"/>
      <c r="N221" s="174"/>
      <c r="O221" s="174"/>
      <c r="P221" s="174"/>
      <c r="Q221" s="174"/>
      <c r="R221" s="174"/>
      <c r="S221" s="174"/>
      <c r="T221" s="175"/>
      <c r="AT221" s="169" t="s">
        <v>142</v>
      </c>
      <c r="AU221" s="169" t="s">
        <v>83</v>
      </c>
      <c r="AV221" s="13" t="s">
        <v>83</v>
      </c>
      <c r="AW221" s="13" t="s">
        <v>32</v>
      </c>
      <c r="AX221" s="13" t="s">
        <v>81</v>
      </c>
      <c r="AY221" s="169" t="s">
        <v>132</v>
      </c>
    </row>
    <row r="222" spans="1:65" s="2" customFormat="1" ht="24.2" customHeight="1">
      <c r="A222" s="33"/>
      <c r="B222" s="149"/>
      <c r="C222" s="150" t="s">
        <v>239</v>
      </c>
      <c r="D222" s="150" t="s">
        <v>134</v>
      </c>
      <c r="E222" s="151" t="s">
        <v>240</v>
      </c>
      <c r="F222" s="152" t="s">
        <v>241</v>
      </c>
      <c r="G222" s="153" t="s">
        <v>242</v>
      </c>
      <c r="H222" s="154">
        <v>240</v>
      </c>
      <c r="I222" s="155"/>
      <c r="J222" s="156">
        <f>ROUND(I222*H222,2)</f>
        <v>0</v>
      </c>
      <c r="K222" s="152" t="s">
        <v>146</v>
      </c>
      <c r="L222" s="34"/>
      <c r="M222" s="157" t="s">
        <v>1</v>
      </c>
      <c r="N222" s="158" t="s">
        <v>40</v>
      </c>
      <c r="O222" s="59"/>
      <c r="P222" s="159">
        <f>O222*H222</f>
        <v>0</v>
      </c>
      <c r="Q222" s="159">
        <v>3.0000000000000001E-5</v>
      </c>
      <c r="R222" s="159">
        <f>Q222*H222</f>
        <v>7.1999999999999998E-3</v>
      </c>
      <c r="S222" s="159">
        <v>0</v>
      </c>
      <c r="T222" s="160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138</v>
      </c>
      <c r="AT222" s="161" t="s">
        <v>134</v>
      </c>
      <c r="AU222" s="161" t="s">
        <v>83</v>
      </c>
      <c r="AY222" s="18" t="s">
        <v>132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8" t="s">
        <v>81</v>
      </c>
      <c r="BK222" s="162">
        <f>ROUND(I222*H222,2)</f>
        <v>0</v>
      </c>
      <c r="BL222" s="18" t="s">
        <v>138</v>
      </c>
      <c r="BM222" s="161" t="s">
        <v>243</v>
      </c>
    </row>
    <row r="223" spans="1:65" s="2" customFormat="1" ht="19.5">
      <c r="A223" s="33"/>
      <c r="B223" s="34"/>
      <c r="C223" s="33"/>
      <c r="D223" s="163" t="s">
        <v>140</v>
      </c>
      <c r="E223" s="33"/>
      <c r="F223" s="164" t="s">
        <v>244</v>
      </c>
      <c r="G223" s="33"/>
      <c r="H223" s="33"/>
      <c r="I223" s="165"/>
      <c r="J223" s="33"/>
      <c r="K223" s="33"/>
      <c r="L223" s="34"/>
      <c r="M223" s="166"/>
      <c r="N223" s="167"/>
      <c r="O223" s="59"/>
      <c r="P223" s="59"/>
      <c r="Q223" s="59"/>
      <c r="R223" s="59"/>
      <c r="S223" s="59"/>
      <c r="T223" s="60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8" t="s">
        <v>140</v>
      </c>
      <c r="AU223" s="18" t="s">
        <v>83</v>
      </c>
    </row>
    <row r="224" spans="1:65" s="14" customFormat="1" ht="11.25">
      <c r="B224" s="177"/>
      <c r="D224" s="163" t="s">
        <v>142</v>
      </c>
      <c r="E224" s="178" t="s">
        <v>1</v>
      </c>
      <c r="F224" s="179" t="s">
        <v>245</v>
      </c>
      <c r="H224" s="178" t="s">
        <v>1</v>
      </c>
      <c r="I224" s="180"/>
      <c r="L224" s="177"/>
      <c r="M224" s="181"/>
      <c r="N224" s="182"/>
      <c r="O224" s="182"/>
      <c r="P224" s="182"/>
      <c r="Q224" s="182"/>
      <c r="R224" s="182"/>
      <c r="S224" s="182"/>
      <c r="T224" s="183"/>
      <c r="AT224" s="178" t="s">
        <v>142</v>
      </c>
      <c r="AU224" s="178" t="s">
        <v>83</v>
      </c>
      <c r="AV224" s="14" t="s">
        <v>81</v>
      </c>
      <c r="AW224" s="14" t="s">
        <v>32</v>
      </c>
      <c r="AX224" s="14" t="s">
        <v>75</v>
      </c>
      <c r="AY224" s="178" t="s">
        <v>132</v>
      </c>
    </row>
    <row r="225" spans="1:65" s="13" customFormat="1" ht="11.25">
      <c r="B225" s="168"/>
      <c r="D225" s="163" t="s">
        <v>142</v>
      </c>
      <c r="E225" s="169" t="s">
        <v>1</v>
      </c>
      <c r="F225" s="170" t="s">
        <v>246</v>
      </c>
      <c r="H225" s="171">
        <v>240</v>
      </c>
      <c r="I225" s="172"/>
      <c r="L225" s="168"/>
      <c r="M225" s="173"/>
      <c r="N225" s="174"/>
      <c r="O225" s="174"/>
      <c r="P225" s="174"/>
      <c r="Q225" s="174"/>
      <c r="R225" s="174"/>
      <c r="S225" s="174"/>
      <c r="T225" s="175"/>
      <c r="AT225" s="169" t="s">
        <v>142</v>
      </c>
      <c r="AU225" s="169" t="s">
        <v>83</v>
      </c>
      <c r="AV225" s="13" t="s">
        <v>83</v>
      </c>
      <c r="AW225" s="13" t="s">
        <v>32</v>
      </c>
      <c r="AX225" s="13" t="s">
        <v>81</v>
      </c>
      <c r="AY225" s="169" t="s">
        <v>132</v>
      </c>
    </row>
    <row r="226" spans="1:65" s="2" customFormat="1" ht="24.2" customHeight="1">
      <c r="A226" s="33"/>
      <c r="B226" s="149"/>
      <c r="C226" s="150" t="s">
        <v>247</v>
      </c>
      <c r="D226" s="150" t="s">
        <v>134</v>
      </c>
      <c r="E226" s="151" t="s">
        <v>248</v>
      </c>
      <c r="F226" s="152" t="s">
        <v>249</v>
      </c>
      <c r="G226" s="153" t="s">
        <v>250</v>
      </c>
      <c r="H226" s="154">
        <v>60</v>
      </c>
      <c r="I226" s="155"/>
      <c r="J226" s="156">
        <f>ROUND(I226*H226,2)</f>
        <v>0</v>
      </c>
      <c r="K226" s="152" t="s">
        <v>146</v>
      </c>
      <c r="L226" s="34"/>
      <c r="M226" s="157" t="s">
        <v>1</v>
      </c>
      <c r="N226" s="158" t="s">
        <v>40</v>
      </c>
      <c r="O226" s="59"/>
      <c r="P226" s="159">
        <f>O226*H226</f>
        <v>0</v>
      </c>
      <c r="Q226" s="159">
        <v>0</v>
      </c>
      <c r="R226" s="159">
        <f>Q226*H226</f>
        <v>0</v>
      </c>
      <c r="S226" s="159">
        <v>0</v>
      </c>
      <c r="T226" s="160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138</v>
      </c>
      <c r="AT226" s="161" t="s">
        <v>134</v>
      </c>
      <c r="AU226" s="161" t="s">
        <v>83</v>
      </c>
      <c r="AY226" s="18" t="s">
        <v>132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81</v>
      </c>
      <c r="BK226" s="162">
        <f>ROUND(I226*H226,2)</f>
        <v>0</v>
      </c>
      <c r="BL226" s="18" t="s">
        <v>138</v>
      </c>
      <c r="BM226" s="161" t="s">
        <v>251</v>
      </c>
    </row>
    <row r="227" spans="1:65" s="2" customFormat="1" ht="19.5">
      <c r="A227" s="33"/>
      <c r="B227" s="34"/>
      <c r="C227" s="33"/>
      <c r="D227" s="163" t="s">
        <v>140</v>
      </c>
      <c r="E227" s="33"/>
      <c r="F227" s="164" t="s">
        <v>252</v>
      </c>
      <c r="G227" s="33"/>
      <c r="H227" s="33"/>
      <c r="I227" s="165"/>
      <c r="J227" s="33"/>
      <c r="K227" s="33"/>
      <c r="L227" s="34"/>
      <c r="M227" s="166"/>
      <c r="N227" s="167"/>
      <c r="O227" s="59"/>
      <c r="P227" s="59"/>
      <c r="Q227" s="59"/>
      <c r="R227" s="59"/>
      <c r="S227" s="59"/>
      <c r="T227" s="60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140</v>
      </c>
      <c r="AU227" s="18" t="s">
        <v>83</v>
      </c>
    </row>
    <row r="228" spans="1:65" s="13" customFormat="1" ht="11.25">
      <c r="B228" s="168"/>
      <c r="D228" s="163" t="s">
        <v>142</v>
      </c>
      <c r="E228" s="169" t="s">
        <v>1</v>
      </c>
      <c r="F228" s="170" t="s">
        <v>253</v>
      </c>
      <c r="H228" s="171">
        <v>60</v>
      </c>
      <c r="I228" s="172"/>
      <c r="L228" s="168"/>
      <c r="M228" s="173"/>
      <c r="N228" s="174"/>
      <c r="O228" s="174"/>
      <c r="P228" s="174"/>
      <c r="Q228" s="174"/>
      <c r="R228" s="174"/>
      <c r="S228" s="174"/>
      <c r="T228" s="175"/>
      <c r="AT228" s="169" t="s">
        <v>142</v>
      </c>
      <c r="AU228" s="169" t="s">
        <v>83</v>
      </c>
      <c r="AV228" s="13" t="s">
        <v>83</v>
      </c>
      <c r="AW228" s="13" t="s">
        <v>32</v>
      </c>
      <c r="AX228" s="13" t="s">
        <v>81</v>
      </c>
      <c r="AY228" s="169" t="s">
        <v>132</v>
      </c>
    </row>
    <row r="229" spans="1:65" s="2" customFormat="1" ht="16.5" customHeight="1">
      <c r="A229" s="33"/>
      <c r="B229" s="149"/>
      <c r="C229" s="150" t="s">
        <v>254</v>
      </c>
      <c r="D229" s="150" t="s">
        <v>134</v>
      </c>
      <c r="E229" s="151" t="s">
        <v>255</v>
      </c>
      <c r="F229" s="152" t="s">
        <v>256</v>
      </c>
      <c r="G229" s="153" t="s">
        <v>219</v>
      </c>
      <c r="H229" s="154">
        <v>3.3</v>
      </c>
      <c r="I229" s="155"/>
      <c r="J229" s="156">
        <f>ROUND(I229*H229,2)</f>
        <v>0</v>
      </c>
      <c r="K229" s="152" t="s">
        <v>146</v>
      </c>
      <c r="L229" s="34"/>
      <c r="M229" s="157" t="s">
        <v>1</v>
      </c>
      <c r="N229" s="158" t="s">
        <v>40</v>
      </c>
      <c r="O229" s="59"/>
      <c r="P229" s="159">
        <f>O229*H229</f>
        <v>0</v>
      </c>
      <c r="Q229" s="159">
        <v>3.6900000000000002E-2</v>
      </c>
      <c r="R229" s="159">
        <f>Q229*H229</f>
        <v>0.12177</v>
      </c>
      <c r="S229" s="159">
        <v>0</v>
      </c>
      <c r="T229" s="160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1" t="s">
        <v>138</v>
      </c>
      <c r="AT229" s="161" t="s">
        <v>134</v>
      </c>
      <c r="AU229" s="161" t="s">
        <v>83</v>
      </c>
      <c r="AY229" s="18" t="s">
        <v>132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8" t="s">
        <v>81</v>
      </c>
      <c r="BK229" s="162">
        <f>ROUND(I229*H229,2)</f>
        <v>0</v>
      </c>
      <c r="BL229" s="18" t="s">
        <v>138</v>
      </c>
      <c r="BM229" s="161" t="s">
        <v>257</v>
      </c>
    </row>
    <row r="230" spans="1:65" s="2" customFormat="1" ht="58.5">
      <c r="A230" s="33"/>
      <c r="B230" s="34"/>
      <c r="C230" s="33"/>
      <c r="D230" s="163" t="s">
        <v>140</v>
      </c>
      <c r="E230" s="33"/>
      <c r="F230" s="164" t="s">
        <v>258</v>
      </c>
      <c r="G230" s="33"/>
      <c r="H230" s="33"/>
      <c r="I230" s="165"/>
      <c r="J230" s="33"/>
      <c r="K230" s="33"/>
      <c r="L230" s="34"/>
      <c r="M230" s="166"/>
      <c r="N230" s="167"/>
      <c r="O230" s="59"/>
      <c r="P230" s="59"/>
      <c r="Q230" s="59"/>
      <c r="R230" s="59"/>
      <c r="S230" s="59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140</v>
      </c>
      <c r="AU230" s="18" t="s">
        <v>83</v>
      </c>
    </row>
    <row r="231" spans="1:65" s="2" customFormat="1" ht="19.5">
      <c r="A231" s="33"/>
      <c r="B231" s="34"/>
      <c r="C231" s="33"/>
      <c r="D231" s="163" t="s">
        <v>149</v>
      </c>
      <c r="E231" s="33"/>
      <c r="F231" s="176" t="s">
        <v>150</v>
      </c>
      <c r="G231" s="33"/>
      <c r="H231" s="33"/>
      <c r="I231" s="165"/>
      <c r="J231" s="33"/>
      <c r="K231" s="33"/>
      <c r="L231" s="34"/>
      <c r="M231" s="166"/>
      <c r="N231" s="167"/>
      <c r="O231" s="59"/>
      <c r="P231" s="59"/>
      <c r="Q231" s="59"/>
      <c r="R231" s="59"/>
      <c r="S231" s="59"/>
      <c r="T231" s="60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8" t="s">
        <v>149</v>
      </c>
      <c r="AU231" s="18" t="s">
        <v>83</v>
      </c>
    </row>
    <row r="232" spans="1:65" s="13" customFormat="1" ht="11.25">
      <c r="B232" s="168"/>
      <c r="D232" s="163" t="s">
        <v>142</v>
      </c>
      <c r="E232" s="169" t="s">
        <v>1</v>
      </c>
      <c r="F232" s="170" t="s">
        <v>259</v>
      </c>
      <c r="H232" s="171">
        <v>3.3</v>
      </c>
      <c r="I232" s="172"/>
      <c r="L232" s="168"/>
      <c r="M232" s="173"/>
      <c r="N232" s="174"/>
      <c r="O232" s="174"/>
      <c r="P232" s="174"/>
      <c r="Q232" s="174"/>
      <c r="R232" s="174"/>
      <c r="S232" s="174"/>
      <c r="T232" s="175"/>
      <c r="AT232" s="169" t="s">
        <v>142</v>
      </c>
      <c r="AU232" s="169" t="s">
        <v>83</v>
      </c>
      <c r="AV232" s="13" t="s">
        <v>83</v>
      </c>
      <c r="AW232" s="13" t="s">
        <v>32</v>
      </c>
      <c r="AX232" s="13" t="s">
        <v>81</v>
      </c>
      <c r="AY232" s="169" t="s">
        <v>132</v>
      </c>
    </row>
    <row r="233" spans="1:65" s="2" customFormat="1" ht="24.2" customHeight="1">
      <c r="A233" s="33"/>
      <c r="B233" s="149"/>
      <c r="C233" s="150" t="s">
        <v>260</v>
      </c>
      <c r="D233" s="150" t="s">
        <v>134</v>
      </c>
      <c r="E233" s="151" t="s">
        <v>261</v>
      </c>
      <c r="F233" s="152" t="s">
        <v>262</v>
      </c>
      <c r="G233" s="153" t="s">
        <v>219</v>
      </c>
      <c r="H233" s="154">
        <v>24.2</v>
      </c>
      <c r="I233" s="155"/>
      <c r="J233" s="156">
        <f>ROUND(I233*H233,2)</f>
        <v>0</v>
      </c>
      <c r="K233" s="152" t="s">
        <v>146</v>
      </c>
      <c r="L233" s="34"/>
      <c r="M233" s="157" t="s">
        <v>1</v>
      </c>
      <c r="N233" s="158" t="s">
        <v>40</v>
      </c>
      <c r="O233" s="59"/>
      <c r="P233" s="159">
        <f>O233*H233</f>
        <v>0</v>
      </c>
      <c r="Q233" s="159">
        <v>3.6900000000000002E-2</v>
      </c>
      <c r="R233" s="159">
        <f>Q233*H233</f>
        <v>0.89298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138</v>
      </c>
      <c r="AT233" s="161" t="s">
        <v>134</v>
      </c>
      <c r="AU233" s="161" t="s">
        <v>83</v>
      </c>
      <c r="AY233" s="18" t="s">
        <v>132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81</v>
      </c>
      <c r="BK233" s="162">
        <f>ROUND(I233*H233,2)</f>
        <v>0</v>
      </c>
      <c r="BL233" s="18" t="s">
        <v>138</v>
      </c>
      <c r="BM233" s="161" t="s">
        <v>263</v>
      </c>
    </row>
    <row r="234" spans="1:65" s="2" customFormat="1" ht="58.5">
      <c r="A234" s="33"/>
      <c r="B234" s="34"/>
      <c r="C234" s="33"/>
      <c r="D234" s="163" t="s">
        <v>140</v>
      </c>
      <c r="E234" s="33"/>
      <c r="F234" s="164" t="s">
        <v>264</v>
      </c>
      <c r="G234" s="33"/>
      <c r="H234" s="33"/>
      <c r="I234" s="165"/>
      <c r="J234" s="33"/>
      <c r="K234" s="33"/>
      <c r="L234" s="34"/>
      <c r="M234" s="166"/>
      <c r="N234" s="167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140</v>
      </c>
      <c r="AU234" s="18" t="s">
        <v>83</v>
      </c>
    </row>
    <row r="235" spans="1:65" s="2" customFormat="1" ht="19.5">
      <c r="A235" s="33"/>
      <c r="B235" s="34"/>
      <c r="C235" s="33"/>
      <c r="D235" s="163" t="s">
        <v>149</v>
      </c>
      <c r="E235" s="33"/>
      <c r="F235" s="176" t="s">
        <v>150</v>
      </c>
      <c r="G235" s="33"/>
      <c r="H235" s="33"/>
      <c r="I235" s="165"/>
      <c r="J235" s="33"/>
      <c r="K235" s="33"/>
      <c r="L235" s="34"/>
      <c r="M235" s="166"/>
      <c r="N235" s="167"/>
      <c r="O235" s="59"/>
      <c r="P235" s="59"/>
      <c r="Q235" s="59"/>
      <c r="R235" s="59"/>
      <c r="S235" s="59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149</v>
      </c>
      <c r="AU235" s="18" t="s">
        <v>83</v>
      </c>
    </row>
    <row r="236" spans="1:65" s="13" customFormat="1" ht="11.25">
      <c r="B236" s="168"/>
      <c r="D236" s="163" t="s">
        <v>142</v>
      </c>
      <c r="E236" s="169" t="s">
        <v>1</v>
      </c>
      <c r="F236" s="170" t="s">
        <v>265</v>
      </c>
      <c r="H236" s="171">
        <v>24.2</v>
      </c>
      <c r="I236" s="172"/>
      <c r="L236" s="168"/>
      <c r="M236" s="173"/>
      <c r="N236" s="174"/>
      <c r="O236" s="174"/>
      <c r="P236" s="174"/>
      <c r="Q236" s="174"/>
      <c r="R236" s="174"/>
      <c r="S236" s="174"/>
      <c r="T236" s="175"/>
      <c r="AT236" s="169" t="s">
        <v>142</v>
      </c>
      <c r="AU236" s="169" t="s">
        <v>83</v>
      </c>
      <c r="AV236" s="13" t="s">
        <v>83</v>
      </c>
      <c r="AW236" s="13" t="s">
        <v>32</v>
      </c>
      <c r="AX236" s="13" t="s">
        <v>81</v>
      </c>
      <c r="AY236" s="169" t="s">
        <v>132</v>
      </c>
    </row>
    <row r="237" spans="1:65" s="2" customFormat="1" ht="24.2" customHeight="1">
      <c r="A237" s="33"/>
      <c r="B237" s="149"/>
      <c r="C237" s="150" t="s">
        <v>266</v>
      </c>
      <c r="D237" s="150" t="s">
        <v>134</v>
      </c>
      <c r="E237" s="151" t="s">
        <v>267</v>
      </c>
      <c r="F237" s="152" t="s">
        <v>268</v>
      </c>
      <c r="G237" s="153" t="s">
        <v>137</v>
      </c>
      <c r="H237" s="154">
        <v>12</v>
      </c>
      <c r="I237" s="155"/>
      <c r="J237" s="156">
        <f>ROUND(I237*H237,2)</f>
        <v>0</v>
      </c>
      <c r="K237" s="152" t="s">
        <v>146</v>
      </c>
      <c r="L237" s="34"/>
      <c r="M237" s="157" t="s">
        <v>1</v>
      </c>
      <c r="N237" s="158" t="s">
        <v>40</v>
      </c>
      <c r="O237" s="59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138</v>
      </c>
      <c r="AT237" s="161" t="s">
        <v>134</v>
      </c>
      <c r="AU237" s="161" t="s">
        <v>83</v>
      </c>
      <c r="AY237" s="18" t="s">
        <v>132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81</v>
      </c>
      <c r="BK237" s="162">
        <f>ROUND(I237*H237,2)</f>
        <v>0</v>
      </c>
      <c r="BL237" s="18" t="s">
        <v>138</v>
      </c>
      <c r="BM237" s="161" t="s">
        <v>269</v>
      </c>
    </row>
    <row r="238" spans="1:65" s="2" customFormat="1" ht="19.5">
      <c r="A238" s="33"/>
      <c r="B238" s="34"/>
      <c r="C238" s="33"/>
      <c r="D238" s="163" t="s">
        <v>140</v>
      </c>
      <c r="E238" s="33"/>
      <c r="F238" s="164" t="s">
        <v>270</v>
      </c>
      <c r="G238" s="33"/>
      <c r="H238" s="33"/>
      <c r="I238" s="165"/>
      <c r="J238" s="33"/>
      <c r="K238" s="33"/>
      <c r="L238" s="34"/>
      <c r="M238" s="166"/>
      <c r="N238" s="167"/>
      <c r="O238" s="59"/>
      <c r="P238" s="59"/>
      <c r="Q238" s="59"/>
      <c r="R238" s="59"/>
      <c r="S238" s="59"/>
      <c r="T238" s="60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140</v>
      </c>
      <c r="AU238" s="18" t="s">
        <v>83</v>
      </c>
    </row>
    <row r="239" spans="1:65" s="2" customFormat="1" ht="19.5">
      <c r="A239" s="33"/>
      <c r="B239" s="34"/>
      <c r="C239" s="33"/>
      <c r="D239" s="163" t="s">
        <v>149</v>
      </c>
      <c r="E239" s="33"/>
      <c r="F239" s="176" t="s">
        <v>207</v>
      </c>
      <c r="G239" s="33"/>
      <c r="H239" s="33"/>
      <c r="I239" s="165"/>
      <c r="J239" s="33"/>
      <c r="K239" s="33"/>
      <c r="L239" s="34"/>
      <c r="M239" s="166"/>
      <c r="N239" s="167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149</v>
      </c>
      <c r="AU239" s="18" t="s">
        <v>83</v>
      </c>
    </row>
    <row r="240" spans="1:65" s="13" customFormat="1" ht="11.25">
      <c r="B240" s="168"/>
      <c r="D240" s="163" t="s">
        <v>142</v>
      </c>
      <c r="E240" s="169" t="s">
        <v>1</v>
      </c>
      <c r="F240" s="170" t="s">
        <v>271</v>
      </c>
      <c r="H240" s="171">
        <v>12</v>
      </c>
      <c r="I240" s="172"/>
      <c r="L240" s="168"/>
      <c r="M240" s="173"/>
      <c r="N240" s="174"/>
      <c r="O240" s="174"/>
      <c r="P240" s="174"/>
      <c r="Q240" s="174"/>
      <c r="R240" s="174"/>
      <c r="S240" s="174"/>
      <c r="T240" s="175"/>
      <c r="AT240" s="169" t="s">
        <v>142</v>
      </c>
      <c r="AU240" s="169" t="s">
        <v>83</v>
      </c>
      <c r="AV240" s="13" t="s">
        <v>83</v>
      </c>
      <c r="AW240" s="13" t="s">
        <v>32</v>
      </c>
      <c r="AX240" s="13" t="s">
        <v>81</v>
      </c>
      <c r="AY240" s="169" t="s">
        <v>132</v>
      </c>
    </row>
    <row r="241" spans="1:65" s="2" customFormat="1" ht="33" customHeight="1">
      <c r="A241" s="33"/>
      <c r="B241" s="149"/>
      <c r="C241" s="150" t="s">
        <v>7</v>
      </c>
      <c r="D241" s="150" t="s">
        <v>134</v>
      </c>
      <c r="E241" s="151" t="s">
        <v>272</v>
      </c>
      <c r="F241" s="152" t="s">
        <v>273</v>
      </c>
      <c r="G241" s="153" t="s">
        <v>274</v>
      </c>
      <c r="H241" s="154">
        <v>277.69099999999997</v>
      </c>
      <c r="I241" s="155"/>
      <c r="J241" s="156">
        <f>ROUND(I241*H241,2)</f>
        <v>0</v>
      </c>
      <c r="K241" s="152" t="s">
        <v>146</v>
      </c>
      <c r="L241" s="34"/>
      <c r="M241" s="157" t="s">
        <v>1</v>
      </c>
      <c r="N241" s="158" t="s">
        <v>40</v>
      </c>
      <c r="O241" s="59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138</v>
      </c>
      <c r="AT241" s="161" t="s">
        <v>134</v>
      </c>
      <c r="AU241" s="161" t="s">
        <v>83</v>
      </c>
      <c r="AY241" s="18" t="s">
        <v>132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8" t="s">
        <v>81</v>
      </c>
      <c r="BK241" s="162">
        <f>ROUND(I241*H241,2)</f>
        <v>0</v>
      </c>
      <c r="BL241" s="18" t="s">
        <v>138</v>
      </c>
      <c r="BM241" s="161" t="s">
        <v>275</v>
      </c>
    </row>
    <row r="242" spans="1:65" s="2" customFormat="1" ht="29.25">
      <c r="A242" s="33"/>
      <c r="B242" s="34"/>
      <c r="C242" s="33"/>
      <c r="D242" s="163" t="s">
        <v>140</v>
      </c>
      <c r="E242" s="33"/>
      <c r="F242" s="164" t="s">
        <v>276</v>
      </c>
      <c r="G242" s="33"/>
      <c r="H242" s="33"/>
      <c r="I242" s="165"/>
      <c r="J242" s="33"/>
      <c r="K242" s="33"/>
      <c r="L242" s="34"/>
      <c r="M242" s="166"/>
      <c r="N242" s="167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140</v>
      </c>
      <c r="AU242" s="18" t="s">
        <v>83</v>
      </c>
    </row>
    <row r="243" spans="1:65" s="2" customFormat="1" ht="29.25">
      <c r="A243" s="33"/>
      <c r="B243" s="34"/>
      <c r="C243" s="33"/>
      <c r="D243" s="163" t="s">
        <v>149</v>
      </c>
      <c r="E243" s="33"/>
      <c r="F243" s="176" t="s">
        <v>277</v>
      </c>
      <c r="G243" s="33"/>
      <c r="H243" s="33"/>
      <c r="I243" s="165"/>
      <c r="J243" s="33"/>
      <c r="K243" s="33"/>
      <c r="L243" s="34"/>
      <c r="M243" s="166"/>
      <c r="N243" s="167"/>
      <c r="O243" s="59"/>
      <c r="P243" s="59"/>
      <c r="Q243" s="59"/>
      <c r="R243" s="59"/>
      <c r="S243" s="59"/>
      <c r="T243" s="60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149</v>
      </c>
      <c r="AU243" s="18" t="s">
        <v>83</v>
      </c>
    </row>
    <row r="244" spans="1:65" s="14" customFormat="1" ht="22.5">
      <c r="B244" s="177"/>
      <c r="D244" s="163" t="s">
        <v>142</v>
      </c>
      <c r="E244" s="178" t="s">
        <v>1</v>
      </c>
      <c r="F244" s="179" t="s">
        <v>278</v>
      </c>
      <c r="H244" s="178" t="s">
        <v>1</v>
      </c>
      <c r="I244" s="180"/>
      <c r="L244" s="177"/>
      <c r="M244" s="181"/>
      <c r="N244" s="182"/>
      <c r="O244" s="182"/>
      <c r="P244" s="182"/>
      <c r="Q244" s="182"/>
      <c r="R244" s="182"/>
      <c r="S244" s="182"/>
      <c r="T244" s="183"/>
      <c r="AT244" s="178" t="s">
        <v>142</v>
      </c>
      <c r="AU244" s="178" t="s">
        <v>83</v>
      </c>
      <c r="AV244" s="14" t="s">
        <v>81</v>
      </c>
      <c r="AW244" s="14" t="s">
        <v>32</v>
      </c>
      <c r="AX244" s="14" t="s">
        <v>75</v>
      </c>
      <c r="AY244" s="178" t="s">
        <v>132</v>
      </c>
    </row>
    <row r="245" spans="1:65" s="13" customFormat="1" ht="11.25">
      <c r="B245" s="168"/>
      <c r="D245" s="163" t="s">
        <v>142</v>
      </c>
      <c r="E245" s="169" t="s">
        <v>1</v>
      </c>
      <c r="F245" s="170" t="s">
        <v>279</v>
      </c>
      <c r="H245" s="171">
        <v>193.072</v>
      </c>
      <c r="I245" s="172"/>
      <c r="L245" s="168"/>
      <c r="M245" s="173"/>
      <c r="N245" s="174"/>
      <c r="O245" s="174"/>
      <c r="P245" s="174"/>
      <c r="Q245" s="174"/>
      <c r="R245" s="174"/>
      <c r="S245" s="174"/>
      <c r="T245" s="175"/>
      <c r="AT245" s="169" t="s">
        <v>142</v>
      </c>
      <c r="AU245" s="169" t="s">
        <v>83</v>
      </c>
      <c r="AV245" s="13" t="s">
        <v>83</v>
      </c>
      <c r="AW245" s="13" t="s">
        <v>32</v>
      </c>
      <c r="AX245" s="13" t="s">
        <v>75</v>
      </c>
      <c r="AY245" s="169" t="s">
        <v>132</v>
      </c>
    </row>
    <row r="246" spans="1:65" s="14" customFormat="1" ht="22.5">
      <c r="B246" s="177"/>
      <c r="D246" s="163" t="s">
        <v>142</v>
      </c>
      <c r="E246" s="178" t="s">
        <v>1</v>
      </c>
      <c r="F246" s="179" t="s">
        <v>280</v>
      </c>
      <c r="H246" s="178" t="s">
        <v>1</v>
      </c>
      <c r="I246" s="180"/>
      <c r="L246" s="177"/>
      <c r="M246" s="181"/>
      <c r="N246" s="182"/>
      <c r="O246" s="182"/>
      <c r="P246" s="182"/>
      <c r="Q246" s="182"/>
      <c r="R246" s="182"/>
      <c r="S246" s="182"/>
      <c r="T246" s="183"/>
      <c r="AT246" s="178" t="s">
        <v>142</v>
      </c>
      <c r="AU246" s="178" t="s">
        <v>83</v>
      </c>
      <c r="AV246" s="14" t="s">
        <v>81</v>
      </c>
      <c r="AW246" s="14" t="s">
        <v>32</v>
      </c>
      <c r="AX246" s="14" t="s">
        <v>75</v>
      </c>
      <c r="AY246" s="178" t="s">
        <v>132</v>
      </c>
    </row>
    <row r="247" spans="1:65" s="13" customFormat="1" ht="11.25">
      <c r="B247" s="168"/>
      <c r="D247" s="163" t="s">
        <v>142</v>
      </c>
      <c r="E247" s="169" t="s">
        <v>1</v>
      </c>
      <c r="F247" s="170" t="s">
        <v>281</v>
      </c>
      <c r="H247" s="171">
        <v>73.25</v>
      </c>
      <c r="I247" s="172"/>
      <c r="L247" s="168"/>
      <c r="M247" s="173"/>
      <c r="N247" s="174"/>
      <c r="O247" s="174"/>
      <c r="P247" s="174"/>
      <c r="Q247" s="174"/>
      <c r="R247" s="174"/>
      <c r="S247" s="174"/>
      <c r="T247" s="175"/>
      <c r="AT247" s="169" t="s">
        <v>142</v>
      </c>
      <c r="AU247" s="169" t="s">
        <v>83</v>
      </c>
      <c r="AV247" s="13" t="s">
        <v>83</v>
      </c>
      <c r="AW247" s="13" t="s">
        <v>32</v>
      </c>
      <c r="AX247" s="13" t="s">
        <v>75</v>
      </c>
      <c r="AY247" s="169" t="s">
        <v>132</v>
      </c>
    </row>
    <row r="248" spans="1:65" s="14" customFormat="1" ht="11.25">
      <c r="B248" s="177"/>
      <c r="D248" s="163" t="s">
        <v>142</v>
      </c>
      <c r="E248" s="178" t="s">
        <v>1</v>
      </c>
      <c r="F248" s="179" t="s">
        <v>282</v>
      </c>
      <c r="H248" s="178" t="s">
        <v>1</v>
      </c>
      <c r="I248" s="180"/>
      <c r="L248" s="177"/>
      <c r="M248" s="181"/>
      <c r="N248" s="182"/>
      <c r="O248" s="182"/>
      <c r="P248" s="182"/>
      <c r="Q248" s="182"/>
      <c r="R248" s="182"/>
      <c r="S248" s="182"/>
      <c r="T248" s="183"/>
      <c r="AT248" s="178" t="s">
        <v>142</v>
      </c>
      <c r="AU248" s="178" t="s">
        <v>83</v>
      </c>
      <c r="AV248" s="14" t="s">
        <v>81</v>
      </c>
      <c r="AW248" s="14" t="s">
        <v>32</v>
      </c>
      <c r="AX248" s="14" t="s">
        <v>75</v>
      </c>
      <c r="AY248" s="178" t="s">
        <v>132</v>
      </c>
    </row>
    <row r="249" spans="1:65" s="13" customFormat="1" ht="11.25">
      <c r="B249" s="168"/>
      <c r="D249" s="163" t="s">
        <v>142</v>
      </c>
      <c r="E249" s="169" t="s">
        <v>1</v>
      </c>
      <c r="F249" s="170" t="s">
        <v>283</v>
      </c>
      <c r="H249" s="171">
        <v>2.7890000000000001</v>
      </c>
      <c r="I249" s="172"/>
      <c r="L249" s="168"/>
      <c r="M249" s="173"/>
      <c r="N249" s="174"/>
      <c r="O249" s="174"/>
      <c r="P249" s="174"/>
      <c r="Q249" s="174"/>
      <c r="R249" s="174"/>
      <c r="S249" s="174"/>
      <c r="T249" s="175"/>
      <c r="AT249" s="169" t="s">
        <v>142</v>
      </c>
      <c r="AU249" s="169" t="s">
        <v>83</v>
      </c>
      <c r="AV249" s="13" t="s">
        <v>83</v>
      </c>
      <c r="AW249" s="13" t="s">
        <v>32</v>
      </c>
      <c r="AX249" s="13" t="s">
        <v>75</v>
      </c>
      <c r="AY249" s="169" t="s">
        <v>132</v>
      </c>
    </row>
    <row r="250" spans="1:65" s="13" customFormat="1" ht="11.25">
      <c r="B250" s="168"/>
      <c r="D250" s="163" t="s">
        <v>142</v>
      </c>
      <c r="E250" s="169" t="s">
        <v>1</v>
      </c>
      <c r="F250" s="170" t="s">
        <v>284</v>
      </c>
      <c r="H250" s="171">
        <v>8.58</v>
      </c>
      <c r="I250" s="172"/>
      <c r="L250" s="168"/>
      <c r="M250" s="173"/>
      <c r="N250" s="174"/>
      <c r="O250" s="174"/>
      <c r="P250" s="174"/>
      <c r="Q250" s="174"/>
      <c r="R250" s="174"/>
      <c r="S250" s="174"/>
      <c r="T250" s="175"/>
      <c r="AT250" s="169" t="s">
        <v>142</v>
      </c>
      <c r="AU250" s="169" t="s">
        <v>83</v>
      </c>
      <c r="AV250" s="13" t="s">
        <v>83</v>
      </c>
      <c r="AW250" s="13" t="s">
        <v>32</v>
      </c>
      <c r="AX250" s="13" t="s">
        <v>75</v>
      </c>
      <c r="AY250" s="169" t="s">
        <v>132</v>
      </c>
    </row>
    <row r="251" spans="1:65" s="16" customFormat="1" ht="11.25">
      <c r="B251" s="192"/>
      <c r="D251" s="163" t="s">
        <v>142</v>
      </c>
      <c r="E251" s="193" t="s">
        <v>1</v>
      </c>
      <c r="F251" s="194" t="s">
        <v>170</v>
      </c>
      <c r="H251" s="195">
        <v>277.69099999999997</v>
      </c>
      <c r="I251" s="196"/>
      <c r="L251" s="192"/>
      <c r="M251" s="197"/>
      <c r="N251" s="198"/>
      <c r="O251" s="198"/>
      <c r="P251" s="198"/>
      <c r="Q251" s="198"/>
      <c r="R251" s="198"/>
      <c r="S251" s="198"/>
      <c r="T251" s="199"/>
      <c r="AT251" s="193" t="s">
        <v>142</v>
      </c>
      <c r="AU251" s="193" t="s">
        <v>83</v>
      </c>
      <c r="AV251" s="16" t="s">
        <v>138</v>
      </c>
      <c r="AW251" s="16" t="s">
        <v>32</v>
      </c>
      <c r="AX251" s="16" t="s">
        <v>81</v>
      </c>
      <c r="AY251" s="193" t="s">
        <v>132</v>
      </c>
    </row>
    <row r="252" spans="1:65" s="2" customFormat="1" ht="24.2" customHeight="1">
      <c r="A252" s="33"/>
      <c r="B252" s="149"/>
      <c r="C252" s="150" t="s">
        <v>285</v>
      </c>
      <c r="D252" s="150" t="s">
        <v>134</v>
      </c>
      <c r="E252" s="151" t="s">
        <v>286</v>
      </c>
      <c r="F252" s="152" t="s">
        <v>287</v>
      </c>
      <c r="G252" s="153" t="s">
        <v>274</v>
      </c>
      <c r="H252" s="154">
        <v>54.137999999999998</v>
      </c>
      <c r="I252" s="155"/>
      <c r="J252" s="156">
        <f>ROUND(I252*H252,2)</f>
        <v>0</v>
      </c>
      <c r="K252" s="152" t="s">
        <v>146</v>
      </c>
      <c r="L252" s="34"/>
      <c r="M252" s="157" t="s">
        <v>1</v>
      </c>
      <c r="N252" s="158" t="s">
        <v>40</v>
      </c>
      <c r="O252" s="59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1" t="s">
        <v>138</v>
      </c>
      <c r="AT252" s="161" t="s">
        <v>134</v>
      </c>
      <c r="AU252" s="161" t="s">
        <v>83</v>
      </c>
      <c r="AY252" s="18" t="s">
        <v>132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8" t="s">
        <v>81</v>
      </c>
      <c r="BK252" s="162">
        <f>ROUND(I252*H252,2)</f>
        <v>0</v>
      </c>
      <c r="BL252" s="18" t="s">
        <v>138</v>
      </c>
      <c r="BM252" s="161" t="s">
        <v>288</v>
      </c>
    </row>
    <row r="253" spans="1:65" s="2" customFormat="1" ht="29.25">
      <c r="A253" s="33"/>
      <c r="B253" s="34"/>
      <c r="C253" s="33"/>
      <c r="D253" s="163" t="s">
        <v>140</v>
      </c>
      <c r="E253" s="33"/>
      <c r="F253" s="164" t="s">
        <v>289</v>
      </c>
      <c r="G253" s="33"/>
      <c r="H253" s="33"/>
      <c r="I253" s="165"/>
      <c r="J253" s="33"/>
      <c r="K253" s="33"/>
      <c r="L253" s="34"/>
      <c r="M253" s="166"/>
      <c r="N253" s="167"/>
      <c r="O253" s="59"/>
      <c r="P253" s="59"/>
      <c r="Q253" s="59"/>
      <c r="R253" s="59"/>
      <c r="S253" s="59"/>
      <c r="T253" s="60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8" t="s">
        <v>140</v>
      </c>
      <c r="AU253" s="18" t="s">
        <v>83</v>
      </c>
    </row>
    <row r="254" spans="1:65" s="14" customFormat="1" ht="11.25">
      <c r="B254" s="177"/>
      <c r="D254" s="163" t="s">
        <v>142</v>
      </c>
      <c r="E254" s="178" t="s">
        <v>1</v>
      </c>
      <c r="F254" s="179" t="s">
        <v>290</v>
      </c>
      <c r="H254" s="178" t="s">
        <v>1</v>
      </c>
      <c r="I254" s="180"/>
      <c r="L254" s="177"/>
      <c r="M254" s="181"/>
      <c r="N254" s="182"/>
      <c r="O254" s="182"/>
      <c r="P254" s="182"/>
      <c r="Q254" s="182"/>
      <c r="R254" s="182"/>
      <c r="S254" s="182"/>
      <c r="T254" s="183"/>
      <c r="AT254" s="178" t="s">
        <v>142</v>
      </c>
      <c r="AU254" s="178" t="s">
        <v>83</v>
      </c>
      <c r="AV254" s="14" t="s">
        <v>81</v>
      </c>
      <c r="AW254" s="14" t="s">
        <v>32</v>
      </c>
      <c r="AX254" s="14" t="s">
        <v>75</v>
      </c>
      <c r="AY254" s="178" t="s">
        <v>132</v>
      </c>
    </row>
    <row r="255" spans="1:65" s="13" customFormat="1" ht="11.25">
      <c r="B255" s="168"/>
      <c r="D255" s="163" t="s">
        <v>142</v>
      </c>
      <c r="E255" s="169" t="s">
        <v>1</v>
      </c>
      <c r="F255" s="170" t="s">
        <v>291</v>
      </c>
      <c r="H255" s="171">
        <v>54.137999999999998</v>
      </c>
      <c r="I255" s="172"/>
      <c r="L255" s="168"/>
      <c r="M255" s="173"/>
      <c r="N255" s="174"/>
      <c r="O255" s="174"/>
      <c r="P255" s="174"/>
      <c r="Q255" s="174"/>
      <c r="R255" s="174"/>
      <c r="S255" s="174"/>
      <c r="T255" s="175"/>
      <c r="AT255" s="169" t="s">
        <v>142</v>
      </c>
      <c r="AU255" s="169" t="s">
        <v>83</v>
      </c>
      <c r="AV255" s="13" t="s">
        <v>83</v>
      </c>
      <c r="AW255" s="13" t="s">
        <v>32</v>
      </c>
      <c r="AX255" s="13" t="s">
        <v>81</v>
      </c>
      <c r="AY255" s="169" t="s">
        <v>132</v>
      </c>
    </row>
    <row r="256" spans="1:65" s="2" customFormat="1" ht="24.2" customHeight="1">
      <c r="A256" s="33"/>
      <c r="B256" s="149"/>
      <c r="C256" s="150" t="s">
        <v>292</v>
      </c>
      <c r="D256" s="150" t="s">
        <v>134</v>
      </c>
      <c r="E256" s="151" t="s">
        <v>293</v>
      </c>
      <c r="F256" s="152" t="s">
        <v>294</v>
      </c>
      <c r="G256" s="153" t="s">
        <v>137</v>
      </c>
      <c r="H256" s="154">
        <v>673.26</v>
      </c>
      <c r="I256" s="155"/>
      <c r="J256" s="156">
        <f>ROUND(I256*H256,2)</f>
        <v>0</v>
      </c>
      <c r="K256" s="152" t="s">
        <v>146</v>
      </c>
      <c r="L256" s="34"/>
      <c r="M256" s="157" t="s">
        <v>1</v>
      </c>
      <c r="N256" s="158" t="s">
        <v>40</v>
      </c>
      <c r="O256" s="59"/>
      <c r="P256" s="159">
        <f>O256*H256</f>
        <v>0</v>
      </c>
      <c r="Q256" s="159">
        <v>5.9000000000000003E-4</v>
      </c>
      <c r="R256" s="159">
        <f>Q256*H256</f>
        <v>0.3972234</v>
      </c>
      <c r="S256" s="159">
        <v>0</v>
      </c>
      <c r="T256" s="160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1" t="s">
        <v>138</v>
      </c>
      <c r="AT256" s="161" t="s">
        <v>134</v>
      </c>
      <c r="AU256" s="161" t="s">
        <v>83</v>
      </c>
      <c r="AY256" s="18" t="s">
        <v>132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8" t="s">
        <v>81</v>
      </c>
      <c r="BK256" s="162">
        <f>ROUND(I256*H256,2)</f>
        <v>0</v>
      </c>
      <c r="BL256" s="18" t="s">
        <v>138</v>
      </c>
      <c r="BM256" s="161" t="s">
        <v>295</v>
      </c>
    </row>
    <row r="257" spans="1:65" s="2" customFormat="1" ht="19.5">
      <c r="A257" s="33"/>
      <c r="B257" s="34"/>
      <c r="C257" s="33"/>
      <c r="D257" s="163" t="s">
        <v>140</v>
      </c>
      <c r="E257" s="33"/>
      <c r="F257" s="164" t="s">
        <v>296</v>
      </c>
      <c r="G257" s="33"/>
      <c r="H257" s="33"/>
      <c r="I257" s="165"/>
      <c r="J257" s="33"/>
      <c r="K257" s="33"/>
      <c r="L257" s="34"/>
      <c r="M257" s="166"/>
      <c r="N257" s="167"/>
      <c r="O257" s="59"/>
      <c r="P257" s="59"/>
      <c r="Q257" s="59"/>
      <c r="R257" s="59"/>
      <c r="S257" s="59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8" t="s">
        <v>140</v>
      </c>
      <c r="AU257" s="18" t="s">
        <v>83</v>
      </c>
    </row>
    <row r="258" spans="1:65" s="2" customFormat="1" ht="19.5">
      <c r="A258" s="33"/>
      <c r="B258" s="34"/>
      <c r="C258" s="33"/>
      <c r="D258" s="163" t="s">
        <v>149</v>
      </c>
      <c r="E258" s="33"/>
      <c r="F258" s="176" t="s">
        <v>150</v>
      </c>
      <c r="G258" s="33"/>
      <c r="H258" s="33"/>
      <c r="I258" s="165"/>
      <c r="J258" s="33"/>
      <c r="K258" s="33"/>
      <c r="L258" s="34"/>
      <c r="M258" s="166"/>
      <c r="N258" s="167"/>
      <c r="O258" s="59"/>
      <c r="P258" s="59"/>
      <c r="Q258" s="59"/>
      <c r="R258" s="59"/>
      <c r="S258" s="59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8" t="s">
        <v>149</v>
      </c>
      <c r="AU258" s="18" t="s">
        <v>83</v>
      </c>
    </row>
    <row r="259" spans="1:65" s="13" customFormat="1" ht="11.25">
      <c r="B259" s="168"/>
      <c r="D259" s="163" t="s">
        <v>142</v>
      </c>
      <c r="E259" s="169" t="s">
        <v>1</v>
      </c>
      <c r="F259" s="170" t="s">
        <v>297</v>
      </c>
      <c r="H259" s="171">
        <v>656.46</v>
      </c>
      <c r="I259" s="172"/>
      <c r="L259" s="168"/>
      <c r="M259" s="173"/>
      <c r="N259" s="174"/>
      <c r="O259" s="174"/>
      <c r="P259" s="174"/>
      <c r="Q259" s="174"/>
      <c r="R259" s="174"/>
      <c r="S259" s="174"/>
      <c r="T259" s="175"/>
      <c r="AT259" s="169" t="s">
        <v>142</v>
      </c>
      <c r="AU259" s="169" t="s">
        <v>83</v>
      </c>
      <c r="AV259" s="13" t="s">
        <v>83</v>
      </c>
      <c r="AW259" s="13" t="s">
        <v>32</v>
      </c>
      <c r="AX259" s="13" t="s">
        <v>75</v>
      </c>
      <c r="AY259" s="169" t="s">
        <v>132</v>
      </c>
    </row>
    <row r="260" spans="1:65" s="13" customFormat="1" ht="11.25">
      <c r="B260" s="168"/>
      <c r="D260" s="163" t="s">
        <v>142</v>
      </c>
      <c r="E260" s="169" t="s">
        <v>1</v>
      </c>
      <c r="F260" s="170" t="s">
        <v>298</v>
      </c>
      <c r="H260" s="171">
        <v>16.8</v>
      </c>
      <c r="I260" s="172"/>
      <c r="L260" s="168"/>
      <c r="M260" s="173"/>
      <c r="N260" s="174"/>
      <c r="O260" s="174"/>
      <c r="P260" s="174"/>
      <c r="Q260" s="174"/>
      <c r="R260" s="174"/>
      <c r="S260" s="174"/>
      <c r="T260" s="175"/>
      <c r="AT260" s="169" t="s">
        <v>142</v>
      </c>
      <c r="AU260" s="169" t="s">
        <v>83</v>
      </c>
      <c r="AV260" s="13" t="s">
        <v>83</v>
      </c>
      <c r="AW260" s="13" t="s">
        <v>32</v>
      </c>
      <c r="AX260" s="13" t="s">
        <v>75</v>
      </c>
      <c r="AY260" s="169" t="s">
        <v>132</v>
      </c>
    </row>
    <row r="261" spans="1:65" s="16" customFormat="1" ht="11.25">
      <c r="B261" s="192"/>
      <c r="D261" s="163" t="s">
        <v>142</v>
      </c>
      <c r="E261" s="193" t="s">
        <v>1</v>
      </c>
      <c r="F261" s="194" t="s">
        <v>170</v>
      </c>
      <c r="H261" s="195">
        <v>673.26</v>
      </c>
      <c r="I261" s="196"/>
      <c r="L261" s="192"/>
      <c r="M261" s="197"/>
      <c r="N261" s="198"/>
      <c r="O261" s="198"/>
      <c r="P261" s="198"/>
      <c r="Q261" s="198"/>
      <c r="R261" s="198"/>
      <c r="S261" s="198"/>
      <c r="T261" s="199"/>
      <c r="AT261" s="193" t="s">
        <v>142</v>
      </c>
      <c r="AU261" s="193" t="s">
        <v>83</v>
      </c>
      <c r="AV261" s="16" t="s">
        <v>138</v>
      </c>
      <c r="AW261" s="16" t="s">
        <v>32</v>
      </c>
      <c r="AX261" s="16" t="s">
        <v>81</v>
      </c>
      <c r="AY261" s="193" t="s">
        <v>132</v>
      </c>
    </row>
    <row r="262" spans="1:65" s="2" customFormat="1" ht="24.2" customHeight="1">
      <c r="A262" s="33"/>
      <c r="B262" s="149"/>
      <c r="C262" s="150" t="s">
        <v>299</v>
      </c>
      <c r="D262" s="150" t="s">
        <v>134</v>
      </c>
      <c r="E262" s="151" t="s">
        <v>300</v>
      </c>
      <c r="F262" s="152" t="s">
        <v>301</v>
      </c>
      <c r="G262" s="153" t="s">
        <v>137</v>
      </c>
      <c r="H262" s="154">
        <v>673.26</v>
      </c>
      <c r="I262" s="155"/>
      <c r="J262" s="156">
        <f>ROUND(I262*H262,2)</f>
        <v>0</v>
      </c>
      <c r="K262" s="152" t="s">
        <v>146</v>
      </c>
      <c r="L262" s="34"/>
      <c r="M262" s="157" t="s">
        <v>1</v>
      </c>
      <c r="N262" s="158" t="s">
        <v>40</v>
      </c>
      <c r="O262" s="59"/>
      <c r="P262" s="159">
        <f>O262*H262</f>
        <v>0</v>
      </c>
      <c r="Q262" s="159">
        <v>0</v>
      </c>
      <c r="R262" s="159">
        <f>Q262*H262</f>
        <v>0</v>
      </c>
      <c r="S262" s="159">
        <v>0</v>
      </c>
      <c r="T262" s="160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1" t="s">
        <v>138</v>
      </c>
      <c r="AT262" s="161" t="s">
        <v>134</v>
      </c>
      <c r="AU262" s="161" t="s">
        <v>83</v>
      </c>
      <c r="AY262" s="18" t="s">
        <v>132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8" t="s">
        <v>81</v>
      </c>
      <c r="BK262" s="162">
        <f>ROUND(I262*H262,2)</f>
        <v>0</v>
      </c>
      <c r="BL262" s="18" t="s">
        <v>138</v>
      </c>
      <c r="BM262" s="161" t="s">
        <v>302</v>
      </c>
    </row>
    <row r="263" spans="1:65" s="2" customFormat="1" ht="19.5">
      <c r="A263" s="33"/>
      <c r="B263" s="34"/>
      <c r="C263" s="33"/>
      <c r="D263" s="163" t="s">
        <v>140</v>
      </c>
      <c r="E263" s="33"/>
      <c r="F263" s="164" t="s">
        <v>303</v>
      </c>
      <c r="G263" s="33"/>
      <c r="H263" s="33"/>
      <c r="I263" s="165"/>
      <c r="J263" s="33"/>
      <c r="K263" s="33"/>
      <c r="L263" s="34"/>
      <c r="M263" s="166"/>
      <c r="N263" s="167"/>
      <c r="O263" s="59"/>
      <c r="P263" s="59"/>
      <c r="Q263" s="59"/>
      <c r="R263" s="59"/>
      <c r="S263" s="59"/>
      <c r="T263" s="60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8" t="s">
        <v>140</v>
      </c>
      <c r="AU263" s="18" t="s">
        <v>83</v>
      </c>
    </row>
    <row r="264" spans="1:65" s="2" customFormat="1" ht="49.15" customHeight="1">
      <c r="A264" s="33"/>
      <c r="B264" s="149"/>
      <c r="C264" s="150" t="s">
        <v>304</v>
      </c>
      <c r="D264" s="150" t="s">
        <v>134</v>
      </c>
      <c r="E264" s="151" t="s">
        <v>305</v>
      </c>
      <c r="F264" s="152" t="s">
        <v>306</v>
      </c>
      <c r="G264" s="153" t="s">
        <v>274</v>
      </c>
      <c r="H264" s="154">
        <v>278.89100000000002</v>
      </c>
      <c r="I264" s="155"/>
      <c r="J264" s="156">
        <f>ROUND(I264*H264,2)</f>
        <v>0</v>
      </c>
      <c r="K264" s="152" t="s">
        <v>146</v>
      </c>
      <c r="L264" s="34"/>
      <c r="M264" s="157" t="s">
        <v>1</v>
      </c>
      <c r="N264" s="158" t="s">
        <v>40</v>
      </c>
      <c r="O264" s="59"/>
      <c r="P264" s="159">
        <f>O264*H264</f>
        <v>0</v>
      </c>
      <c r="Q264" s="159">
        <v>0</v>
      </c>
      <c r="R264" s="159">
        <f>Q264*H264</f>
        <v>0</v>
      </c>
      <c r="S264" s="159">
        <v>0</v>
      </c>
      <c r="T264" s="160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1" t="s">
        <v>138</v>
      </c>
      <c r="AT264" s="161" t="s">
        <v>134</v>
      </c>
      <c r="AU264" s="161" t="s">
        <v>83</v>
      </c>
      <c r="AY264" s="18" t="s">
        <v>132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8" t="s">
        <v>81</v>
      </c>
      <c r="BK264" s="162">
        <f>ROUND(I264*H264,2)</f>
        <v>0</v>
      </c>
      <c r="BL264" s="18" t="s">
        <v>138</v>
      </c>
      <c r="BM264" s="161" t="s">
        <v>307</v>
      </c>
    </row>
    <row r="265" spans="1:65" s="2" customFormat="1" ht="39">
      <c r="A265" s="33"/>
      <c r="B265" s="34"/>
      <c r="C265" s="33"/>
      <c r="D265" s="163" t="s">
        <v>140</v>
      </c>
      <c r="E265" s="33"/>
      <c r="F265" s="164" t="s">
        <v>308</v>
      </c>
      <c r="G265" s="33"/>
      <c r="H265" s="33"/>
      <c r="I265" s="165"/>
      <c r="J265" s="33"/>
      <c r="K265" s="33"/>
      <c r="L265" s="34"/>
      <c r="M265" s="166"/>
      <c r="N265" s="167"/>
      <c r="O265" s="59"/>
      <c r="P265" s="59"/>
      <c r="Q265" s="59"/>
      <c r="R265" s="59"/>
      <c r="S265" s="59"/>
      <c r="T265" s="60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140</v>
      </c>
      <c r="AU265" s="18" t="s">
        <v>83</v>
      </c>
    </row>
    <row r="266" spans="1:65" s="14" customFormat="1" ht="11.25">
      <c r="B266" s="177"/>
      <c r="D266" s="163" t="s">
        <v>142</v>
      </c>
      <c r="E266" s="178" t="s">
        <v>1</v>
      </c>
      <c r="F266" s="179" t="s">
        <v>309</v>
      </c>
      <c r="H266" s="178" t="s">
        <v>1</v>
      </c>
      <c r="I266" s="180"/>
      <c r="L266" s="177"/>
      <c r="M266" s="181"/>
      <c r="N266" s="182"/>
      <c r="O266" s="182"/>
      <c r="P266" s="182"/>
      <c r="Q266" s="182"/>
      <c r="R266" s="182"/>
      <c r="S266" s="182"/>
      <c r="T266" s="183"/>
      <c r="AT266" s="178" t="s">
        <v>142</v>
      </c>
      <c r="AU266" s="178" t="s">
        <v>83</v>
      </c>
      <c r="AV266" s="14" t="s">
        <v>81</v>
      </c>
      <c r="AW266" s="14" t="s">
        <v>32</v>
      </c>
      <c r="AX266" s="14" t="s">
        <v>75</v>
      </c>
      <c r="AY266" s="178" t="s">
        <v>132</v>
      </c>
    </row>
    <row r="267" spans="1:65" s="13" customFormat="1" ht="11.25">
      <c r="B267" s="168"/>
      <c r="D267" s="163" t="s">
        <v>142</v>
      </c>
      <c r="E267" s="169" t="s">
        <v>1</v>
      </c>
      <c r="F267" s="170" t="s">
        <v>310</v>
      </c>
      <c r="H267" s="171">
        <v>277.69099999999997</v>
      </c>
      <c r="I267" s="172"/>
      <c r="L267" s="168"/>
      <c r="M267" s="173"/>
      <c r="N267" s="174"/>
      <c r="O267" s="174"/>
      <c r="P267" s="174"/>
      <c r="Q267" s="174"/>
      <c r="R267" s="174"/>
      <c r="S267" s="174"/>
      <c r="T267" s="175"/>
      <c r="AT267" s="169" t="s">
        <v>142</v>
      </c>
      <c r="AU267" s="169" t="s">
        <v>83</v>
      </c>
      <c r="AV267" s="13" t="s">
        <v>83</v>
      </c>
      <c r="AW267" s="13" t="s">
        <v>32</v>
      </c>
      <c r="AX267" s="13" t="s">
        <v>75</v>
      </c>
      <c r="AY267" s="169" t="s">
        <v>132</v>
      </c>
    </row>
    <row r="268" spans="1:65" s="14" customFormat="1" ht="11.25">
      <c r="B268" s="177"/>
      <c r="D268" s="163" t="s">
        <v>142</v>
      </c>
      <c r="E268" s="178" t="s">
        <v>1</v>
      </c>
      <c r="F268" s="179" t="s">
        <v>311</v>
      </c>
      <c r="H268" s="178" t="s">
        <v>1</v>
      </c>
      <c r="I268" s="180"/>
      <c r="L268" s="177"/>
      <c r="M268" s="181"/>
      <c r="N268" s="182"/>
      <c r="O268" s="182"/>
      <c r="P268" s="182"/>
      <c r="Q268" s="182"/>
      <c r="R268" s="182"/>
      <c r="S268" s="182"/>
      <c r="T268" s="183"/>
      <c r="AT268" s="178" t="s">
        <v>142</v>
      </c>
      <c r="AU268" s="178" t="s">
        <v>83</v>
      </c>
      <c r="AV268" s="14" t="s">
        <v>81</v>
      </c>
      <c r="AW268" s="14" t="s">
        <v>32</v>
      </c>
      <c r="AX268" s="14" t="s">
        <v>75</v>
      </c>
      <c r="AY268" s="178" t="s">
        <v>132</v>
      </c>
    </row>
    <row r="269" spans="1:65" s="13" customFormat="1" ht="11.25">
      <c r="B269" s="168"/>
      <c r="D269" s="163" t="s">
        <v>142</v>
      </c>
      <c r="E269" s="169" t="s">
        <v>1</v>
      </c>
      <c r="F269" s="170" t="s">
        <v>312</v>
      </c>
      <c r="H269" s="171">
        <v>1.2</v>
      </c>
      <c r="I269" s="172"/>
      <c r="L269" s="168"/>
      <c r="M269" s="173"/>
      <c r="N269" s="174"/>
      <c r="O269" s="174"/>
      <c r="P269" s="174"/>
      <c r="Q269" s="174"/>
      <c r="R269" s="174"/>
      <c r="S269" s="174"/>
      <c r="T269" s="175"/>
      <c r="AT269" s="169" t="s">
        <v>142</v>
      </c>
      <c r="AU269" s="169" t="s">
        <v>83</v>
      </c>
      <c r="AV269" s="13" t="s">
        <v>83</v>
      </c>
      <c r="AW269" s="13" t="s">
        <v>32</v>
      </c>
      <c r="AX269" s="13" t="s">
        <v>75</v>
      </c>
      <c r="AY269" s="169" t="s">
        <v>132</v>
      </c>
    </row>
    <row r="270" spans="1:65" s="16" customFormat="1" ht="11.25">
      <c r="B270" s="192"/>
      <c r="D270" s="163" t="s">
        <v>142</v>
      </c>
      <c r="E270" s="193" t="s">
        <v>1</v>
      </c>
      <c r="F270" s="194" t="s">
        <v>170</v>
      </c>
      <c r="H270" s="195">
        <v>278.89099999999996</v>
      </c>
      <c r="I270" s="196"/>
      <c r="L270" s="192"/>
      <c r="M270" s="197"/>
      <c r="N270" s="198"/>
      <c r="O270" s="198"/>
      <c r="P270" s="198"/>
      <c r="Q270" s="198"/>
      <c r="R270" s="198"/>
      <c r="S270" s="198"/>
      <c r="T270" s="199"/>
      <c r="AT270" s="193" t="s">
        <v>142</v>
      </c>
      <c r="AU270" s="193" t="s">
        <v>83</v>
      </c>
      <c r="AV270" s="16" t="s">
        <v>138</v>
      </c>
      <c r="AW270" s="16" t="s">
        <v>32</v>
      </c>
      <c r="AX270" s="16" t="s">
        <v>81</v>
      </c>
      <c r="AY270" s="193" t="s">
        <v>132</v>
      </c>
    </row>
    <row r="271" spans="1:65" s="2" customFormat="1" ht="44.25" customHeight="1">
      <c r="A271" s="33"/>
      <c r="B271" s="149"/>
      <c r="C271" s="150" t="s">
        <v>313</v>
      </c>
      <c r="D271" s="150" t="s">
        <v>134</v>
      </c>
      <c r="E271" s="151" t="s">
        <v>314</v>
      </c>
      <c r="F271" s="152" t="s">
        <v>315</v>
      </c>
      <c r="G271" s="153" t="s">
        <v>274</v>
      </c>
      <c r="H271" s="154">
        <v>11.739000000000001</v>
      </c>
      <c r="I271" s="155"/>
      <c r="J271" s="156">
        <f>ROUND(I271*H271,2)</f>
        <v>0</v>
      </c>
      <c r="K271" s="152" t="s">
        <v>1</v>
      </c>
      <c r="L271" s="34"/>
      <c r="M271" s="157" t="s">
        <v>1</v>
      </c>
      <c r="N271" s="158" t="s">
        <v>40</v>
      </c>
      <c r="O271" s="59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1" t="s">
        <v>138</v>
      </c>
      <c r="AT271" s="161" t="s">
        <v>134</v>
      </c>
      <c r="AU271" s="161" t="s">
        <v>83</v>
      </c>
      <c r="AY271" s="18" t="s">
        <v>132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8" t="s">
        <v>81</v>
      </c>
      <c r="BK271" s="162">
        <f>ROUND(I271*H271,2)</f>
        <v>0</v>
      </c>
      <c r="BL271" s="18" t="s">
        <v>138</v>
      </c>
      <c r="BM271" s="161" t="s">
        <v>316</v>
      </c>
    </row>
    <row r="272" spans="1:65" s="2" customFormat="1" ht="39">
      <c r="A272" s="33"/>
      <c r="B272" s="34"/>
      <c r="C272" s="33"/>
      <c r="D272" s="163" t="s">
        <v>140</v>
      </c>
      <c r="E272" s="33"/>
      <c r="F272" s="164" t="s">
        <v>308</v>
      </c>
      <c r="G272" s="33"/>
      <c r="H272" s="33"/>
      <c r="I272" s="165"/>
      <c r="J272" s="33"/>
      <c r="K272" s="33"/>
      <c r="L272" s="34"/>
      <c r="M272" s="166"/>
      <c r="N272" s="167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140</v>
      </c>
      <c r="AU272" s="18" t="s">
        <v>83</v>
      </c>
    </row>
    <row r="273" spans="1:65" s="2" customFormat="1" ht="33" customHeight="1">
      <c r="A273" s="33"/>
      <c r="B273" s="149"/>
      <c r="C273" s="150" t="s">
        <v>317</v>
      </c>
      <c r="D273" s="150" t="s">
        <v>134</v>
      </c>
      <c r="E273" s="151" t="s">
        <v>318</v>
      </c>
      <c r="F273" s="152" t="s">
        <v>319</v>
      </c>
      <c r="G273" s="153" t="s">
        <v>274</v>
      </c>
      <c r="H273" s="154">
        <v>11.739000000000001</v>
      </c>
      <c r="I273" s="155"/>
      <c r="J273" s="156">
        <f>ROUND(I273*H273,2)</f>
        <v>0</v>
      </c>
      <c r="K273" s="152" t="s">
        <v>146</v>
      </c>
      <c r="L273" s="34"/>
      <c r="M273" s="157" t="s">
        <v>1</v>
      </c>
      <c r="N273" s="158" t="s">
        <v>40</v>
      </c>
      <c r="O273" s="59"/>
      <c r="P273" s="159">
        <f>O273*H273</f>
        <v>0</v>
      </c>
      <c r="Q273" s="159">
        <v>0</v>
      </c>
      <c r="R273" s="159">
        <f>Q273*H273</f>
        <v>0</v>
      </c>
      <c r="S273" s="159">
        <v>0</v>
      </c>
      <c r="T273" s="160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1" t="s">
        <v>138</v>
      </c>
      <c r="AT273" s="161" t="s">
        <v>134</v>
      </c>
      <c r="AU273" s="161" t="s">
        <v>83</v>
      </c>
      <c r="AY273" s="18" t="s">
        <v>132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8" t="s">
        <v>81</v>
      </c>
      <c r="BK273" s="162">
        <f>ROUND(I273*H273,2)</f>
        <v>0</v>
      </c>
      <c r="BL273" s="18" t="s">
        <v>138</v>
      </c>
      <c r="BM273" s="161" t="s">
        <v>320</v>
      </c>
    </row>
    <row r="274" spans="1:65" s="2" customFormat="1" ht="29.25">
      <c r="A274" s="33"/>
      <c r="B274" s="34"/>
      <c r="C274" s="33"/>
      <c r="D274" s="163" t="s">
        <v>140</v>
      </c>
      <c r="E274" s="33"/>
      <c r="F274" s="164" t="s">
        <v>321</v>
      </c>
      <c r="G274" s="33"/>
      <c r="H274" s="33"/>
      <c r="I274" s="165"/>
      <c r="J274" s="33"/>
      <c r="K274" s="33"/>
      <c r="L274" s="34"/>
      <c r="M274" s="166"/>
      <c r="N274" s="167"/>
      <c r="O274" s="59"/>
      <c r="P274" s="59"/>
      <c r="Q274" s="59"/>
      <c r="R274" s="59"/>
      <c r="S274" s="59"/>
      <c r="T274" s="60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8" t="s">
        <v>140</v>
      </c>
      <c r="AU274" s="18" t="s">
        <v>83</v>
      </c>
    </row>
    <row r="275" spans="1:65" s="14" customFormat="1" ht="11.25">
      <c r="B275" s="177"/>
      <c r="D275" s="163" t="s">
        <v>142</v>
      </c>
      <c r="E275" s="178" t="s">
        <v>1</v>
      </c>
      <c r="F275" s="179" t="s">
        <v>322</v>
      </c>
      <c r="H275" s="178" t="s">
        <v>1</v>
      </c>
      <c r="I275" s="180"/>
      <c r="L275" s="177"/>
      <c r="M275" s="181"/>
      <c r="N275" s="182"/>
      <c r="O275" s="182"/>
      <c r="P275" s="182"/>
      <c r="Q275" s="182"/>
      <c r="R275" s="182"/>
      <c r="S275" s="182"/>
      <c r="T275" s="183"/>
      <c r="AT275" s="178" t="s">
        <v>142</v>
      </c>
      <c r="AU275" s="178" t="s">
        <v>83</v>
      </c>
      <c r="AV275" s="14" t="s">
        <v>81</v>
      </c>
      <c r="AW275" s="14" t="s">
        <v>32</v>
      </c>
      <c r="AX275" s="14" t="s">
        <v>75</v>
      </c>
      <c r="AY275" s="178" t="s">
        <v>132</v>
      </c>
    </row>
    <row r="276" spans="1:65" s="13" customFormat="1" ht="11.25">
      <c r="B276" s="168"/>
      <c r="D276" s="163" t="s">
        <v>142</v>
      </c>
      <c r="E276" s="169" t="s">
        <v>1</v>
      </c>
      <c r="F276" s="170" t="s">
        <v>323</v>
      </c>
      <c r="H276" s="171">
        <v>1.9590000000000001</v>
      </c>
      <c r="I276" s="172"/>
      <c r="L276" s="168"/>
      <c r="M276" s="173"/>
      <c r="N276" s="174"/>
      <c r="O276" s="174"/>
      <c r="P276" s="174"/>
      <c r="Q276" s="174"/>
      <c r="R276" s="174"/>
      <c r="S276" s="174"/>
      <c r="T276" s="175"/>
      <c r="AT276" s="169" t="s">
        <v>142</v>
      </c>
      <c r="AU276" s="169" t="s">
        <v>83</v>
      </c>
      <c r="AV276" s="13" t="s">
        <v>83</v>
      </c>
      <c r="AW276" s="13" t="s">
        <v>32</v>
      </c>
      <c r="AX276" s="13" t="s">
        <v>75</v>
      </c>
      <c r="AY276" s="169" t="s">
        <v>132</v>
      </c>
    </row>
    <row r="277" spans="1:65" s="13" customFormat="1" ht="11.25">
      <c r="B277" s="168"/>
      <c r="D277" s="163" t="s">
        <v>142</v>
      </c>
      <c r="E277" s="169" t="s">
        <v>1</v>
      </c>
      <c r="F277" s="170" t="s">
        <v>284</v>
      </c>
      <c r="H277" s="171">
        <v>8.58</v>
      </c>
      <c r="I277" s="172"/>
      <c r="L277" s="168"/>
      <c r="M277" s="173"/>
      <c r="N277" s="174"/>
      <c r="O277" s="174"/>
      <c r="P277" s="174"/>
      <c r="Q277" s="174"/>
      <c r="R277" s="174"/>
      <c r="S277" s="174"/>
      <c r="T277" s="175"/>
      <c r="AT277" s="169" t="s">
        <v>142</v>
      </c>
      <c r="AU277" s="169" t="s">
        <v>83</v>
      </c>
      <c r="AV277" s="13" t="s">
        <v>83</v>
      </c>
      <c r="AW277" s="13" t="s">
        <v>32</v>
      </c>
      <c r="AX277" s="13" t="s">
        <v>75</v>
      </c>
      <c r="AY277" s="169" t="s">
        <v>132</v>
      </c>
    </row>
    <row r="278" spans="1:65" s="14" customFormat="1" ht="11.25">
      <c r="B278" s="177"/>
      <c r="D278" s="163" t="s">
        <v>142</v>
      </c>
      <c r="E278" s="178" t="s">
        <v>1</v>
      </c>
      <c r="F278" s="179" t="s">
        <v>324</v>
      </c>
      <c r="H278" s="178" t="s">
        <v>1</v>
      </c>
      <c r="I278" s="180"/>
      <c r="L278" s="177"/>
      <c r="M278" s="181"/>
      <c r="N278" s="182"/>
      <c r="O278" s="182"/>
      <c r="P278" s="182"/>
      <c r="Q278" s="182"/>
      <c r="R278" s="182"/>
      <c r="S278" s="182"/>
      <c r="T278" s="183"/>
      <c r="AT278" s="178" t="s">
        <v>142</v>
      </c>
      <c r="AU278" s="178" t="s">
        <v>83</v>
      </c>
      <c r="AV278" s="14" t="s">
        <v>81</v>
      </c>
      <c r="AW278" s="14" t="s">
        <v>32</v>
      </c>
      <c r="AX278" s="14" t="s">
        <v>75</v>
      </c>
      <c r="AY278" s="178" t="s">
        <v>132</v>
      </c>
    </row>
    <row r="279" spans="1:65" s="13" customFormat="1" ht="11.25">
      <c r="B279" s="168"/>
      <c r="D279" s="163" t="s">
        <v>142</v>
      </c>
      <c r="E279" s="169" t="s">
        <v>1</v>
      </c>
      <c r="F279" s="170" t="s">
        <v>312</v>
      </c>
      <c r="H279" s="171">
        <v>1.2</v>
      </c>
      <c r="I279" s="172"/>
      <c r="L279" s="168"/>
      <c r="M279" s="173"/>
      <c r="N279" s="174"/>
      <c r="O279" s="174"/>
      <c r="P279" s="174"/>
      <c r="Q279" s="174"/>
      <c r="R279" s="174"/>
      <c r="S279" s="174"/>
      <c r="T279" s="175"/>
      <c r="AT279" s="169" t="s">
        <v>142</v>
      </c>
      <c r="AU279" s="169" t="s">
        <v>83</v>
      </c>
      <c r="AV279" s="13" t="s">
        <v>83</v>
      </c>
      <c r="AW279" s="13" t="s">
        <v>32</v>
      </c>
      <c r="AX279" s="13" t="s">
        <v>75</v>
      </c>
      <c r="AY279" s="169" t="s">
        <v>132</v>
      </c>
    </row>
    <row r="280" spans="1:65" s="16" customFormat="1" ht="11.25">
      <c r="B280" s="192"/>
      <c r="D280" s="163" t="s">
        <v>142</v>
      </c>
      <c r="E280" s="193" t="s">
        <v>1</v>
      </c>
      <c r="F280" s="194" t="s">
        <v>170</v>
      </c>
      <c r="H280" s="195">
        <v>11.738999999999999</v>
      </c>
      <c r="I280" s="196"/>
      <c r="L280" s="192"/>
      <c r="M280" s="197"/>
      <c r="N280" s="198"/>
      <c r="O280" s="198"/>
      <c r="P280" s="198"/>
      <c r="Q280" s="198"/>
      <c r="R280" s="198"/>
      <c r="S280" s="198"/>
      <c r="T280" s="199"/>
      <c r="AT280" s="193" t="s">
        <v>142</v>
      </c>
      <c r="AU280" s="193" t="s">
        <v>83</v>
      </c>
      <c r="AV280" s="16" t="s">
        <v>138</v>
      </c>
      <c r="AW280" s="16" t="s">
        <v>32</v>
      </c>
      <c r="AX280" s="16" t="s">
        <v>81</v>
      </c>
      <c r="AY280" s="193" t="s">
        <v>132</v>
      </c>
    </row>
    <row r="281" spans="1:65" s="2" customFormat="1" ht="24.2" customHeight="1">
      <c r="A281" s="33"/>
      <c r="B281" s="149"/>
      <c r="C281" s="150" t="s">
        <v>325</v>
      </c>
      <c r="D281" s="150" t="s">
        <v>134</v>
      </c>
      <c r="E281" s="151" t="s">
        <v>326</v>
      </c>
      <c r="F281" s="152" t="s">
        <v>327</v>
      </c>
      <c r="G281" s="153" t="s">
        <v>137</v>
      </c>
      <c r="H281" s="154">
        <v>171.93</v>
      </c>
      <c r="I281" s="155"/>
      <c r="J281" s="156">
        <f>ROUND(I281*H281,2)</f>
        <v>0</v>
      </c>
      <c r="K281" s="152" t="s">
        <v>146</v>
      </c>
      <c r="L281" s="34"/>
      <c r="M281" s="157" t="s">
        <v>1</v>
      </c>
      <c r="N281" s="158" t="s">
        <v>40</v>
      </c>
      <c r="O281" s="59"/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1" t="s">
        <v>138</v>
      </c>
      <c r="AT281" s="161" t="s">
        <v>134</v>
      </c>
      <c r="AU281" s="161" t="s">
        <v>83</v>
      </c>
      <c r="AY281" s="18" t="s">
        <v>132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8" t="s">
        <v>81</v>
      </c>
      <c r="BK281" s="162">
        <f>ROUND(I281*H281,2)</f>
        <v>0</v>
      </c>
      <c r="BL281" s="18" t="s">
        <v>138</v>
      </c>
      <c r="BM281" s="161" t="s">
        <v>328</v>
      </c>
    </row>
    <row r="282" spans="1:65" s="2" customFormat="1" ht="19.5">
      <c r="A282" s="33"/>
      <c r="B282" s="34"/>
      <c r="C282" s="33"/>
      <c r="D282" s="163" t="s">
        <v>140</v>
      </c>
      <c r="E282" s="33"/>
      <c r="F282" s="164" t="s">
        <v>329</v>
      </c>
      <c r="G282" s="33"/>
      <c r="H282" s="33"/>
      <c r="I282" s="165"/>
      <c r="J282" s="33"/>
      <c r="K282" s="33"/>
      <c r="L282" s="34"/>
      <c r="M282" s="166"/>
      <c r="N282" s="167"/>
      <c r="O282" s="59"/>
      <c r="P282" s="59"/>
      <c r="Q282" s="59"/>
      <c r="R282" s="59"/>
      <c r="S282" s="59"/>
      <c r="T282" s="60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8" t="s">
        <v>140</v>
      </c>
      <c r="AU282" s="18" t="s">
        <v>83</v>
      </c>
    </row>
    <row r="283" spans="1:65" s="2" customFormat="1" ht="19.5">
      <c r="A283" s="33"/>
      <c r="B283" s="34"/>
      <c r="C283" s="33"/>
      <c r="D283" s="163" t="s">
        <v>149</v>
      </c>
      <c r="E283" s="33"/>
      <c r="F283" s="176" t="s">
        <v>150</v>
      </c>
      <c r="G283" s="33"/>
      <c r="H283" s="33"/>
      <c r="I283" s="165"/>
      <c r="J283" s="33"/>
      <c r="K283" s="33"/>
      <c r="L283" s="34"/>
      <c r="M283" s="166"/>
      <c r="N283" s="167"/>
      <c r="O283" s="59"/>
      <c r="P283" s="59"/>
      <c r="Q283" s="59"/>
      <c r="R283" s="59"/>
      <c r="S283" s="59"/>
      <c r="T283" s="60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149</v>
      </c>
      <c r="AU283" s="18" t="s">
        <v>83</v>
      </c>
    </row>
    <row r="284" spans="1:65" s="13" customFormat="1" ht="11.25">
      <c r="B284" s="168"/>
      <c r="D284" s="163" t="s">
        <v>142</v>
      </c>
      <c r="E284" s="169" t="s">
        <v>1</v>
      </c>
      <c r="F284" s="170" t="s">
        <v>330</v>
      </c>
      <c r="H284" s="171">
        <v>171.93</v>
      </c>
      <c r="I284" s="172"/>
      <c r="L284" s="168"/>
      <c r="M284" s="173"/>
      <c r="N284" s="174"/>
      <c r="O284" s="174"/>
      <c r="P284" s="174"/>
      <c r="Q284" s="174"/>
      <c r="R284" s="174"/>
      <c r="S284" s="174"/>
      <c r="T284" s="175"/>
      <c r="AT284" s="169" t="s">
        <v>142</v>
      </c>
      <c r="AU284" s="169" t="s">
        <v>83</v>
      </c>
      <c r="AV284" s="13" t="s">
        <v>83</v>
      </c>
      <c r="AW284" s="13" t="s">
        <v>32</v>
      </c>
      <c r="AX284" s="13" t="s">
        <v>81</v>
      </c>
      <c r="AY284" s="169" t="s">
        <v>132</v>
      </c>
    </row>
    <row r="285" spans="1:65" s="2" customFormat="1" ht="33" customHeight="1">
      <c r="A285" s="33"/>
      <c r="B285" s="149"/>
      <c r="C285" s="150" t="s">
        <v>331</v>
      </c>
      <c r="D285" s="150" t="s">
        <v>134</v>
      </c>
      <c r="E285" s="151" t="s">
        <v>332</v>
      </c>
      <c r="F285" s="152" t="s">
        <v>333</v>
      </c>
      <c r="G285" s="153" t="s">
        <v>334</v>
      </c>
      <c r="H285" s="154">
        <v>480.87400000000002</v>
      </c>
      <c r="I285" s="155"/>
      <c r="J285" s="156">
        <f>ROUND(I285*H285,2)</f>
        <v>0</v>
      </c>
      <c r="K285" s="152" t="s">
        <v>146</v>
      </c>
      <c r="L285" s="34"/>
      <c r="M285" s="157" t="s">
        <v>1</v>
      </c>
      <c r="N285" s="158" t="s">
        <v>40</v>
      </c>
      <c r="O285" s="59"/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1" t="s">
        <v>138</v>
      </c>
      <c r="AT285" s="161" t="s">
        <v>134</v>
      </c>
      <c r="AU285" s="161" t="s">
        <v>83</v>
      </c>
      <c r="AY285" s="18" t="s">
        <v>132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8" t="s">
        <v>81</v>
      </c>
      <c r="BK285" s="162">
        <f>ROUND(I285*H285,2)</f>
        <v>0</v>
      </c>
      <c r="BL285" s="18" t="s">
        <v>138</v>
      </c>
      <c r="BM285" s="161" t="s">
        <v>335</v>
      </c>
    </row>
    <row r="286" spans="1:65" s="2" customFormat="1" ht="29.25">
      <c r="A286" s="33"/>
      <c r="B286" s="34"/>
      <c r="C286" s="33"/>
      <c r="D286" s="163" t="s">
        <v>140</v>
      </c>
      <c r="E286" s="33"/>
      <c r="F286" s="164" t="s">
        <v>336</v>
      </c>
      <c r="G286" s="33"/>
      <c r="H286" s="33"/>
      <c r="I286" s="165"/>
      <c r="J286" s="33"/>
      <c r="K286" s="33"/>
      <c r="L286" s="34"/>
      <c r="M286" s="166"/>
      <c r="N286" s="167"/>
      <c r="O286" s="59"/>
      <c r="P286" s="59"/>
      <c r="Q286" s="59"/>
      <c r="R286" s="59"/>
      <c r="S286" s="59"/>
      <c r="T286" s="60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8" t="s">
        <v>140</v>
      </c>
      <c r="AU286" s="18" t="s">
        <v>83</v>
      </c>
    </row>
    <row r="287" spans="1:65" s="14" customFormat="1" ht="11.25">
      <c r="B287" s="177"/>
      <c r="D287" s="163" t="s">
        <v>142</v>
      </c>
      <c r="E287" s="178" t="s">
        <v>1</v>
      </c>
      <c r="F287" s="179" t="s">
        <v>337</v>
      </c>
      <c r="H287" s="178" t="s">
        <v>1</v>
      </c>
      <c r="I287" s="180"/>
      <c r="L287" s="177"/>
      <c r="M287" s="181"/>
      <c r="N287" s="182"/>
      <c r="O287" s="182"/>
      <c r="P287" s="182"/>
      <c r="Q287" s="182"/>
      <c r="R287" s="182"/>
      <c r="S287" s="182"/>
      <c r="T287" s="183"/>
      <c r="AT287" s="178" t="s">
        <v>142</v>
      </c>
      <c r="AU287" s="178" t="s">
        <v>83</v>
      </c>
      <c r="AV287" s="14" t="s">
        <v>81</v>
      </c>
      <c r="AW287" s="14" t="s">
        <v>32</v>
      </c>
      <c r="AX287" s="14" t="s">
        <v>75</v>
      </c>
      <c r="AY287" s="178" t="s">
        <v>132</v>
      </c>
    </row>
    <row r="288" spans="1:65" s="13" customFormat="1" ht="11.25">
      <c r="B288" s="168"/>
      <c r="D288" s="163" t="s">
        <v>142</v>
      </c>
      <c r="E288" s="169" t="s">
        <v>1</v>
      </c>
      <c r="F288" s="170" t="s">
        <v>338</v>
      </c>
      <c r="H288" s="171">
        <v>278.89100000000002</v>
      </c>
      <c r="I288" s="172"/>
      <c r="L288" s="168"/>
      <c r="M288" s="173"/>
      <c r="N288" s="174"/>
      <c r="O288" s="174"/>
      <c r="P288" s="174"/>
      <c r="Q288" s="174"/>
      <c r="R288" s="174"/>
      <c r="S288" s="174"/>
      <c r="T288" s="175"/>
      <c r="AT288" s="169" t="s">
        <v>142</v>
      </c>
      <c r="AU288" s="169" t="s">
        <v>83</v>
      </c>
      <c r="AV288" s="13" t="s">
        <v>83</v>
      </c>
      <c r="AW288" s="13" t="s">
        <v>32</v>
      </c>
      <c r="AX288" s="13" t="s">
        <v>75</v>
      </c>
      <c r="AY288" s="169" t="s">
        <v>132</v>
      </c>
    </row>
    <row r="289" spans="1:65" s="14" customFormat="1" ht="11.25">
      <c r="B289" s="177"/>
      <c r="D289" s="163" t="s">
        <v>142</v>
      </c>
      <c r="E289" s="178" t="s">
        <v>1</v>
      </c>
      <c r="F289" s="179" t="s">
        <v>339</v>
      </c>
      <c r="H289" s="178" t="s">
        <v>1</v>
      </c>
      <c r="I289" s="180"/>
      <c r="L289" s="177"/>
      <c r="M289" s="181"/>
      <c r="N289" s="182"/>
      <c r="O289" s="182"/>
      <c r="P289" s="182"/>
      <c r="Q289" s="182"/>
      <c r="R289" s="182"/>
      <c r="S289" s="182"/>
      <c r="T289" s="183"/>
      <c r="AT289" s="178" t="s">
        <v>142</v>
      </c>
      <c r="AU289" s="178" t="s">
        <v>83</v>
      </c>
      <c r="AV289" s="14" t="s">
        <v>81</v>
      </c>
      <c r="AW289" s="14" t="s">
        <v>32</v>
      </c>
      <c r="AX289" s="14" t="s">
        <v>75</v>
      </c>
      <c r="AY289" s="178" t="s">
        <v>132</v>
      </c>
    </row>
    <row r="290" spans="1:65" s="13" customFormat="1" ht="11.25">
      <c r="B290" s="168"/>
      <c r="D290" s="163" t="s">
        <v>142</v>
      </c>
      <c r="E290" s="169" t="s">
        <v>1</v>
      </c>
      <c r="F290" s="170" t="s">
        <v>340</v>
      </c>
      <c r="H290" s="171">
        <v>-11.739000000000001</v>
      </c>
      <c r="I290" s="172"/>
      <c r="L290" s="168"/>
      <c r="M290" s="173"/>
      <c r="N290" s="174"/>
      <c r="O290" s="174"/>
      <c r="P290" s="174"/>
      <c r="Q290" s="174"/>
      <c r="R290" s="174"/>
      <c r="S290" s="174"/>
      <c r="T290" s="175"/>
      <c r="AT290" s="169" t="s">
        <v>142</v>
      </c>
      <c r="AU290" s="169" t="s">
        <v>83</v>
      </c>
      <c r="AV290" s="13" t="s">
        <v>83</v>
      </c>
      <c r="AW290" s="13" t="s">
        <v>32</v>
      </c>
      <c r="AX290" s="13" t="s">
        <v>75</v>
      </c>
      <c r="AY290" s="169" t="s">
        <v>132</v>
      </c>
    </row>
    <row r="291" spans="1:65" s="16" customFormat="1" ht="11.25">
      <c r="B291" s="192"/>
      <c r="D291" s="163" t="s">
        <v>142</v>
      </c>
      <c r="E291" s="193" t="s">
        <v>1</v>
      </c>
      <c r="F291" s="194" t="s">
        <v>170</v>
      </c>
      <c r="H291" s="195">
        <v>267.15200000000004</v>
      </c>
      <c r="I291" s="196"/>
      <c r="L291" s="192"/>
      <c r="M291" s="197"/>
      <c r="N291" s="198"/>
      <c r="O291" s="198"/>
      <c r="P291" s="198"/>
      <c r="Q291" s="198"/>
      <c r="R291" s="198"/>
      <c r="S291" s="198"/>
      <c r="T291" s="199"/>
      <c r="AT291" s="193" t="s">
        <v>142</v>
      </c>
      <c r="AU291" s="193" t="s">
        <v>83</v>
      </c>
      <c r="AV291" s="16" t="s">
        <v>138</v>
      </c>
      <c r="AW291" s="16" t="s">
        <v>32</v>
      </c>
      <c r="AX291" s="16" t="s">
        <v>81</v>
      </c>
      <c r="AY291" s="193" t="s">
        <v>132</v>
      </c>
    </row>
    <row r="292" spans="1:65" s="13" customFormat="1" ht="11.25">
      <c r="B292" s="168"/>
      <c r="D292" s="163" t="s">
        <v>142</v>
      </c>
      <c r="F292" s="170" t="s">
        <v>341</v>
      </c>
      <c r="H292" s="171">
        <v>480.87400000000002</v>
      </c>
      <c r="I292" s="172"/>
      <c r="L292" s="168"/>
      <c r="M292" s="173"/>
      <c r="N292" s="174"/>
      <c r="O292" s="174"/>
      <c r="P292" s="174"/>
      <c r="Q292" s="174"/>
      <c r="R292" s="174"/>
      <c r="S292" s="174"/>
      <c r="T292" s="175"/>
      <c r="AT292" s="169" t="s">
        <v>142</v>
      </c>
      <c r="AU292" s="169" t="s">
        <v>83</v>
      </c>
      <c r="AV292" s="13" t="s">
        <v>83</v>
      </c>
      <c r="AW292" s="13" t="s">
        <v>3</v>
      </c>
      <c r="AX292" s="13" t="s">
        <v>81</v>
      </c>
      <c r="AY292" s="169" t="s">
        <v>132</v>
      </c>
    </row>
    <row r="293" spans="1:65" s="2" customFormat="1" ht="24.2" customHeight="1">
      <c r="A293" s="33"/>
      <c r="B293" s="149"/>
      <c r="C293" s="150" t="s">
        <v>342</v>
      </c>
      <c r="D293" s="150" t="s">
        <v>134</v>
      </c>
      <c r="E293" s="151" t="s">
        <v>343</v>
      </c>
      <c r="F293" s="152" t="s">
        <v>344</v>
      </c>
      <c r="G293" s="153" t="s">
        <v>274</v>
      </c>
      <c r="H293" s="154">
        <v>279.69799999999998</v>
      </c>
      <c r="I293" s="155"/>
      <c r="J293" s="156">
        <f>ROUND(I293*H293,2)</f>
        <v>0</v>
      </c>
      <c r="K293" s="152" t="s">
        <v>146</v>
      </c>
      <c r="L293" s="34"/>
      <c r="M293" s="157" t="s">
        <v>1</v>
      </c>
      <c r="N293" s="158" t="s">
        <v>40</v>
      </c>
      <c r="O293" s="59"/>
      <c r="P293" s="159">
        <f>O293*H293</f>
        <v>0</v>
      </c>
      <c r="Q293" s="159">
        <v>0</v>
      </c>
      <c r="R293" s="159">
        <f>Q293*H293</f>
        <v>0</v>
      </c>
      <c r="S293" s="159">
        <v>0</v>
      </c>
      <c r="T293" s="160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1" t="s">
        <v>138</v>
      </c>
      <c r="AT293" s="161" t="s">
        <v>134</v>
      </c>
      <c r="AU293" s="161" t="s">
        <v>83</v>
      </c>
      <c r="AY293" s="18" t="s">
        <v>132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8" t="s">
        <v>81</v>
      </c>
      <c r="BK293" s="162">
        <f>ROUND(I293*H293,2)</f>
        <v>0</v>
      </c>
      <c r="BL293" s="18" t="s">
        <v>138</v>
      </c>
      <c r="BM293" s="161" t="s">
        <v>345</v>
      </c>
    </row>
    <row r="294" spans="1:65" s="2" customFormat="1" ht="29.25">
      <c r="A294" s="33"/>
      <c r="B294" s="34"/>
      <c r="C294" s="33"/>
      <c r="D294" s="163" t="s">
        <v>140</v>
      </c>
      <c r="E294" s="33"/>
      <c r="F294" s="164" t="s">
        <v>346</v>
      </c>
      <c r="G294" s="33"/>
      <c r="H294" s="33"/>
      <c r="I294" s="165"/>
      <c r="J294" s="33"/>
      <c r="K294" s="33"/>
      <c r="L294" s="34"/>
      <c r="M294" s="166"/>
      <c r="N294" s="167"/>
      <c r="O294" s="59"/>
      <c r="P294" s="59"/>
      <c r="Q294" s="59"/>
      <c r="R294" s="59"/>
      <c r="S294" s="59"/>
      <c r="T294" s="60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8" t="s">
        <v>140</v>
      </c>
      <c r="AU294" s="18" t="s">
        <v>83</v>
      </c>
    </row>
    <row r="295" spans="1:65" s="14" customFormat="1" ht="11.25">
      <c r="B295" s="177"/>
      <c r="D295" s="163" t="s">
        <v>142</v>
      </c>
      <c r="E295" s="178" t="s">
        <v>1</v>
      </c>
      <c r="F295" s="179" t="s">
        <v>309</v>
      </c>
      <c r="H295" s="178" t="s">
        <v>1</v>
      </c>
      <c r="I295" s="180"/>
      <c r="L295" s="177"/>
      <c r="M295" s="181"/>
      <c r="N295" s="182"/>
      <c r="O295" s="182"/>
      <c r="P295" s="182"/>
      <c r="Q295" s="182"/>
      <c r="R295" s="182"/>
      <c r="S295" s="182"/>
      <c r="T295" s="183"/>
      <c r="AT295" s="178" t="s">
        <v>142</v>
      </c>
      <c r="AU295" s="178" t="s">
        <v>83</v>
      </c>
      <c r="AV295" s="14" t="s">
        <v>81</v>
      </c>
      <c r="AW295" s="14" t="s">
        <v>32</v>
      </c>
      <c r="AX295" s="14" t="s">
        <v>75</v>
      </c>
      <c r="AY295" s="178" t="s">
        <v>132</v>
      </c>
    </row>
    <row r="296" spans="1:65" s="13" customFormat="1" ht="11.25">
      <c r="B296" s="168"/>
      <c r="D296" s="163" t="s">
        <v>142</v>
      </c>
      <c r="E296" s="169" t="s">
        <v>1</v>
      </c>
      <c r="F296" s="170" t="s">
        <v>310</v>
      </c>
      <c r="H296" s="171">
        <v>277.69099999999997</v>
      </c>
      <c r="I296" s="172"/>
      <c r="L296" s="168"/>
      <c r="M296" s="173"/>
      <c r="N296" s="174"/>
      <c r="O296" s="174"/>
      <c r="P296" s="174"/>
      <c r="Q296" s="174"/>
      <c r="R296" s="174"/>
      <c r="S296" s="174"/>
      <c r="T296" s="175"/>
      <c r="AT296" s="169" t="s">
        <v>142</v>
      </c>
      <c r="AU296" s="169" t="s">
        <v>83</v>
      </c>
      <c r="AV296" s="13" t="s">
        <v>83</v>
      </c>
      <c r="AW296" s="13" t="s">
        <v>32</v>
      </c>
      <c r="AX296" s="13" t="s">
        <v>75</v>
      </c>
      <c r="AY296" s="169" t="s">
        <v>132</v>
      </c>
    </row>
    <row r="297" spans="1:65" s="14" customFormat="1" ht="11.25">
      <c r="B297" s="177"/>
      <c r="D297" s="163" t="s">
        <v>142</v>
      </c>
      <c r="E297" s="178" t="s">
        <v>1</v>
      </c>
      <c r="F297" s="179" t="s">
        <v>347</v>
      </c>
      <c r="H297" s="178" t="s">
        <v>1</v>
      </c>
      <c r="I297" s="180"/>
      <c r="L297" s="177"/>
      <c r="M297" s="181"/>
      <c r="N297" s="182"/>
      <c r="O297" s="182"/>
      <c r="P297" s="182"/>
      <c r="Q297" s="182"/>
      <c r="R297" s="182"/>
      <c r="S297" s="182"/>
      <c r="T297" s="183"/>
      <c r="AT297" s="178" t="s">
        <v>142</v>
      </c>
      <c r="AU297" s="178" t="s">
        <v>83</v>
      </c>
      <c r="AV297" s="14" t="s">
        <v>81</v>
      </c>
      <c r="AW297" s="14" t="s">
        <v>32</v>
      </c>
      <c r="AX297" s="14" t="s">
        <v>75</v>
      </c>
      <c r="AY297" s="178" t="s">
        <v>132</v>
      </c>
    </row>
    <row r="298" spans="1:65" s="13" customFormat="1" ht="11.25">
      <c r="B298" s="168"/>
      <c r="D298" s="163" t="s">
        <v>142</v>
      </c>
      <c r="E298" s="169" t="s">
        <v>1</v>
      </c>
      <c r="F298" s="170" t="s">
        <v>348</v>
      </c>
      <c r="H298" s="171">
        <v>-17.193000000000001</v>
      </c>
      <c r="I298" s="172"/>
      <c r="L298" s="168"/>
      <c r="M298" s="173"/>
      <c r="N298" s="174"/>
      <c r="O298" s="174"/>
      <c r="P298" s="174"/>
      <c r="Q298" s="174"/>
      <c r="R298" s="174"/>
      <c r="S298" s="174"/>
      <c r="T298" s="175"/>
      <c r="AT298" s="169" t="s">
        <v>142</v>
      </c>
      <c r="AU298" s="169" t="s">
        <v>83</v>
      </c>
      <c r="AV298" s="13" t="s">
        <v>83</v>
      </c>
      <c r="AW298" s="13" t="s">
        <v>32</v>
      </c>
      <c r="AX298" s="13" t="s">
        <v>75</v>
      </c>
      <c r="AY298" s="169" t="s">
        <v>132</v>
      </c>
    </row>
    <row r="299" spans="1:65" s="14" customFormat="1" ht="11.25">
      <c r="B299" s="177"/>
      <c r="D299" s="163" t="s">
        <v>142</v>
      </c>
      <c r="E299" s="178" t="s">
        <v>1</v>
      </c>
      <c r="F299" s="179" t="s">
        <v>349</v>
      </c>
      <c r="H299" s="178" t="s">
        <v>1</v>
      </c>
      <c r="I299" s="180"/>
      <c r="L299" s="177"/>
      <c r="M299" s="181"/>
      <c r="N299" s="182"/>
      <c r="O299" s="182"/>
      <c r="P299" s="182"/>
      <c r="Q299" s="182"/>
      <c r="R299" s="182"/>
      <c r="S299" s="182"/>
      <c r="T299" s="183"/>
      <c r="AT299" s="178" t="s">
        <v>142</v>
      </c>
      <c r="AU299" s="178" t="s">
        <v>83</v>
      </c>
      <c r="AV299" s="14" t="s">
        <v>81</v>
      </c>
      <c r="AW299" s="14" t="s">
        <v>32</v>
      </c>
      <c r="AX299" s="14" t="s">
        <v>75</v>
      </c>
      <c r="AY299" s="178" t="s">
        <v>132</v>
      </c>
    </row>
    <row r="300" spans="1:65" s="13" customFormat="1" ht="11.25">
      <c r="B300" s="168"/>
      <c r="D300" s="163" t="s">
        <v>142</v>
      </c>
      <c r="E300" s="169" t="s">
        <v>1</v>
      </c>
      <c r="F300" s="170" t="s">
        <v>350</v>
      </c>
      <c r="H300" s="171">
        <v>-67.894000000000005</v>
      </c>
      <c r="I300" s="172"/>
      <c r="L300" s="168"/>
      <c r="M300" s="173"/>
      <c r="N300" s="174"/>
      <c r="O300" s="174"/>
      <c r="P300" s="174"/>
      <c r="Q300" s="174"/>
      <c r="R300" s="174"/>
      <c r="S300" s="174"/>
      <c r="T300" s="175"/>
      <c r="AT300" s="169" t="s">
        <v>142</v>
      </c>
      <c r="AU300" s="169" t="s">
        <v>83</v>
      </c>
      <c r="AV300" s="13" t="s">
        <v>83</v>
      </c>
      <c r="AW300" s="13" t="s">
        <v>32</v>
      </c>
      <c r="AX300" s="13" t="s">
        <v>75</v>
      </c>
      <c r="AY300" s="169" t="s">
        <v>132</v>
      </c>
    </row>
    <row r="301" spans="1:65" s="14" customFormat="1" ht="11.25">
      <c r="B301" s="177"/>
      <c r="D301" s="163" t="s">
        <v>142</v>
      </c>
      <c r="E301" s="178" t="s">
        <v>1</v>
      </c>
      <c r="F301" s="179" t="s">
        <v>351</v>
      </c>
      <c r="H301" s="178" t="s">
        <v>1</v>
      </c>
      <c r="I301" s="180"/>
      <c r="L301" s="177"/>
      <c r="M301" s="181"/>
      <c r="N301" s="182"/>
      <c r="O301" s="182"/>
      <c r="P301" s="182"/>
      <c r="Q301" s="182"/>
      <c r="R301" s="182"/>
      <c r="S301" s="182"/>
      <c r="T301" s="183"/>
      <c r="AT301" s="178" t="s">
        <v>142</v>
      </c>
      <c r="AU301" s="178" t="s">
        <v>83</v>
      </c>
      <c r="AV301" s="14" t="s">
        <v>81</v>
      </c>
      <c r="AW301" s="14" t="s">
        <v>32</v>
      </c>
      <c r="AX301" s="14" t="s">
        <v>75</v>
      </c>
      <c r="AY301" s="178" t="s">
        <v>132</v>
      </c>
    </row>
    <row r="302" spans="1:65" s="13" customFormat="1" ht="11.25">
      <c r="B302" s="168"/>
      <c r="D302" s="163" t="s">
        <v>142</v>
      </c>
      <c r="E302" s="169" t="s">
        <v>1</v>
      </c>
      <c r="F302" s="170" t="s">
        <v>352</v>
      </c>
      <c r="H302" s="171">
        <v>-0.40300000000000002</v>
      </c>
      <c r="I302" s="172"/>
      <c r="L302" s="168"/>
      <c r="M302" s="173"/>
      <c r="N302" s="174"/>
      <c r="O302" s="174"/>
      <c r="P302" s="174"/>
      <c r="Q302" s="174"/>
      <c r="R302" s="174"/>
      <c r="S302" s="174"/>
      <c r="T302" s="175"/>
      <c r="AT302" s="169" t="s">
        <v>142</v>
      </c>
      <c r="AU302" s="169" t="s">
        <v>83</v>
      </c>
      <c r="AV302" s="13" t="s">
        <v>83</v>
      </c>
      <c r="AW302" s="13" t="s">
        <v>32</v>
      </c>
      <c r="AX302" s="13" t="s">
        <v>75</v>
      </c>
      <c r="AY302" s="169" t="s">
        <v>132</v>
      </c>
    </row>
    <row r="303" spans="1:65" s="14" customFormat="1" ht="11.25">
      <c r="B303" s="177"/>
      <c r="D303" s="163" t="s">
        <v>142</v>
      </c>
      <c r="E303" s="178" t="s">
        <v>1</v>
      </c>
      <c r="F303" s="179" t="s">
        <v>353</v>
      </c>
      <c r="H303" s="178" t="s">
        <v>1</v>
      </c>
      <c r="I303" s="180"/>
      <c r="L303" s="177"/>
      <c r="M303" s="181"/>
      <c r="N303" s="182"/>
      <c r="O303" s="182"/>
      <c r="P303" s="182"/>
      <c r="Q303" s="182"/>
      <c r="R303" s="182"/>
      <c r="S303" s="182"/>
      <c r="T303" s="183"/>
      <c r="AT303" s="178" t="s">
        <v>142</v>
      </c>
      <c r="AU303" s="178" t="s">
        <v>83</v>
      </c>
      <c r="AV303" s="14" t="s">
        <v>81</v>
      </c>
      <c r="AW303" s="14" t="s">
        <v>32</v>
      </c>
      <c r="AX303" s="14" t="s">
        <v>75</v>
      </c>
      <c r="AY303" s="178" t="s">
        <v>132</v>
      </c>
    </row>
    <row r="304" spans="1:65" s="13" customFormat="1" ht="11.25">
      <c r="B304" s="168"/>
      <c r="D304" s="163" t="s">
        <v>142</v>
      </c>
      <c r="E304" s="169" t="s">
        <v>1</v>
      </c>
      <c r="F304" s="170" t="s">
        <v>354</v>
      </c>
      <c r="H304" s="171">
        <v>55.597999999999999</v>
      </c>
      <c r="I304" s="172"/>
      <c r="L304" s="168"/>
      <c r="M304" s="173"/>
      <c r="N304" s="174"/>
      <c r="O304" s="174"/>
      <c r="P304" s="174"/>
      <c r="Q304" s="174"/>
      <c r="R304" s="174"/>
      <c r="S304" s="174"/>
      <c r="T304" s="175"/>
      <c r="AT304" s="169" t="s">
        <v>142</v>
      </c>
      <c r="AU304" s="169" t="s">
        <v>83</v>
      </c>
      <c r="AV304" s="13" t="s">
        <v>83</v>
      </c>
      <c r="AW304" s="13" t="s">
        <v>32</v>
      </c>
      <c r="AX304" s="13" t="s">
        <v>75</v>
      </c>
      <c r="AY304" s="169" t="s">
        <v>132</v>
      </c>
    </row>
    <row r="305" spans="1:65" s="14" customFormat="1" ht="11.25">
      <c r="B305" s="177"/>
      <c r="D305" s="163" t="s">
        <v>142</v>
      </c>
      <c r="E305" s="178" t="s">
        <v>1</v>
      </c>
      <c r="F305" s="179" t="s">
        <v>355</v>
      </c>
      <c r="H305" s="178" t="s">
        <v>1</v>
      </c>
      <c r="I305" s="180"/>
      <c r="L305" s="177"/>
      <c r="M305" s="181"/>
      <c r="N305" s="182"/>
      <c r="O305" s="182"/>
      <c r="P305" s="182"/>
      <c r="Q305" s="182"/>
      <c r="R305" s="182"/>
      <c r="S305" s="182"/>
      <c r="T305" s="183"/>
      <c r="AT305" s="178" t="s">
        <v>142</v>
      </c>
      <c r="AU305" s="178" t="s">
        <v>83</v>
      </c>
      <c r="AV305" s="14" t="s">
        <v>81</v>
      </c>
      <c r="AW305" s="14" t="s">
        <v>32</v>
      </c>
      <c r="AX305" s="14" t="s">
        <v>75</v>
      </c>
      <c r="AY305" s="178" t="s">
        <v>132</v>
      </c>
    </row>
    <row r="306" spans="1:65" s="13" customFormat="1" ht="11.25">
      <c r="B306" s="168"/>
      <c r="D306" s="163" t="s">
        <v>142</v>
      </c>
      <c r="E306" s="169" t="s">
        <v>1</v>
      </c>
      <c r="F306" s="170" t="s">
        <v>356</v>
      </c>
      <c r="H306" s="171">
        <v>31.899000000000001</v>
      </c>
      <c r="I306" s="172"/>
      <c r="L306" s="168"/>
      <c r="M306" s="173"/>
      <c r="N306" s="174"/>
      <c r="O306" s="174"/>
      <c r="P306" s="174"/>
      <c r="Q306" s="174"/>
      <c r="R306" s="174"/>
      <c r="S306" s="174"/>
      <c r="T306" s="175"/>
      <c r="AT306" s="169" t="s">
        <v>142</v>
      </c>
      <c r="AU306" s="169" t="s">
        <v>83</v>
      </c>
      <c r="AV306" s="13" t="s">
        <v>83</v>
      </c>
      <c r="AW306" s="13" t="s">
        <v>32</v>
      </c>
      <c r="AX306" s="13" t="s">
        <v>75</v>
      </c>
      <c r="AY306" s="169" t="s">
        <v>132</v>
      </c>
    </row>
    <row r="307" spans="1:65" s="16" customFormat="1" ht="11.25">
      <c r="B307" s="192"/>
      <c r="D307" s="163" t="s">
        <v>142</v>
      </c>
      <c r="E307" s="193" t="s">
        <v>1</v>
      </c>
      <c r="F307" s="194" t="s">
        <v>170</v>
      </c>
      <c r="H307" s="195">
        <v>279.69799999999998</v>
      </c>
      <c r="I307" s="196"/>
      <c r="L307" s="192"/>
      <c r="M307" s="197"/>
      <c r="N307" s="198"/>
      <c r="O307" s="198"/>
      <c r="P307" s="198"/>
      <c r="Q307" s="198"/>
      <c r="R307" s="198"/>
      <c r="S307" s="198"/>
      <c r="T307" s="199"/>
      <c r="AT307" s="193" t="s">
        <v>142</v>
      </c>
      <c r="AU307" s="193" t="s">
        <v>83</v>
      </c>
      <c r="AV307" s="16" t="s">
        <v>138</v>
      </c>
      <c r="AW307" s="16" t="s">
        <v>32</v>
      </c>
      <c r="AX307" s="16" t="s">
        <v>81</v>
      </c>
      <c r="AY307" s="193" t="s">
        <v>132</v>
      </c>
    </row>
    <row r="308" spans="1:65" s="2" customFormat="1" ht="16.5" customHeight="1">
      <c r="A308" s="33"/>
      <c r="B308" s="149"/>
      <c r="C308" s="200" t="s">
        <v>357</v>
      </c>
      <c r="D308" s="200" t="s">
        <v>358</v>
      </c>
      <c r="E308" s="201" t="s">
        <v>359</v>
      </c>
      <c r="F308" s="202" t="s">
        <v>360</v>
      </c>
      <c r="G308" s="203" t="s">
        <v>334</v>
      </c>
      <c r="H308" s="204">
        <v>565.23400000000004</v>
      </c>
      <c r="I308" s="205"/>
      <c r="J308" s="206">
        <f>ROUND(I308*H308,2)</f>
        <v>0</v>
      </c>
      <c r="K308" s="202" t="s">
        <v>146</v>
      </c>
      <c r="L308" s="207"/>
      <c r="M308" s="208" t="s">
        <v>1</v>
      </c>
      <c r="N308" s="209" t="s">
        <v>40</v>
      </c>
      <c r="O308" s="59"/>
      <c r="P308" s="159">
        <f>O308*H308</f>
        <v>0</v>
      </c>
      <c r="Q308" s="159">
        <v>1</v>
      </c>
      <c r="R308" s="159">
        <f>Q308*H308</f>
        <v>565.23400000000004</v>
      </c>
      <c r="S308" s="159">
        <v>0</v>
      </c>
      <c r="T308" s="160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1" t="s">
        <v>186</v>
      </c>
      <c r="AT308" s="161" t="s">
        <v>358</v>
      </c>
      <c r="AU308" s="161" t="s">
        <v>83</v>
      </c>
      <c r="AY308" s="18" t="s">
        <v>132</v>
      </c>
      <c r="BE308" s="162">
        <f>IF(N308="základní",J308,0)</f>
        <v>0</v>
      </c>
      <c r="BF308" s="162">
        <f>IF(N308="snížená",J308,0)</f>
        <v>0</v>
      </c>
      <c r="BG308" s="162">
        <f>IF(N308="zákl. přenesená",J308,0)</f>
        <v>0</v>
      </c>
      <c r="BH308" s="162">
        <f>IF(N308="sníž. přenesená",J308,0)</f>
        <v>0</v>
      </c>
      <c r="BI308" s="162">
        <f>IF(N308="nulová",J308,0)</f>
        <v>0</v>
      </c>
      <c r="BJ308" s="18" t="s">
        <v>81</v>
      </c>
      <c r="BK308" s="162">
        <f>ROUND(I308*H308,2)</f>
        <v>0</v>
      </c>
      <c r="BL308" s="18" t="s">
        <v>138</v>
      </c>
      <c r="BM308" s="161" t="s">
        <v>361</v>
      </c>
    </row>
    <row r="309" spans="1:65" s="2" customFormat="1" ht="11.25">
      <c r="A309" s="33"/>
      <c r="B309" s="34"/>
      <c r="C309" s="33"/>
      <c r="D309" s="163" t="s">
        <v>140</v>
      </c>
      <c r="E309" s="33"/>
      <c r="F309" s="164" t="s">
        <v>360</v>
      </c>
      <c r="G309" s="33"/>
      <c r="H309" s="33"/>
      <c r="I309" s="165"/>
      <c r="J309" s="33"/>
      <c r="K309" s="33"/>
      <c r="L309" s="34"/>
      <c r="M309" s="166"/>
      <c r="N309" s="167"/>
      <c r="O309" s="59"/>
      <c r="P309" s="59"/>
      <c r="Q309" s="59"/>
      <c r="R309" s="59"/>
      <c r="S309" s="59"/>
      <c r="T309" s="60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8" t="s">
        <v>140</v>
      </c>
      <c r="AU309" s="18" t="s">
        <v>83</v>
      </c>
    </row>
    <row r="310" spans="1:65" s="14" customFormat="1" ht="11.25">
      <c r="B310" s="177"/>
      <c r="D310" s="163" t="s">
        <v>142</v>
      </c>
      <c r="E310" s="178" t="s">
        <v>1</v>
      </c>
      <c r="F310" s="179" t="s">
        <v>362</v>
      </c>
      <c r="H310" s="178" t="s">
        <v>1</v>
      </c>
      <c r="I310" s="180"/>
      <c r="L310" s="177"/>
      <c r="M310" s="181"/>
      <c r="N310" s="182"/>
      <c r="O310" s="182"/>
      <c r="P310" s="182"/>
      <c r="Q310" s="182"/>
      <c r="R310" s="182"/>
      <c r="S310" s="182"/>
      <c r="T310" s="183"/>
      <c r="AT310" s="178" t="s">
        <v>142</v>
      </c>
      <c r="AU310" s="178" t="s">
        <v>83</v>
      </c>
      <c r="AV310" s="14" t="s">
        <v>81</v>
      </c>
      <c r="AW310" s="14" t="s">
        <v>32</v>
      </c>
      <c r="AX310" s="14" t="s">
        <v>75</v>
      </c>
      <c r="AY310" s="178" t="s">
        <v>132</v>
      </c>
    </row>
    <row r="311" spans="1:65" s="13" customFormat="1" ht="11.25">
      <c r="B311" s="168"/>
      <c r="D311" s="163" t="s">
        <v>142</v>
      </c>
      <c r="E311" s="169" t="s">
        <v>1</v>
      </c>
      <c r="F311" s="170" t="s">
        <v>363</v>
      </c>
      <c r="H311" s="171">
        <v>279.69799999999998</v>
      </c>
      <c r="I311" s="172"/>
      <c r="L311" s="168"/>
      <c r="M311" s="173"/>
      <c r="N311" s="174"/>
      <c r="O311" s="174"/>
      <c r="P311" s="174"/>
      <c r="Q311" s="174"/>
      <c r="R311" s="174"/>
      <c r="S311" s="174"/>
      <c r="T311" s="175"/>
      <c r="AT311" s="169" t="s">
        <v>142</v>
      </c>
      <c r="AU311" s="169" t="s">
        <v>83</v>
      </c>
      <c r="AV311" s="13" t="s">
        <v>83</v>
      </c>
      <c r="AW311" s="13" t="s">
        <v>32</v>
      </c>
      <c r="AX311" s="13" t="s">
        <v>75</v>
      </c>
      <c r="AY311" s="169" t="s">
        <v>132</v>
      </c>
    </row>
    <row r="312" spans="1:65" s="15" customFormat="1" ht="11.25">
      <c r="B312" s="184"/>
      <c r="D312" s="163" t="s">
        <v>142</v>
      </c>
      <c r="E312" s="185" t="s">
        <v>1</v>
      </c>
      <c r="F312" s="186" t="s">
        <v>167</v>
      </c>
      <c r="H312" s="187">
        <v>279.69799999999998</v>
      </c>
      <c r="I312" s="188"/>
      <c r="L312" s="184"/>
      <c r="M312" s="189"/>
      <c r="N312" s="190"/>
      <c r="O312" s="190"/>
      <c r="P312" s="190"/>
      <c r="Q312" s="190"/>
      <c r="R312" s="190"/>
      <c r="S312" s="190"/>
      <c r="T312" s="191"/>
      <c r="AT312" s="185" t="s">
        <v>142</v>
      </c>
      <c r="AU312" s="185" t="s">
        <v>83</v>
      </c>
      <c r="AV312" s="15" t="s">
        <v>153</v>
      </c>
      <c r="AW312" s="15" t="s">
        <v>32</v>
      </c>
      <c r="AX312" s="15" t="s">
        <v>75</v>
      </c>
      <c r="AY312" s="185" t="s">
        <v>132</v>
      </c>
    </row>
    <row r="313" spans="1:65" s="14" customFormat="1" ht="11.25">
      <c r="B313" s="177"/>
      <c r="D313" s="163" t="s">
        <v>142</v>
      </c>
      <c r="E313" s="178" t="s">
        <v>1</v>
      </c>
      <c r="F313" s="179" t="s">
        <v>322</v>
      </c>
      <c r="H313" s="178" t="s">
        <v>1</v>
      </c>
      <c r="I313" s="180"/>
      <c r="L313" s="177"/>
      <c r="M313" s="181"/>
      <c r="N313" s="182"/>
      <c r="O313" s="182"/>
      <c r="P313" s="182"/>
      <c r="Q313" s="182"/>
      <c r="R313" s="182"/>
      <c r="S313" s="182"/>
      <c r="T313" s="183"/>
      <c r="AT313" s="178" t="s">
        <v>142</v>
      </c>
      <c r="AU313" s="178" t="s">
        <v>83</v>
      </c>
      <c r="AV313" s="14" t="s">
        <v>81</v>
      </c>
      <c r="AW313" s="14" t="s">
        <v>32</v>
      </c>
      <c r="AX313" s="14" t="s">
        <v>75</v>
      </c>
      <c r="AY313" s="178" t="s">
        <v>132</v>
      </c>
    </row>
    <row r="314" spans="1:65" s="13" customFormat="1" ht="11.25">
      <c r="B314" s="168"/>
      <c r="D314" s="163" t="s">
        <v>142</v>
      </c>
      <c r="E314" s="169" t="s">
        <v>1</v>
      </c>
      <c r="F314" s="170" t="s">
        <v>364</v>
      </c>
      <c r="H314" s="171">
        <v>-1.9590000000000001</v>
      </c>
      <c r="I314" s="172"/>
      <c r="L314" s="168"/>
      <c r="M314" s="173"/>
      <c r="N314" s="174"/>
      <c r="O314" s="174"/>
      <c r="P314" s="174"/>
      <c r="Q314" s="174"/>
      <c r="R314" s="174"/>
      <c r="S314" s="174"/>
      <c r="T314" s="175"/>
      <c r="AT314" s="169" t="s">
        <v>142</v>
      </c>
      <c r="AU314" s="169" t="s">
        <v>83</v>
      </c>
      <c r="AV314" s="13" t="s">
        <v>83</v>
      </c>
      <c r="AW314" s="13" t="s">
        <v>32</v>
      </c>
      <c r="AX314" s="13" t="s">
        <v>75</v>
      </c>
      <c r="AY314" s="169" t="s">
        <v>132</v>
      </c>
    </row>
    <row r="315" spans="1:65" s="13" customFormat="1" ht="11.25">
      <c r="B315" s="168"/>
      <c r="D315" s="163" t="s">
        <v>142</v>
      </c>
      <c r="E315" s="169" t="s">
        <v>1</v>
      </c>
      <c r="F315" s="170" t="s">
        <v>365</v>
      </c>
      <c r="H315" s="171">
        <v>-8.58</v>
      </c>
      <c r="I315" s="172"/>
      <c r="L315" s="168"/>
      <c r="M315" s="173"/>
      <c r="N315" s="174"/>
      <c r="O315" s="174"/>
      <c r="P315" s="174"/>
      <c r="Q315" s="174"/>
      <c r="R315" s="174"/>
      <c r="S315" s="174"/>
      <c r="T315" s="175"/>
      <c r="AT315" s="169" t="s">
        <v>142</v>
      </c>
      <c r="AU315" s="169" t="s">
        <v>83</v>
      </c>
      <c r="AV315" s="13" t="s">
        <v>83</v>
      </c>
      <c r="AW315" s="13" t="s">
        <v>32</v>
      </c>
      <c r="AX315" s="13" t="s">
        <v>75</v>
      </c>
      <c r="AY315" s="169" t="s">
        <v>132</v>
      </c>
    </row>
    <row r="316" spans="1:65" s="15" customFormat="1" ht="11.25">
      <c r="B316" s="184"/>
      <c r="D316" s="163" t="s">
        <v>142</v>
      </c>
      <c r="E316" s="185" t="s">
        <v>1</v>
      </c>
      <c r="F316" s="186" t="s">
        <v>167</v>
      </c>
      <c r="H316" s="187">
        <v>-10.539</v>
      </c>
      <c r="I316" s="188"/>
      <c r="L316" s="184"/>
      <c r="M316" s="189"/>
      <c r="N316" s="190"/>
      <c r="O316" s="190"/>
      <c r="P316" s="190"/>
      <c r="Q316" s="190"/>
      <c r="R316" s="190"/>
      <c r="S316" s="190"/>
      <c r="T316" s="191"/>
      <c r="AT316" s="185" t="s">
        <v>142</v>
      </c>
      <c r="AU316" s="185" t="s">
        <v>83</v>
      </c>
      <c r="AV316" s="15" t="s">
        <v>153</v>
      </c>
      <c r="AW316" s="15" t="s">
        <v>32</v>
      </c>
      <c r="AX316" s="15" t="s">
        <v>75</v>
      </c>
      <c r="AY316" s="185" t="s">
        <v>132</v>
      </c>
    </row>
    <row r="317" spans="1:65" s="16" customFormat="1" ht="11.25">
      <c r="B317" s="192"/>
      <c r="D317" s="163" t="s">
        <v>142</v>
      </c>
      <c r="E317" s="193" t="s">
        <v>1</v>
      </c>
      <c r="F317" s="194" t="s">
        <v>170</v>
      </c>
      <c r="H317" s="195">
        <v>269.15899999999999</v>
      </c>
      <c r="I317" s="196"/>
      <c r="L317" s="192"/>
      <c r="M317" s="197"/>
      <c r="N317" s="198"/>
      <c r="O317" s="198"/>
      <c r="P317" s="198"/>
      <c r="Q317" s="198"/>
      <c r="R317" s="198"/>
      <c r="S317" s="198"/>
      <c r="T317" s="199"/>
      <c r="AT317" s="193" t="s">
        <v>142</v>
      </c>
      <c r="AU317" s="193" t="s">
        <v>83</v>
      </c>
      <c r="AV317" s="16" t="s">
        <v>138</v>
      </c>
      <c r="AW317" s="16" t="s">
        <v>32</v>
      </c>
      <c r="AX317" s="16" t="s">
        <v>81</v>
      </c>
      <c r="AY317" s="193" t="s">
        <v>132</v>
      </c>
    </row>
    <row r="318" spans="1:65" s="13" customFormat="1" ht="11.25">
      <c r="B318" s="168"/>
      <c r="D318" s="163" t="s">
        <v>142</v>
      </c>
      <c r="F318" s="170" t="s">
        <v>366</v>
      </c>
      <c r="H318" s="171">
        <v>565.23400000000004</v>
      </c>
      <c r="I318" s="172"/>
      <c r="L318" s="168"/>
      <c r="M318" s="173"/>
      <c r="N318" s="174"/>
      <c r="O318" s="174"/>
      <c r="P318" s="174"/>
      <c r="Q318" s="174"/>
      <c r="R318" s="174"/>
      <c r="S318" s="174"/>
      <c r="T318" s="175"/>
      <c r="AT318" s="169" t="s">
        <v>142</v>
      </c>
      <c r="AU318" s="169" t="s">
        <v>83</v>
      </c>
      <c r="AV318" s="13" t="s">
        <v>83</v>
      </c>
      <c r="AW318" s="13" t="s">
        <v>3</v>
      </c>
      <c r="AX318" s="13" t="s">
        <v>81</v>
      </c>
      <c r="AY318" s="169" t="s">
        <v>132</v>
      </c>
    </row>
    <row r="319" spans="1:65" s="2" customFormat="1" ht="24.2" customHeight="1">
      <c r="A319" s="33"/>
      <c r="B319" s="149"/>
      <c r="C319" s="150" t="s">
        <v>367</v>
      </c>
      <c r="D319" s="150" t="s">
        <v>134</v>
      </c>
      <c r="E319" s="151" t="s">
        <v>368</v>
      </c>
      <c r="F319" s="152" t="s">
        <v>369</v>
      </c>
      <c r="G319" s="153" t="s">
        <v>274</v>
      </c>
      <c r="H319" s="154">
        <v>67.894000000000005</v>
      </c>
      <c r="I319" s="155"/>
      <c r="J319" s="156">
        <f>ROUND(I319*H319,2)</f>
        <v>0</v>
      </c>
      <c r="K319" s="152" t="s">
        <v>146</v>
      </c>
      <c r="L319" s="34"/>
      <c r="M319" s="157" t="s">
        <v>1</v>
      </c>
      <c r="N319" s="158" t="s">
        <v>40</v>
      </c>
      <c r="O319" s="59"/>
      <c r="P319" s="159">
        <f>O319*H319</f>
        <v>0</v>
      </c>
      <c r="Q319" s="159">
        <v>0</v>
      </c>
      <c r="R319" s="159">
        <f>Q319*H319</f>
        <v>0</v>
      </c>
      <c r="S319" s="159">
        <v>0</v>
      </c>
      <c r="T319" s="160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1" t="s">
        <v>138</v>
      </c>
      <c r="AT319" s="161" t="s">
        <v>134</v>
      </c>
      <c r="AU319" s="161" t="s">
        <v>83</v>
      </c>
      <c r="AY319" s="18" t="s">
        <v>132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8" t="s">
        <v>81</v>
      </c>
      <c r="BK319" s="162">
        <f>ROUND(I319*H319,2)</f>
        <v>0</v>
      </c>
      <c r="BL319" s="18" t="s">
        <v>138</v>
      </c>
      <c r="BM319" s="161" t="s">
        <v>370</v>
      </c>
    </row>
    <row r="320" spans="1:65" s="2" customFormat="1" ht="39">
      <c r="A320" s="33"/>
      <c r="B320" s="34"/>
      <c r="C320" s="33"/>
      <c r="D320" s="163" t="s">
        <v>140</v>
      </c>
      <c r="E320" s="33"/>
      <c r="F320" s="164" t="s">
        <v>371</v>
      </c>
      <c r="G320" s="33"/>
      <c r="H320" s="33"/>
      <c r="I320" s="165"/>
      <c r="J320" s="33"/>
      <c r="K320" s="33"/>
      <c r="L320" s="34"/>
      <c r="M320" s="166"/>
      <c r="N320" s="167"/>
      <c r="O320" s="59"/>
      <c r="P320" s="59"/>
      <c r="Q320" s="59"/>
      <c r="R320" s="59"/>
      <c r="S320" s="59"/>
      <c r="T320" s="60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8" t="s">
        <v>140</v>
      </c>
      <c r="AU320" s="18" t="s">
        <v>83</v>
      </c>
    </row>
    <row r="321" spans="1:65" s="2" customFormat="1" ht="19.5">
      <c r="A321" s="33"/>
      <c r="B321" s="34"/>
      <c r="C321" s="33"/>
      <c r="D321" s="163" t="s">
        <v>149</v>
      </c>
      <c r="E321" s="33"/>
      <c r="F321" s="176" t="s">
        <v>150</v>
      </c>
      <c r="G321" s="33"/>
      <c r="H321" s="33"/>
      <c r="I321" s="165"/>
      <c r="J321" s="33"/>
      <c r="K321" s="33"/>
      <c r="L321" s="34"/>
      <c r="M321" s="166"/>
      <c r="N321" s="167"/>
      <c r="O321" s="59"/>
      <c r="P321" s="59"/>
      <c r="Q321" s="59"/>
      <c r="R321" s="59"/>
      <c r="S321" s="59"/>
      <c r="T321" s="60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8" t="s">
        <v>149</v>
      </c>
      <c r="AU321" s="18" t="s">
        <v>83</v>
      </c>
    </row>
    <row r="322" spans="1:65" s="13" customFormat="1" ht="11.25">
      <c r="B322" s="168"/>
      <c r="D322" s="163" t="s">
        <v>142</v>
      </c>
      <c r="E322" s="169" t="s">
        <v>1</v>
      </c>
      <c r="F322" s="170" t="s">
        <v>372</v>
      </c>
      <c r="H322" s="171">
        <v>63.405999999999999</v>
      </c>
      <c r="I322" s="172"/>
      <c r="L322" s="168"/>
      <c r="M322" s="173"/>
      <c r="N322" s="174"/>
      <c r="O322" s="174"/>
      <c r="P322" s="174"/>
      <c r="Q322" s="174"/>
      <c r="R322" s="174"/>
      <c r="S322" s="174"/>
      <c r="T322" s="175"/>
      <c r="AT322" s="169" t="s">
        <v>142</v>
      </c>
      <c r="AU322" s="169" t="s">
        <v>83</v>
      </c>
      <c r="AV322" s="13" t="s">
        <v>83</v>
      </c>
      <c r="AW322" s="13" t="s">
        <v>32</v>
      </c>
      <c r="AX322" s="13" t="s">
        <v>75</v>
      </c>
      <c r="AY322" s="169" t="s">
        <v>132</v>
      </c>
    </row>
    <row r="323" spans="1:65" s="13" customFormat="1" ht="11.25">
      <c r="B323" s="168"/>
      <c r="D323" s="163" t="s">
        <v>142</v>
      </c>
      <c r="E323" s="169" t="s">
        <v>1</v>
      </c>
      <c r="F323" s="170" t="s">
        <v>373</v>
      </c>
      <c r="H323" s="171">
        <v>4.4880000000000004</v>
      </c>
      <c r="I323" s="172"/>
      <c r="L323" s="168"/>
      <c r="M323" s="173"/>
      <c r="N323" s="174"/>
      <c r="O323" s="174"/>
      <c r="P323" s="174"/>
      <c r="Q323" s="174"/>
      <c r="R323" s="174"/>
      <c r="S323" s="174"/>
      <c r="T323" s="175"/>
      <c r="AT323" s="169" t="s">
        <v>142</v>
      </c>
      <c r="AU323" s="169" t="s">
        <v>83</v>
      </c>
      <c r="AV323" s="13" t="s">
        <v>83</v>
      </c>
      <c r="AW323" s="13" t="s">
        <v>32</v>
      </c>
      <c r="AX323" s="13" t="s">
        <v>75</v>
      </c>
      <c r="AY323" s="169" t="s">
        <v>132</v>
      </c>
    </row>
    <row r="324" spans="1:65" s="16" customFormat="1" ht="11.25">
      <c r="B324" s="192"/>
      <c r="D324" s="163" t="s">
        <v>142</v>
      </c>
      <c r="E324" s="193" t="s">
        <v>1</v>
      </c>
      <c r="F324" s="194" t="s">
        <v>170</v>
      </c>
      <c r="H324" s="195">
        <v>67.894000000000005</v>
      </c>
      <c r="I324" s="196"/>
      <c r="L324" s="192"/>
      <c r="M324" s="197"/>
      <c r="N324" s="198"/>
      <c r="O324" s="198"/>
      <c r="P324" s="198"/>
      <c r="Q324" s="198"/>
      <c r="R324" s="198"/>
      <c r="S324" s="198"/>
      <c r="T324" s="199"/>
      <c r="AT324" s="193" t="s">
        <v>142</v>
      </c>
      <c r="AU324" s="193" t="s">
        <v>83</v>
      </c>
      <c r="AV324" s="16" t="s">
        <v>138</v>
      </c>
      <c r="AW324" s="16" t="s">
        <v>32</v>
      </c>
      <c r="AX324" s="16" t="s">
        <v>81</v>
      </c>
      <c r="AY324" s="193" t="s">
        <v>132</v>
      </c>
    </row>
    <row r="325" spans="1:65" s="2" customFormat="1" ht="16.5" customHeight="1">
      <c r="A325" s="33"/>
      <c r="B325" s="149"/>
      <c r="C325" s="200" t="s">
        <v>374</v>
      </c>
      <c r="D325" s="200" t="s">
        <v>358</v>
      </c>
      <c r="E325" s="201" t="s">
        <v>375</v>
      </c>
      <c r="F325" s="202" t="s">
        <v>376</v>
      </c>
      <c r="G325" s="203" t="s">
        <v>334</v>
      </c>
      <c r="H325" s="204">
        <v>135.78800000000001</v>
      </c>
      <c r="I325" s="205"/>
      <c r="J325" s="206">
        <f>ROUND(I325*H325,2)</f>
        <v>0</v>
      </c>
      <c r="K325" s="202" t="s">
        <v>146</v>
      </c>
      <c r="L325" s="207"/>
      <c r="M325" s="208" t="s">
        <v>1</v>
      </c>
      <c r="N325" s="209" t="s">
        <v>40</v>
      </c>
      <c r="O325" s="59"/>
      <c r="P325" s="159">
        <f>O325*H325</f>
        <v>0</v>
      </c>
      <c r="Q325" s="159">
        <v>1</v>
      </c>
      <c r="R325" s="159">
        <f>Q325*H325</f>
        <v>135.78800000000001</v>
      </c>
      <c r="S325" s="159">
        <v>0</v>
      </c>
      <c r="T325" s="160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1" t="s">
        <v>186</v>
      </c>
      <c r="AT325" s="161" t="s">
        <v>358</v>
      </c>
      <c r="AU325" s="161" t="s">
        <v>83</v>
      </c>
      <c r="AY325" s="18" t="s">
        <v>132</v>
      </c>
      <c r="BE325" s="162">
        <f>IF(N325="základní",J325,0)</f>
        <v>0</v>
      </c>
      <c r="BF325" s="162">
        <f>IF(N325="snížená",J325,0)</f>
        <v>0</v>
      </c>
      <c r="BG325" s="162">
        <f>IF(N325="zákl. přenesená",J325,0)</f>
        <v>0</v>
      </c>
      <c r="BH325" s="162">
        <f>IF(N325="sníž. přenesená",J325,0)</f>
        <v>0</v>
      </c>
      <c r="BI325" s="162">
        <f>IF(N325="nulová",J325,0)</f>
        <v>0</v>
      </c>
      <c r="BJ325" s="18" t="s">
        <v>81</v>
      </c>
      <c r="BK325" s="162">
        <f>ROUND(I325*H325,2)</f>
        <v>0</v>
      </c>
      <c r="BL325" s="18" t="s">
        <v>138</v>
      </c>
      <c r="BM325" s="161" t="s">
        <v>377</v>
      </c>
    </row>
    <row r="326" spans="1:65" s="2" customFormat="1" ht="11.25">
      <c r="A326" s="33"/>
      <c r="B326" s="34"/>
      <c r="C326" s="33"/>
      <c r="D326" s="163" t="s">
        <v>140</v>
      </c>
      <c r="E326" s="33"/>
      <c r="F326" s="164" t="s">
        <v>378</v>
      </c>
      <c r="G326" s="33"/>
      <c r="H326" s="33"/>
      <c r="I326" s="165"/>
      <c r="J326" s="33"/>
      <c r="K326" s="33"/>
      <c r="L326" s="34"/>
      <c r="M326" s="166"/>
      <c r="N326" s="167"/>
      <c r="O326" s="59"/>
      <c r="P326" s="59"/>
      <c r="Q326" s="59"/>
      <c r="R326" s="59"/>
      <c r="S326" s="59"/>
      <c r="T326" s="60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8" t="s">
        <v>140</v>
      </c>
      <c r="AU326" s="18" t="s">
        <v>83</v>
      </c>
    </row>
    <row r="327" spans="1:65" s="13" customFormat="1" ht="11.25">
      <c r="B327" s="168"/>
      <c r="D327" s="163" t="s">
        <v>142</v>
      </c>
      <c r="F327" s="170" t="s">
        <v>379</v>
      </c>
      <c r="H327" s="171">
        <v>135.78800000000001</v>
      </c>
      <c r="I327" s="172"/>
      <c r="L327" s="168"/>
      <c r="M327" s="173"/>
      <c r="N327" s="174"/>
      <c r="O327" s="174"/>
      <c r="P327" s="174"/>
      <c r="Q327" s="174"/>
      <c r="R327" s="174"/>
      <c r="S327" s="174"/>
      <c r="T327" s="175"/>
      <c r="AT327" s="169" t="s">
        <v>142</v>
      </c>
      <c r="AU327" s="169" t="s">
        <v>83</v>
      </c>
      <c r="AV327" s="13" t="s">
        <v>83</v>
      </c>
      <c r="AW327" s="13" t="s">
        <v>3</v>
      </c>
      <c r="AX327" s="13" t="s">
        <v>81</v>
      </c>
      <c r="AY327" s="169" t="s">
        <v>132</v>
      </c>
    </row>
    <row r="328" spans="1:65" s="2" customFormat="1" ht="24.2" customHeight="1">
      <c r="A328" s="33"/>
      <c r="B328" s="149"/>
      <c r="C328" s="150" t="s">
        <v>380</v>
      </c>
      <c r="D328" s="150" t="s">
        <v>134</v>
      </c>
      <c r="E328" s="151" t="s">
        <v>381</v>
      </c>
      <c r="F328" s="152" t="s">
        <v>382</v>
      </c>
      <c r="G328" s="153" t="s">
        <v>137</v>
      </c>
      <c r="H328" s="154">
        <v>12</v>
      </c>
      <c r="I328" s="155"/>
      <c r="J328" s="156">
        <f>ROUND(I328*H328,2)</f>
        <v>0</v>
      </c>
      <c r="K328" s="152" t="s">
        <v>1</v>
      </c>
      <c r="L328" s="34"/>
      <c r="M328" s="157" t="s">
        <v>1</v>
      </c>
      <c r="N328" s="158" t="s">
        <v>40</v>
      </c>
      <c r="O328" s="59"/>
      <c r="P328" s="159">
        <f>O328*H328</f>
        <v>0</v>
      </c>
      <c r="Q328" s="159">
        <v>0</v>
      </c>
      <c r="R328" s="159">
        <f>Q328*H328</f>
        <v>0</v>
      </c>
      <c r="S328" s="159">
        <v>0</v>
      </c>
      <c r="T328" s="160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1" t="s">
        <v>138</v>
      </c>
      <c r="AT328" s="161" t="s">
        <v>134</v>
      </c>
      <c r="AU328" s="161" t="s">
        <v>83</v>
      </c>
      <c r="AY328" s="18" t="s">
        <v>132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8" t="s">
        <v>81</v>
      </c>
      <c r="BK328" s="162">
        <f>ROUND(I328*H328,2)</f>
        <v>0</v>
      </c>
      <c r="BL328" s="18" t="s">
        <v>138</v>
      </c>
      <c r="BM328" s="161" t="s">
        <v>383</v>
      </c>
    </row>
    <row r="329" spans="1:65" s="2" customFormat="1" ht="11.25">
      <c r="A329" s="33"/>
      <c r="B329" s="34"/>
      <c r="C329" s="33"/>
      <c r="D329" s="163" t="s">
        <v>140</v>
      </c>
      <c r="E329" s="33"/>
      <c r="F329" s="164" t="s">
        <v>382</v>
      </c>
      <c r="G329" s="33"/>
      <c r="H329" s="33"/>
      <c r="I329" s="165"/>
      <c r="J329" s="33"/>
      <c r="K329" s="33"/>
      <c r="L329" s="34"/>
      <c r="M329" s="166"/>
      <c r="N329" s="167"/>
      <c r="O329" s="59"/>
      <c r="P329" s="59"/>
      <c r="Q329" s="59"/>
      <c r="R329" s="59"/>
      <c r="S329" s="59"/>
      <c r="T329" s="60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8" t="s">
        <v>140</v>
      </c>
      <c r="AU329" s="18" t="s">
        <v>83</v>
      </c>
    </row>
    <row r="330" spans="1:65" s="2" customFormat="1" ht="33" customHeight="1">
      <c r="A330" s="33"/>
      <c r="B330" s="149"/>
      <c r="C330" s="150" t="s">
        <v>384</v>
      </c>
      <c r="D330" s="150" t="s">
        <v>134</v>
      </c>
      <c r="E330" s="151" t="s">
        <v>385</v>
      </c>
      <c r="F330" s="152" t="s">
        <v>386</v>
      </c>
      <c r="G330" s="153" t="s">
        <v>137</v>
      </c>
      <c r="H330" s="154">
        <v>12</v>
      </c>
      <c r="I330" s="155"/>
      <c r="J330" s="156">
        <f>ROUND(I330*H330,2)</f>
        <v>0</v>
      </c>
      <c r="K330" s="152" t="s">
        <v>146</v>
      </c>
      <c r="L330" s="34"/>
      <c r="M330" s="157" t="s">
        <v>1</v>
      </c>
      <c r="N330" s="158" t="s">
        <v>40</v>
      </c>
      <c r="O330" s="59"/>
      <c r="P330" s="159">
        <f>O330*H330</f>
        <v>0</v>
      </c>
      <c r="Q330" s="159">
        <v>0</v>
      </c>
      <c r="R330" s="159">
        <f>Q330*H330</f>
        <v>0</v>
      </c>
      <c r="S330" s="159">
        <v>0</v>
      </c>
      <c r="T330" s="160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1" t="s">
        <v>138</v>
      </c>
      <c r="AT330" s="161" t="s">
        <v>134</v>
      </c>
      <c r="AU330" s="161" t="s">
        <v>83</v>
      </c>
      <c r="AY330" s="18" t="s">
        <v>132</v>
      </c>
      <c r="BE330" s="162">
        <f>IF(N330="základní",J330,0)</f>
        <v>0</v>
      </c>
      <c r="BF330" s="162">
        <f>IF(N330="snížená",J330,0)</f>
        <v>0</v>
      </c>
      <c r="BG330" s="162">
        <f>IF(N330="zákl. přenesená",J330,0)</f>
        <v>0</v>
      </c>
      <c r="BH330" s="162">
        <f>IF(N330="sníž. přenesená",J330,0)</f>
        <v>0</v>
      </c>
      <c r="BI330" s="162">
        <f>IF(N330="nulová",J330,0)</f>
        <v>0</v>
      </c>
      <c r="BJ330" s="18" t="s">
        <v>81</v>
      </c>
      <c r="BK330" s="162">
        <f>ROUND(I330*H330,2)</f>
        <v>0</v>
      </c>
      <c r="BL330" s="18" t="s">
        <v>138</v>
      </c>
      <c r="BM330" s="161" t="s">
        <v>387</v>
      </c>
    </row>
    <row r="331" spans="1:65" s="2" customFormat="1" ht="29.25">
      <c r="A331" s="33"/>
      <c r="B331" s="34"/>
      <c r="C331" s="33"/>
      <c r="D331" s="163" t="s">
        <v>140</v>
      </c>
      <c r="E331" s="33"/>
      <c r="F331" s="164" t="s">
        <v>388</v>
      </c>
      <c r="G331" s="33"/>
      <c r="H331" s="33"/>
      <c r="I331" s="165"/>
      <c r="J331" s="33"/>
      <c r="K331" s="33"/>
      <c r="L331" s="34"/>
      <c r="M331" s="166"/>
      <c r="N331" s="167"/>
      <c r="O331" s="59"/>
      <c r="P331" s="59"/>
      <c r="Q331" s="59"/>
      <c r="R331" s="59"/>
      <c r="S331" s="59"/>
      <c r="T331" s="60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8" t="s">
        <v>140</v>
      </c>
      <c r="AU331" s="18" t="s">
        <v>83</v>
      </c>
    </row>
    <row r="332" spans="1:65" s="2" customFormat="1" ht="19.5">
      <c r="A332" s="33"/>
      <c r="B332" s="34"/>
      <c r="C332" s="33"/>
      <c r="D332" s="163" t="s">
        <v>149</v>
      </c>
      <c r="E332" s="33"/>
      <c r="F332" s="176" t="s">
        <v>150</v>
      </c>
      <c r="G332" s="33"/>
      <c r="H332" s="33"/>
      <c r="I332" s="165"/>
      <c r="J332" s="33"/>
      <c r="K332" s="33"/>
      <c r="L332" s="34"/>
      <c r="M332" s="166"/>
      <c r="N332" s="167"/>
      <c r="O332" s="59"/>
      <c r="P332" s="59"/>
      <c r="Q332" s="59"/>
      <c r="R332" s="59"/>
      <c r="S332" s="59"/>
      <c r="T332" s="60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8" t="s">
        <v>149</v>
      </c>
      <c r="AU332" s="18" t="s">
        <v>83</v>
      </c>
    </row>
    <row r="333" spans="1:65" s="13" customFormat="1" ht="11.25">
      <c r="B333" s="168"/>
      <c r="D333" s="163" t="s">
        <v>142</v>
      </c>
      <c r="E333" s="169" t="s">
        <v>1</v>
      </c>
      <c r="F333" s="170" t="s">
        <v>389</v>
      </c>
      <c r="H333" s="171">
        <v>12</v>
      </c>
      <c r="I333" s="172"/>
      <c r="L333" s="168"/>
      <c r="M333" s="173"/>
      <c r="N333" s="174"/>
      <c r="O333" s="174"/>
      <c r="P333" s="174"/>
      <c r="Q333" s="174"/>
      <c r="R333" s="174"/>
      <c r="S333" s="174"/>
      <c r="T333" s="175"/>
      <c r="AT333" s="169" t="s">
        <v>142</v>
      </c>
      <c r="AU333" s="169" t="s">
        <v>83</v>
      </c>
      <c r="AV333" s="13" t="s">
        <v>83</v>
      </c>
      <c r="AW333" s="13" t="s">
        <v>32</v>
      </c>
      <c r="AX333" s="13" t="s">
        <v>81</v>
      </c>
      <c r="AY333" s="169" t="s">
        <v>132</v>
      </c>
    </row>
    <row r="334" spans="1:65" s="2" customFormat="1" ht="33" customHeight="1">
      <c r="A334" s="33"/>
      <c r="B334" s="149"/>
      <c r="C334" s="150" t="s">
        <v>390</v>
      </c>
      <c r="D334" s="150" t="s">
        <v>134</v>
      </c>
      <c r="E334" s="151" t="s">
        <v>391</v>
      </c>
      <c r="F334" s="152" t="s">
        <v>392</v>
      </c>
      <c r="G334" s="153" t="s">
        <v>137</v>
      </c>
      <c r="H334" s="154">
        <v>12</v>
      </c>
      <c r="I334" s="155"/>
      <c r="J334" s="156">
        <f>ROUND(I334*H334,2)</f>
        <v>0</v>
      </c>
      <c r="K334" s="152" t="s">
        <v>1</v>
      </c>
      <c r="L334" s="34"/>
      <c r="M334" s="157" t="s">
        <v>1</v>
      </c>
      <c r="N334" s="158" t="s">
        <v>40</v>
      </c>
      <c r="O334" s="59"/>
      <c r="P334" s="159">
        <f>O334*H334</f>
        <v>0</v>
      </c>
      <c r="Q334" s="159">
        <v>0</v>
      </c>
      <c r="R334" s="159">
        <f>Q334*H334</f>
        <v>0</v>
      </c>
      <c r="S334" s="159">
        <v>0</v>
      </c>
      <c r="T334" s="160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1" t="s">
        <v>138</v>
      </c>
      <c r="AT334" s="161" t="s">
        <v>134</v>
      </c>
      <c r="AU334" s="161" t="s">
        <v>83</v>
      </c>
      <c r="AY334" s="18" t="s">
        <v>132</v>
      </c>
      <c r="BE334" s="162">
        <f>IF(N334="základní",J334,0)</f>
        <v>0</v>
      </c>
      <c r="BF334" s="162">
        <f>IF(N334="snížená",J334,0)</f>
        <v>0</v>
      </c>
      <c r="BG334" s="162">
        <f>IF(N334="zákl. přenesená",J334,0)</f>
        <v>0</v>
      </c>
      <c r="BH334" s="162">
        <f>IF(N334="sníž. přenesená",J334,0)</f>
        <v>0</v>
      </c>
      <c r="BI334" s="162">
        <f>IF(N334="nulová",J334,0)</f>
        <v>0</v>
      </c>
      <c r="BJ334" s="18" t="s">
        <v>81</v>
      </c>
      <c r="BK334" s="162">
        <f>ROUND(I334*H334,2)</f>
        <v>0</v>
      </c>
      <c r="BL334" s="18" t="s">
        <v>138</v>
      </c>
      <c r="BM334" s="161" t="s">
        <v>393</v>
      </c>
    </row>
    <row r="335" spans="1:65" s="2" customFormat="1" ht="19.5">
      <c r="A335" s="33"/>
      <c r="B335" s="34"/>
      <c r="C335" s="33"/>
      <c r="D335" s="163" t="s">
        <v>140</v>
      </c>
      <c r="E335" s="33"/>
      <c r="F335" s="164" t="s">
        <v>392</v>
      </c>
      <c r="G335" s="33"/>
      <c r="H335" s="33"/>
      <c r="I335" s="165"/>
      <c r="J335" s="33"/>
      <c r="K335" s="33"/>
      <c r="L335" s="34"/>
      <c r="M335" s="166"/>
      <c r="N335" s="167"/>
      <c r="O335" s="59"/>
      <c r="P335" s="59"/>
      <c r="Q335" s="59"/>
      <c r="R335" s="59"/>
      <c r="S335" s="59"/>
      <c r="T335" s="60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8" t="s">
        <v>140</v>
      </c>
      <c r="AU335" s="18" t="s">
        <v>83</v>
      </c>
    </row>
    <row r="336" spans="1:65" s="2" customFormat="1" ht="19.5">
      <c r="A336" s="33"/>
      <c r="B336" s="34"/>
      <c r="C336" s="33"/>
      <c r="D336" s="163" t="s">
        <v>149</v>
      </c>
      <c r="E336" s="33"/>
      <c r="F336" s="176" t="s">
        <v>150</v>
      </c>
      <c r="G336" s="33"/>
      <c r="H336" s="33"/>
      <c r="I336" s="165"/>
      <c r="J336" s="33"/>
      <c r="K336" s="33"/>
      <c r="L336" s="34"/>
      <c r="M336" s="166"/>
      <c r="N336" s="167"/>
      <c r="O336" s="59"/>
      <c r="P336" s="59"/>
      <c r="Q336" s="59"/>
      <c r="R336" s="59"/>
      <c r="S336" s="59"/>
      <c r="T336" s="60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T336" s="18" t="s">
        <v>149</v>
      </c>
      <c r="AU336" s="18" t="s">
        <v>83</v>
      </c>
    </row>
    <row r="337" spans="1:65" s="13" customFormat="1" ht="11.25">
      <c r="B337" s="168"/>
      <c r="D337" s="163" t="s">
        <v>142</v>
      </c>
      <c r="E337" s="169" t="s">
        <v>1</v>
      </c>
      <c r="F337" s="170" t="s">
        <v>143</v>
      </c>
      <c r="H337" s="171">
        <v>12</v>
      </c>
      <c r="I337" s="172"/>
      <c r="L337" s="168"/>
      <c r="M337" s="173"/>
      <c r="N337" s="174"/>
      <c r="O337" s="174"/>
      <c r="P337" s="174"/>
      <c r="Q337" s="174"/>
      <c r="R337" s="174"/>
      <c r="S337" s="174"/>
      <c r="T337" s="175"/>
      <c r="AT337" s="169" t="s">
        <v>142</v>
      </c>
      <c r="AU337" s="169" t="s">
        <v>83</v>
      </c>
      <c r="AV337" s="13" t="s">
        <v>83</v>
      </c>
      <c r="AW337" s="13" t="s">
        <v>32</v>
      </c>
      <c r="AX337" s="13" t="s">
        <v>81</v>
      </c>
      <c r="AY337" s="169" t="s">
        <v>132</v>
      </c>
    </row>
    <row r="338" spans="1:65" s="2" customFormat="1" ht="24.2" customHeight="1">
      <c r="A338" s="33"/>
      <c r="B338" s="149"/>
      <c r="C338" s="150" t="s">
        <v>394</v>
      </c>
      <c r="D338" s="150" t="s">
        <v>134</v>
      </c>
      <c r="E338" s="151" t="s">
        <v>395</v>
      </c>
      <c r="F338" s="152" t="s">
        <v>396</v>
      </c>
      <c r="G338" s="153" t="s">
        <v>137</v>
      </c>
      <c r="H338" s="154">
        <v>72</v>
      </c>
      <c r="I338" s="155"/>
      <c r="J338" s="156">
        <f>ROUND(I338*H338,2)</f>
        <v>0</v>
      </c>
      <c r="K338" s="152" t="s">
        <v>1</v>
      </c>
      <c r="L338" s="34"/>
      <c r="M338" s="157" t="s">
        <v>1</v>
      </c>
      <c r="N338" s="158" t="s">
        <v>40</v>
      </c>
      <c r="O338" s="59"/>
      <c r="P338" s="159">
        <f>O338*H338</f>
        <v>0</v>
      </c>
      <c r="Q338" s="159">
        <v>0</v>
      </c>
      <c r="R338" s="159">
        <f>Q338*H338</f>
        <v>0</v>
      </c>
      <c r="S338" s="159">
        <v>0</v>
      </c>
      <c r="T338" s="160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61" t="s">
        <v>138</v>
      </c>
      <c r="AT338" s="161" t="s">
        <v>134</v>
      </c>
      <c r="AU338" s="161" t="s">
        <v>83</v>
      </c>
      <c r="AY338" s="18" t="s">
        <v>132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8" t="s">
        <v>81</v>
      </c>
      <c r="BK338" s="162">
        <f>ROUND(I338*H338,2)</f>
        <v>0</v>
      </c>
      <c r="BL338" s="18" t="s">
        <v>138</v>
      </c>
      <c r="BM338" s="161" t="s">
        <v>397</v>
      </c>
    </row>
    <row r="339" spans="1:65" s="2" customFormat="1" ht="19.5">
      <c r="A339" s="33"/>
      <c r="B339" s="34"/>
      <c r="C339" s="33"/>
      <c r="D339" s="163" t="s">
        <v>140</v>
      </c>
      <c r="E339" s="33"/>
      <c r="F339" s="164" t="s">
        <v>392</v>
      </c>
      <c r="G339" s="33"/>
      <c r="H339" s="33"/>
      <c r="I339" s="165"/>
      <c r="J339" s="33"/>
      <c r="K339" s="33"/>
      <c r="L339" s="34"/>
      <c r="M339" s="166"/>
      <c r="N339" s="167"/>
      <c r="O339" s="59"/>
      <c r="P339" s="59"/>
      <c r="Q339" s="59"/>
      <c r="R339" s="59"/>
      <c r="S339" s="59"/>
      <c r="T339" s="60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T339" s="18" t="s">
        <v>140</v>
      </c>
      <c r="AU339" s="18" t="s">
        <v>83</v>
      </c>
    </row>
    <row r="340" spans="1:65" s="2" customFormat="1" ht="19.5">
      <c r="A340" s="33"/>
      <c r="B340" s="34"/>
      <c r="C340" s="33"/>
      <c r="D340" s="163" t="s">
        <v>149</v>
      </c>
      <c r="E340" s="33"/>
      <c r="F340" s="176" t="s">
        <v>150</v>
      </c>
      <c r="G340" s="33"/>
      <c r="H340" s="33"/>
      <c r="I340" s="165"/>
      <c r="J340" s="33"/>
      <c r="K340" s="33"/>
      <c r="L340" s="34"/>
      <c r="M340" s="166"/>
      <c r="N340" s="167"/>
      <c r="O340" s="59"/>
      <c r="P340" s="59"/>
      <c r="Q340" s="59"/>
      <c r="R340" s="59"/>
      <c r="S340" s="59"/>
      <c r="T340" s="60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T340" s="18" t="s">
        <v>149</v>
      </c>
      <c r="AU340" s="18" t="s">
        <v>83</v>
      </c>
    </row>
    <row r="341" spans="1:65" s="14" customFormat="1" ht="11.25">
      <c r="B341" s="177"/>
      <c r="D341" s="163" t="s">
        <v>142</v>
      </c>
      <c r="E341" s="178" t="s">
        <v>1</v>
      </c>
      <c r="F341" s="179" t="s">
        <v>398</v>
      </c>
      <c r="H341" s="178" t="s">
        <v>1</v>
      </c>
      <c r="I341" s="180"/>
      <c r="L341" s="177"/>
      <c r="M341" s="181"/>
      <c r="N341" s="182"/>
      <c r="O341" s="182"/>
      <c r="P341" s="182"/>
      <c r="Q341" s="182"/>
      <c r="R341" s="182"/>
      <c r="S341" s="182"/>
      <c r="T341" s="183"/>
      <c r="AT341" s="178" t="s">
        <v>142</v>
      </c>
      <c r="AU341" s="178" t="s">
        <v>83</v>
      </c>
      <c r="AV341" s="14" t="s">
        <v>81</v>
      </c>
      <c r="AW341" s="14" t="s">
        <v>32</v>
      </c>
      <c r="AX341" s="14" t="s">
        <v>75</v>
      </c>
      <c r="AY341" s="178" t="s">
        <v>132</v>
      </c>
    </row>
    <row r="342" spans="1:65" s="13" customFormat="1" ht="11.25">
      <c r="B342" s="168"/>
      <c r="D342" s="163" t="s">
        <v>142</v>
      </c>
      <c r="E342" s="169" t="s">
        <v>1</v>
      </c>
      <c r="F342" s="170" t="s">
        <v>399</v>
      </c>
      <c r="H342" s="171">
        <v>72</v>
      </c>
      <c r="I342" s="172"/>
      <c r="L342" s="168"/>
      <c r="M342" s="173"/>
      <c r="N342" s="174"/>
      <c r="O342" s="174"/>
      <c r="P342" s="174"/>
      <c r="Q342" s="174"/>
      <c r="R342" s="174"/>
      <c r="S342" s="174"/>
      <c r="T342" s="175"/>
      <c r="AT342" s="169" t="s">
        <v>142</v>
      </c>
      <c r="AU342" s="169" t="s">
        <v>83</v>
      </c>
      <c r="AV342" s="13" t="s">
        <v>83</v>
      </c>
      <c r="AW342" s="13" t="s">
        <v>32</v>
      </c>
      <c r="AX342" s="13" t="s">
        <v>81</v>
      </c>
      <c r="AY342" s="169" t="s">
        <v>132</v>
      </c>
    </row>
    <row r="343" spans="1:65" s="2" customFormat="1" ht="33" customHeight="1">
      <c r="A343" s="33"/>
      <c r="B343" s="149"/>
      <c r="C343" s="150" t="s">
        <v>400</v>
      </c>
      <c r="D343" s="150" t="s">
        <v>134</v>
      </c>
      <c r="E343" s="151" t="s">
        <v>401</v>
      </c>
      <c r="F343" s="152" t="s">
        <v>402</v>
      </c>
      <c r="G343" s="153" t="s">
        <v>334</v>
      </c>
      <c r="H343" s="154">
        <v>701.02200000000005</v>
      </c>
      <c r="I343" s="155"/>
      <c r="J343" s="156">
        <f>ROUND(I343*H343,2)</f>
        <v>0</v>
      </c>
      <c r="K343" s="152" t="s">
        <v>146</v>
      </c>
      <c r="L343" s="34"/>
      <c r="M343" s="157" t="s">
        <v>1</v>
      </c>
      <c r="N343" s="158" t="s">
        <v>40</v>
      </c>
      <c r="O343" s="59"/>
      <c r="P343" s="159">
        <f>O343*H343</f>
        <v>0</v>
      </c>
      <c r="Q343" s="159">
        <v>0</v>
      </c>
      <c r="R343" s="159">
        <f>Q343*H343</f>
        <v>0</v>
      </c>
      <c r="S343" s="159">
        <v>0</v>
      </c>
      <c r="T343" s="160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1" t="s">
        <v>138</v>
      </c>
      <c r="AT343" s="161" t="s">
        <v>134</v>
      </c>
      <c r="AU343" s="161" t="s">
        <v>83</v>
      </c>
      <c r="AY343" s="18" t="s">
        <v>132</v>
      </c>
      <c r="BE343" s="162">
        <f>IF(N343="základní",J343,0)</f>
        <v>0</v>
      </c>
      <c r="BF343" s="162">
        <f>IF(N343="snížená",J343,0)</f>
        <v>0</v>
      </c>
      <c r="BG343" s="162">
        <f>IF(N343="zákl. přenesená",J343,0)</f>
        <v>0</v>
      </c>
      <c r="BH343" s="162">
        <f>IF(N343="sníž. přenesená",J343,0)</f>
        <v>0</v>
      </c>
      <c r="BI343" s="162">
        <f>IF(N343="nulová",J343,0)</f>
        <v>0</v>
      </c>
      <c r="BJ343" s="18" t="s">
        <v>81</v>
      </c>
      <c r="BK343" s="162">
        <f>ROUND(I343*H343,2)</f>
        <v>0</v>
      </c>
      <c r="BL343" s="18" t="s">
        <v>138</v>
      </c>
      <c r="BM343" s="161" t="s">
        <v>403</v>
      </c>
    </row>
    <row r="344" spans="1:65" s="2" customFormat="1" ht="29.25">
      <c r="A344" s="33"/>
      <c r="B344" s="34"/>
      <c r="C344" s="33"/>
      <c r="D344" s="163" t="s">
        <v>140</v>
      </c>
      <c r="E344" s="33"/>
      <c r="F344" s="164" t="s">
        <v>404</v>
      </c>
      <c r="G344" s="33"/>
      <c r="H344" s="33"/>
      <c r="I344" s="165"/>
      <c r="J344" s="33"/>
      <c r="K344" s="33"/>
      <c r="L344" s="34"/>
      <c r="M344" s="166"/>
      <c r="N344" s="167"/>
      <c r="O344" s="59"/>
      <c r="P344" s="59"/>
      <c r="Q344" s="59"/>
      <c r="R344" s="59"/>
      <c r="S344" s="59"/>
      <c r="T344" s="60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8" t="s">
        <v>140</v>
      </c>
      <c r="AU344" s="18" t="s">
        <v>83</v>
      </c>
    </row>
    <row r="345" spans="1:65" s="13" customFormat="1" ht="11.25">
      <c r="B345" s="168"/>
      <c r="D345" s="163" t="s">
        <v>142</v>
      </c>
      <c r="E345" s="169" t="s">
        <v>1</v>
      </c>
      <c r="F345" s="170" t="s">
        <v>405</v>
      </c>
      <c r="H345" s="171">
        <v>701.02200000000005</v>
      </c>
      <c r="I345" s="172"/>
      <c r="L345" s="168"/>
      <c r="M345" s="173"/>
      <c r="N345" s="174"/>
      <c r="O345" s="174"/>
      <c r="P345" s="174"/>
      <c r="Q345" s="174"/>
      <c r="R345" s="174"/>
      <c r="S345" s="174"/>
      <c r="T345" s="175"/>
      <c r="AT345" s="169" t="s">
        <v>142</v>
      </c>
      <c r="AU345" s="169" t="s">
        <v>83</v>
      </c>
      <c r="AV345" s="13" t="s">
        <v>83</v>
      </c>
      <c r="AW345" s="13" t="s">
        <v>32</v>
      </c>
      <c r="AX345" s="13" t="s">
        <v>81</v>
      </c>
      <c r="AY345" s="169" t="s">
        <v>132</v>
      </c>
    </row>
    <row r="346" spans="1:65" s="12" customFormat="1" ht="22.9" customHeight="1">
      <c r="B346" s="136"/>
      <c r="D346" s="137" t="s">
        <v>74</v>
      </c>
      <c r="E346" s="147" t="s">
        <v>83</v>
      </c>
      <c r="F346" s="147" t="s">
        <v>406</v>
      </c>
      <c r="I346" s="139"/>
      <c r="J346" s="148">
        <f>BK346</f>
        <v>0</v>
      </c>
      <c r="L346" s="136"/>
      <c r="M346" s="141"/>
      <c r="N346" s="142"/>
      <c r="O346" s="142"/>
      <c r="P346" s="143">
        <f>SUM(P347:P350)</f>
        <v>0</v>
      </c>
      <c r="Q346" s="142"/>
      <c r="R346" s="143">
        <f>SUM(R347:R350)</f>
        <v>31.993047000000004</v>
      </c>
      <c r="S346" s="142"/>
      <c r="T346" s="144">
        <f>SUM(T347:T350)</f>
        <v>0</v>
      </c>
      <c r="AR346" s="137" t="s">
        <v>81</v>
      </c>
      <c r="AT346" s="145" t="s">
        <v>74</v>
      </c>
      <c r="AU346" s="145" t="s">
        <v>81</v>
      </c>
      <c r="AY346" s="137" t="s">
        <v>132</v>
      </c>
      <c r="BK346" s="146">
        <f>SUM(BK347:BK350)</f>
        <v>0</v>
      </c>
    </row>
    <row r="347" spans="1:65" s="2" customFormat="1" ht="49.15" customHeight="1">
      <c r="A347" s="33"/>
      <c r="B347" s="149"/>
      <c r="C347" s="150" t="s">
        <v>407</v>
      </c>
      <c r="D347" s="150" t="s">
        <v>134</v>
      </c>
      <c r="E347" s="151" t="s">
        <v>408</v>
      </c>
      <c r="F347" s="152" t="s">
        <v>409</v>
      </c>
      <c r="G347" s="153" t="s">
        <v>219</v>
      </c>
      <c r="H347" s="154">
        <v>156.30000000000001</v>
      </c>
      <c r="I347" s="155"/>
      <c r="J347" s="156">
        <f>ROUND(I347*H347,2)</f>
        <v>0</v>
      </c>
      <c r="K347" s="152" t="s">
        <v>1</v>
      </c>
      <c r="L347" s="34"/>
      <c r="M347" s="157" t="s">
        <v>1</v>
      </c>
      <c r="N347" s="158" t="s">
        <v>40</v>
      </c>
      <c r="O347" s="59"/>
      <c r="P347" s="159">
        <f>O347*H347</f>
        <v>0</v>
      </c>
      <c r="Q347" s="159">
        <v>0.20469000000000001</v>
      </c>
      <c r="R347" s="159">
        <f>Q347*H347</f>
        <v>31.993047000000004</v>
      </c>
      <c r="S347" s="159">
        <v>0</v>
      </c>
      <c r="T347" s="160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1" t="s">
        <v>138</v>
      </c>
      <c r="AT347" s="161" t="s">
        <v>134</v>
      </c>
      <c r="AU347" s="161" t="s">
        <v>83</v>
      </c>
      <c r="AY347" s="18" t="s">
        <v>132</v>
      </c>
      <c r="BE347" s="162">
        <f>IF(N347="základní",J347,0)</f>
        <v>0</v>
      </c>
      <c r="BF347" s="162">
        <f>IF(N347="snížená",J347,0)</f>
        <v>0</v>
      </c>
      <c r="BG347" s="162">
        <f>IF(N347="zákl. přenesená",J347,0)</f>
        <v>0</v>
      </c>
      <c r="BH347" s="162">
        <f>IF(N347="sníž. přenesená",J347,0)</f>
        <v>0</v>
      </c>
      <c r="BI347" s="162">
        <f>IF(N347="nulová",J347,0)</f>
        <v>0</v>
      </c>
      <c r="BJ347" s="18" t="s">
        <v>81</v>
      </c>
      <c r="BK347" s="162">
        <f>ROUND(I347*H347,2)</f>
        <v>0</v>
      </c>
      <c r="BL347" s="18" t="s">
        <v>138</v>
      </c>
      <c r="BM347" s="161" t="s">
        <v>410</v>
      </c>
    </row>
    <row r="348" spans="1:65" s="2" customFormat="1" ht="39">
      <c r="A348" s="33"/>
      <c r="B348" s="34"/>
      <c r="C348" s="33"/>
      <c r="D348" s="163" t="s">
        <v>140</v>
      </c>
      <c r="E348" s="33"/>
      <c r="F348" s="164" t="s">
        <v>411</v>
      </c>
      <c r="G348" s="33"/>
      <c r="H348" s="33"/>
      <c r="I348" s="165"/>
      <c r="J348" s="33"/>
      <c r="K348" s="33"/>
      <c r="L348" s="34"/>
      <c r="M348" s="166"/>
      <c r="N348" s="167"/>
      <c r="O348" s="59"/>
      <c r="P348" s="59"/>
      <c r="Q348" s="59"/>
      <c r="R348" s="59"/>
      <c r="S348" s="59"/>
      <c r="T348" s="60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T348" s="18" t="s">
        <v>140</v>
      </c>
      <c r="AU348" s="18" t="s">
        <v>83</v>
      </c>
    </row>
    <row r="349" spans="1:65" s="2" customFormat="1" ht="19.5">
      <c r="A349" s="33"/>
      <c r="B349" s="34"/>
      <c r="C349" s="33"/>
      <c r="D349" s="163" t="s">
        <v>149</v>
      </c>
      <c r="E349" s="33"/>
      <c r="F349" s="176" t="s">
        <v>150</v>
      </c>
      <c r="G349" s="33"/>
      <c r="H349" s="33"/>
      <c r="I349" s="165"/>
      <c r="J349" s="33"/>
      <c r="K349" s="33"/>
      <c r="L349" s="34"/>
      <c r="M349" s="166"/>
      <c r="N349" s="167"/>
      <c r="O349" s="59"/>
      <c r="P349" s="59"/>
      <c r="Q349" s="59"/>
      <c r="R349" s="59"/>
      <c r="S349" s="59"/>
      <c r="T349" s="60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T349" s="18" t="s">
        <v>149</v>
      </c>
      <c r="AU349" s="18" t="s">
        <v>83</v>
      </c>
    </row>
    <row r="350" spans="1:65" s="13" customFormat="1" ht="11.25">
      <c r="B350" s="168"/>
      <c r="D350" s="163" t="s">
        <v>142</v>
      </c>
      <c r="E350" s="169" t="s">
        <v>1</v>
      </c>
      <c r="F350" s="170" t="s">
        <v>412</v>
      </c>
      <c r="H350" s="171">
        <v>156.30000000000001</v>
      </c>
      <c r="I350" s="172"/>
      <c r="L350" s="168"/>
      <c r="M350" s="173"/>
      <c r="N350" s="174"/>
      <c r="O350" s="174"/>
      <c r="P350" s="174"/>
      <c r="Q350" s="174"/>
      <c r="R350" s="174"/>
      <c r="S350" s="174"/>
      <c r="T350" s="175"/>
      <c r="AT350" s="169" t="s">
        <v>142</v>
      </c>
      <c r="AU350" s="169" t="s">
        <v>83</v>
      </c>
      <c r="AV350" s="13" t="s">
        <v>83</v>
      </c>
      <c r="AW350" s="13" t="s">
        <v>32</v>
      </c>
      <c r="AX350" s="13" t="s">
        <v>81</v>
      </c>
      <c r="AY350" s="169" t="s">
        <v>132</v>
      </c>
    </row>
    <row r="351" spans="1:65" s="12" customFormat="1" ht="22.9" customHeight="1">
      <c r="B351" s="136"/>
      <c r="D351" s="137" t="s">
        <v>74</v>
      </c>
      <c r="E351" s="147" t="s">
        <v>138</v>
      </c>
      <c r="F351" s="147" t="s">
        <v>413</v>
      </c>
      <c r="I351" s="139"/>
      <c r="J351" s="148">
        <f>BK351</f>
        <v>0</v>
      </c>
      <c r="L351" s="136"/>
      <c r="M351" s="141"/>
      <c r="N351" s="142"/>
      <c r="O351" s="142"/>
      <c r="P351" s="143">
        <f>SUM(P352:P363)</f>
        <v>0</v>
      </c>
      <c r="Q351" s="142"/>
      <c r="R351" s="143">
        <f>SUM(R352:R363)</f>
        <v>1.278E-2</v>
      </c>
      <c r="S351" s="142"/>
      <c r="T351" s="144">
        <f>SUM(T352:T363)</f>
        <v>0</v>
      </c>
      <c r="AR351" s="137" t="s">
        <v>81</v>
      </c>
      <c r="AT351" s="145" t="s">
        <v>74</v>
      </c>
      <c r="AU351" s="145" t="s">
        <v>81</v>
      </c>
      <c r="AY351" s="137" t="s">
        <v>132</v>
      </c>
      <c r="BK351" s="146">
        <f>SUM(BK352:BK363)</f>
        <v>0</v>
      </c>
    </row>
    <row r="352" spans="1:65" s="2" customFormat="1" ht="16.5" customHeight="1">
      <c r="A352" s="33"/>
      <c r="B352" s="149"/>
      <c r="C352" s="150" t="s">
        <v>414</v>
      </c>
      <c r="D352" s="150" t="s">
        <v>134</v>
      </c>
      <c r="E352" s="151" t="s">
        <v>415</v>
      </c>
      <c r="F352" s="152" t="s">
        <v>416</v>
      </c>
      <c r="G352" s="153" t="s">
        <v>274</v>
      </c>
      <c r="H352" s="154">
        <v>17.193000000000001</v>
      </c>
      <c r="I352" s="155"/>
      <c r="J352" s="156">
        <f>ROUND(I352*H352,2)</f>
        <v>0</v>
      </c>
      <c r="K352" s="152" t="s">
        <v>1</v>
      </c>
      <c r="L352" s="34"/>
      <c r="M352" s="157" t="s">
        <v>1</v>
      </c>
      <c r="N352" s="158" t="s">
        <v>40</v>
      </c>
      <c r="O352" s="59"/>
      <c r="P352" s="159">
        <f>O352*H352</f>
        <v>0</v>
      </c>
      <c r="Q352" s="159">
        <v>0</v>
      </c>
      <c r="R352" s="159">
        <f>Q352*H352</f>
        <v>0</v>
      </c>
      <c r="S352" s="159">
        <v>0</v>
      </c>
      <c r="T352" s="160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1" t="s">
        <v>138</v>
      </c>
      <c r="AT352" s="161" t="s">
        <v>134</v>
      </c>
      <c r="AU352" s="161" t="s">
        <v>83</v>
      </c>
      <c r="AY352" s="18" t="s">
        <v>132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8" t="s">
        <v>81</v>
      </c>
      <c r="BK352" s="162">
        <f>ROUND(I352*H352,2)</f>
        <v>0</v>
      </c>
      <c r="BL352" s="18" t="s">
        <v>138</v>
      </c>
      <c r="BM352" s="161" t="s">
        <v>417</v>
      </c>
    </row>
    <row r="353" spans="1:65" s="2" customFormat="1" ht="19.5">
      <c r="A353" s="33"/>
      <c r="B353" s="34"/>
      <c r="C353" s="33"/>
      <c r="D353" s="163" t="s">
        <v>140</v>
      </c>
      <c r="E353" s="33"/>
      <c r="F353" s="164" t="s">
        <v>418</v>
      </c>
      <c r="G353" s="33"/>
      <c r="H353" s="33"/>
      <c r="I353" s="165"/>
      <c r="J353" s="33"/>
      <c r="K353" s="33"/>
      <c r="L353" s="34"/>
      <c r="M353" s="166"/>
      <c r="N353" s="167"/>
      <c r="O353" s="59"/>
      <c r="P353" s="59"/>
      <c r="Q353" s="59"/>
      <c r="R353" s="59"/>
      <c r="S353" s="59"/>
      <c r="T353" s="60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T353" s="18" t="s">
        <v>140</v>
      </c>
      <c r="AU353" s="18" t="s">
        <v>83</v>
      </c>
    </row>
    <row r="354" spans="1:65" s="2" customFormat="1" ht="19.5">
      <c r="A354" s="33"/>
      <c r="B354" s="34"/>
      <c r="C354" s="33"/>
      <c r="D354" s="163" t="s">
        <v>149</v>
      </c>
      <c r="E354" s="33"/>
      <c r="F354" s="176" t="s">
        <v>150</v>
      </c>
      <c r="G354" s="33"/>
      <c r="H354" s="33"/>
      <c r="I354" s="165"/>
      <c r="J354" s="33"/>
      <c r="K354" s="33"/>
      <c r="L354" s="34"/>
      <c r="M354" s="166"/>
      <c r="N354" s="167"/>
      <c r="O354" s="59"/>
      <c r="P354" s="59"/>
      <c r="Q354" s="59"/>
      <c r="R354" s="59"/>
      <c r="S354" s="59"/>
      <c r="T354" s="60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T354" s="18" t="s">
        <v>149</v>
      </c>
      <c r="AU354" s="18" t="s">
        <v>83</v>
      </c>
    </row>
    <row r="355" spans="1:65" s="13" customFormat="1" ht="11.25">
      <c r="B355" s="168"/>
      <c r="D355" s="163" t="s">
        <v>142</v>
      </c>
      <c r="E355" s="169" t="s">
        <v>1</v>
      </c>
      <c r="F355" s="170" t="s">
        <v>419</v>
      </c>
      <c r="H355" s="171">
        <v>17.193000000000001</v>
      </c>
      <c r="I355" s="172"/>
      <c r="L355" s="168"/>
      <c r="M355" s="173"/>
      <c r="N355" s="174"/>
      <c r="O355" s="174"/>
      <c r="P355" s="174"/>
      <c r="Q355" s="174"/>
      <c r="R355" s="174"/>
      <c r="S355" s="174"/>
      <c r="T355" s="175"/>
      <c r="AT355" s="169" t="s">
        <v>142</v>
      </c>
      <c r="AU355" s="169" t="s">
        <v>83</v>
      </c>
      <c r="AV355" s="13" t="s">
        <v>83</v>
      </c>
      <c r="AW355" s="13" t="s">
        <v>32</v>
      </c>
      <c r="AX355" s="13" t="s">
        <v>81</v>
      </c>
      <c r="AY355" s="169" t="s">
        <v>132</v>
      </c>
    </row>
    <row r="356" spans="1:65" s="2" customFormat="1" ht="24.2" customHeight="1">
      <c r="A356" s="33"/>
      <c r="B356" s="149"/>
      <c r="C356" s="150" t="s">
        <v>420</v>
      </c>
      <c r="D356" s="150" t="s">
        <v>134</v>
      </c>
      <c r="E356" s="151" t="s">
        <v>421</v>
      </c>
      <c r="F356" s="152" t="s">
        <v>422</v>
      </c>
      <c r="G356" s="153" t="s">
        <v>274</v>
      </c>
      <c r="H356" s="154">
        <v>0.40300000000000002</v>
      </c>
      <c r="I356" s="155"/>
      <c r="J356" s="156">
        <f>ROUND(I356*H356,2)</f>
        <v>0</v>
      </c>
      <c r="K356" s="152" t="s">
        <v>423</v>
      </c>
      <c r="L356" s="34"/>
      <c r="M356" s="157" t="s">
        <v>1</v>
      </c>
      <c r="N356" s="158" t="s">
        <v>40</v>
      </c>
      <c r="O356" s="59"/>
      <c r="P356" s="159">
        <f>O356*H356</f>
        <v>0</v>
      </c>
      <c r="Q356" s="159">
        <v>0</v>
      </c>
      <c r="R356" s="159">
        <f>Q356*H356</f>
        <v>0</v>
      </c>
      <c r="S356" s="159">
        <v>0</v>
      </c>
      <c r="T356" s="160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1" t="s">
        <v>138</v>
      </c>
      <c r="AT356" s="161" t="s">
        <v>134</v>
      </c>
      <c r="AU356" s="161" t="s">
        <v>83</v>
      </c>
      <c r="AY356" s="18" t="s">
        <v>132</v>
      </c>
      <c r="BE356" s="162">
        <f>IF(N356="základní",J356,0)</f>
        <v>0</v>
      </c>
      <c r="BF356" s="162">
        <f>IF(N356="snížená",J356,0)</f>
        <v>0</v>
      </c>
      <c r="BG356" s="162">
        <f>IF(N356="zákl. přenesená",J356,0)</f>
        <v>0</v>
      </c>
      <c r="BH356" s="162">
        <f>IF(N356="sníž. přenesená",J356,0)</f>
        <v>0</v>
      </c>
      <c r="BI356" s="162">
        <f>IF(N356="nulová",J356,0)</f>
        <v>0</v>
      </c>
      <c r="BJ356" s="18" t="s">
        <v>81</v>
      </c>
      <c r="BK356" s="162">
        <f>ROUND(I356*H356,2)</f>
        <v>0</v>
      </c>
      <c r="BL356" s="18" t="s">
        <v>138</v>
      </c>
      <c r="BM356" s="161" t="s">
        <v>424</v>
      </c>
    </row>
    <row r="357" spans="1:65" s="2" customFormat="1" ht="19.5">
      <c r="A357" s="33"/>
      <c r="B357" s="34"/>
      <c r="C357" s="33"/>
      <c r="D357" s="163" t="s">
        <v>140</v>
      </c>
      <c r="E357" s="33"/>
      <c r="F357" s="164" t="s">
        <v>425</v>
      </c>
      <c r="G357" s="33"/>
      <c r="H357" s="33"/>
      <c r="I357" s="165"/>
      <c r="J357" s="33"/>
      <c r="K357" s="33"/>
      <c r="L357" s="34"/>
      <c r="M357" s="166"/>
      <c r="N357" s="167"/>
      <c r="O357" s="59"/>
      <c r="P357" s="59"/>
      <c r="Q357" s="59"/>
      <c r="R357" s="59"/>
      <c r="S357" s="59"/>
      <c r="T357" s="60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T357" s="18" t="s">
        <v>140</v>
      </c>
      <c r="AU357" s="18" t="s">
        <v>83</v>
      </c>
    </row>
    <row r="358" spans="1:65" s="2" customFormat="1" ht="19.5">
      <c r="A358" s="33"/>
      <c r="B358" s="34"/>
      <c r="C358" s="33"/>
      <c r="D358" s="163" t="s">
        <v>149</v>
      </c>
      <c r="E358" s="33"/>
      <c r="F358" s="176" t="s">
        <v>150</v>
      </c>
      <c r="G358" s="33"/>
      <c r="H358" s="33"/>
      <c r="I358" s="165"/>
      <c r="J358" s="33"/>
      <c r="K358" s="33"/>
      <c r="L358" s="34"/>
      <c r="M358" s="166"/>
      <c r="N358" s="167"/>
      <c r="O358" s="59"/>
      <c r="P358" s="59"/>
      <c r="Q358" s="59"/>
      <c r="R358" s="59"/>
      <c r="S358" s="59"/>
      <c r="T358" s="60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T358" s="18" t="s">
        <v>149</v>
      </c>
      <c r="AU358" s="18" t="s">
        <v>83</v>
      </c>
    </row>
    <row r="359" spans="1:65" s="13" customFormat="1" ht="11.25">
      <c r="B359" s="168"/>
      <c r="D359" s="163" t="s">
        <v>142</v>
      </c>
      <c r="E359" s="169" t="s">
        <v>1</v>
      </c>
      <c r="F359" s="170" t="s">
        <v>426</v>
      </c>
      <c r="H359" s="171">
        <v>0.40300000000000002</v>
      </c>
      <c r="I359" s="172"/>
      <c r="L359" s="168"/>
      <c r="M359" s="173"/>
      <c r="N359" s="174"/>
      <c r="O359" s="174"/>
      <c r="P359" s="174"/>
      <c r="Q359" s="174"/>
      <c r="R359" s="174"/>
      <c r="S359" s="174"/>
      <c r="T359" s="175"/>
      <c r="AT359" s="169" t="s">
        <v>142</v>
      </c>
      <c r="AU359" s="169" t="s">
        <v>83</v>
      </c>
      <c r="AV359" s="13" t="s">
        <v>83</v>
      </c>
      <c r="AW359" s="13" t="s">
        <v>32</v>
      </c>
      <c r="AX359" s="13" t="s">
        <v>81</v>
      </c>
      <c r="AY359" s="169" t="s">
        <v>132</v>
      </c>
    </row>
    <row r="360" spans="1:65" s="2" customFormat="1" ht="24.2" customHeight="1">
      <c r="A360" s="33"/>
      <c r="B360" s="149"/>
      <c r="C360" s="150" t="s">
        <v>427</v>
      </c>
      <c r="D360" s="150" t="s">
        <v>134</v>
      </c>
      <c r="E360" s="151" t="s">
        <v>428</v>
      </c>
      <c r="F360" s="152" t="s">
        <v>429</v>
      </c>
      <c r="G360" s="153" t="s">
        <v>137</v>
      </c>
      <c r="H360" s="154">
        <v>2</v>
      </c>
      <c r="I360" s="155"/>
      <c r="J360" s="156">
        <f>ROUND(I360*H360,2)</f>
        <v>0</v>
      </c>
      <c r="K360" s="152" t="s">
        <v>423</v>
      </c>
      <c r="L360" s="34"/>
      <c r="M360" s="157" t="s">
        <v>1</v>
      </c>
      <c r="N360" s="158" t="s">
        <v>40</v>
      </c>
      <c r="O360" s="59"/>
      <c r="P360" s="159">
        <f>O360*H360</f>
        <v>0</v>
      </c>
      <c r="Q360" s="159">
        <v>6.3899999999999998E-3</v>
      </c>
      <c r="R360" s="159">
        <f>Q360*H360</f>
        <v>1.278E-2</v>
      </c>
      <c r="S360" s="159">
        <v>0</v>
      </c>
      <c r="T360" s="160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1" t="s">
        <v>138</v>
      </c>
      <c r="AT360" s="161" t="s">
        <v>134</v>
      </c>
      <c r="AU360" s="161" t="s">
        <v>83</v>
      </c>
      <c r="AY360" s="18" t="s">
        <v>132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18" t="s">
        <v>81</v>
      </c>
      <c r="BK360" s="162">
        <f>ROUND(I360*H360,2)</f>
        <v>0</v>
      </c>
      <c r="BL360" s="18" t="s">
        <v>138</v>
      </c>
      <c r="BM360" s="161" t="s">
        <v>430</v>
      </c>
    </row>
    <row r="361" spans="1:65" s="2" customFormat="1" ht="19.5">
      <c r="A361" s="33"/>
      <c r="B361" s="34"/>
      <c r="C361" s="33"/>
      <c r="D361" s="163" t="s">
        <v>140</v>
      </c>
      <c r="E361" s="33"/>
      <c r="F361" s="164" t="s">
        <v>431</v>
      </c>
      <c r="G361" s="33"/>
      <c r="H361" s="33"/>
      <c r="I361" s="165"/>
      <c r="J361" s="33"/>
      <c r="K361" s="33"/>
      <c r="L361" s="34"/>
      <c r="M361" s="166"/>
      <c r="N361" s="167"/>
      <c r="O361" s="59"/>
      <c r="P361" s="59"/>
      <c r="Q361" s="59"/>
      <c r="R361" s="59"/>
      <c r="S361" s="59"/>
      <c r="T361" s="60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8" t="s">
        <v>140</v>
      </c>
      <c r="AU361" s="18" t="s">
        <v>83</v>
      </c>
    </row>
    <row r="362" spans="1:65" s="2" customFormat="1" ht="19.5">
      <c r="A362" s="33"/>
      <c r="B362" s="34"/>
      <c r="C362" s="33"/>
      <c r="D362" s="163" t="s">
        <v>149</v>
      </c>
      <c r="E362" s="33"/>
      <c r="F362" s="176" t="s">
        <v>150</v>
      </c>
      <c r="G362" s="33"/>
      <c r="H362" s="33"/>
      <c r="I362" s="165"/>
      <c r="J362" s="33"/>
      <c r="K362" s="33"/>
      <c r="L362" s="34"/>
      <c r="M362" s="166"/>
      <c r="N362" s="167"/>
      <c r="O362" s="59"/>
      <c r="P362" s="59"/>
      <c r="Q362" s="59"/>
      <c r="R362" s="59"/>
      <c r="S362" s="59"/>
      <c r="T362" s="60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T362" s="18" t="s">
        <v>149</v>
      </c>
      <c r="AU362" s="18" t="s">
        <v>83</v>
      </c>
    </row>
    <row r="363" spans="1:65" s="13" customFormat="1" ht="11.25">
      <c r="B363" s="168"/>
      <c r="D363" s="163" t="s">
        <v>142</v>
      </c>
      <c r="E363" s="169" t="s">
        <v>1</v>
      </c>
      <c r="F363" s="170" t="s">
        <v>432</v>
      </c>
      <c r="H363" s="171">
        <v>2</v>
      </c>
      <c r="I363" s="172"/>
      <c r="L363" s="168"/>
      <c r="M363" s="173"/>
      <c r="N363" s="174"/>
      <c r="O363" s="174"/>
      <c r="P363" s="174"/>
      <c r="Q363" s="174"/>
      <c r="R363" s="174"/>
      <c r="S363" s="174"/>
      <c r="T363" s="175"/>
      <c r="AT363" s="169" t="s">
        <v>142</v>
      </c>
      <c r="AU363" s="169" t="s">
        <v>83</v>
      </c>
      <c r="AV363" s="13" t="s">
        <v>83</v>
      </c>
      <c r="AW363" s="13" t="s">
        <v>32</v>
      </c>
      <c r="AX363" s="13" t="s">
        <v>81</v>
      </c>
      <c r="AY363" s="169" t="s">
        <v>132</v>
      </c>
    </row>
    <row r="364" spans="1:65" s="12" customFormat="1" ht="22.9" customHeight="1">
      <c r="B364" s="136"/>
      <c r="D364" s="137" t="s">
        <v>74</v>
      </c>
      <c r="E364" s="147" t="s">
        <v>171</v>
      </c>
      <c r="F364" s="147" t="s">
        <v>433</v>
      </c>
      <c r="I364" s="139"/>
      <c r="J364" s="148">
        <f>BK364</f>
        <v>0</v>
      </c>
      <c r="L364" s="136"/>
      <c r="M364" s="141"/>
      <c r="N364" s="142"/>
      <c r="O364" s="142"/>
      <c r="P364" s="143">
        <f>SUM(P365:P409)</f>
        <v>0</v>
      </c>
      <c r="Q364" s="142"/>
      <c r="R364" s="143">
        <f>SUM(R365:R409)</f>
        <v>15.834479680000001</v>
      </c>
      <c r="S364" s="142"/>
      <c r="T364" s="144">
        <f>SUM(T365:T409)</f>
        <v>0</v>
      </c>
      <c r="AR364" s="137" t="s">
        <v>81</v>
      </c>
      <c r="AT364" s="145" t="s">
        <v>74</v>
      </c>
      <c r="AU364" s="145" t="s">
        <v>81</v>
      </c>
      <c r="AY364" s="137" t="s">
        <v>132</v>
      </c>
      <c r="BK364" s="146">
        <f>SUM(BK365:BK409)</f>
        <v>0</v>
      </c>
    </row>
    <row r="365" spans="1:65" s="2" customFormat="1" ht="24.2" customHeight="1">
      <c r="A365" s="33"/>
      <c r="B365" s="149"/>
      <c r="C365" s="150" t="s">
        <v>434</v>
      </c>
      <c r="D365" s="150" t="s">
        <v>134</v>
      </c>
      <c r="E365" s="151" t="s">
        <v>435</v>
      </c>
      <c r="F365" s="152" t="s">
        <v>436</v>
      </c>
      <c r="G365" s="153" t="s">
        <v>137</v>
      </c>
      <c r="H365" s="154">
        <v>123.551</v>
      </c>
      <c r="I365" s="155"/>
      <c r="J365" s="156">
        <f>ROUND(I365*H365,2)</f>
        <v>0</v>
      </c>
      <c r="K365" s="152" t="s">
        <v>146</v>
      </c>
      <c r="L365" s="34"/>
      <c r="M365" s="157" t="s">
        <v>1</v>
      </c>
      <c r="N365" s="158" t="s">
        <v>40</v>
      </c>
      <c r="O365" s="59"/>
      <c r="P365" s="159">
        <f>O365*H365</f>
        <v>0</v>
      </c>
      <c r="Q365" s="159">
        <v>0</v>
      </c>
      <c r="R365" s="159">
        <f>Q365*H365</f>
        <v>0</v>
      </c>
      <c r="S365" s="159">
        <v>0</v>
      </c>
      <c r="T365" s="160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1" t="s">
        <v>138</v>
      </c>
      <c r="AT365" s="161" t="s">
        <v>134</v>
      </c>
      <c r="AU365" s="161" t="s">
        <v>83</v>
      </c>
      <c r="AY365" s="18" t="s">
        <v>132</v>
      </c>
      <c r="BE365" s="162">
        <f>IF(N365="základní",J365,0)</f>
        <v>0</v>
      </c>
      <c r="BF365" s="162">
        <f>IF(N365="snížená",J365,0)</f>
        <v>0</v>
      </c>
      <c r="BG365" s="162">
        <f>IF(N365="zákl. přenesená",J365,0)</f>
        <v>0</v>
      </c>
      <c r="BH365" s="162">
        <f>IF(N365="sníž. přenesená",J365,0)</f>
        <v>0</v>
      </c>
      <c r="BI365" s="162">
        <f>IF(N365="nulová",J365,0)</f>
        <v>0</v>
      </c>
      <c r="BJ365" s="18" t="s">
        <v>81</v>
      </c>
      <c r="BK365" s="162">
        <f>ROUND(I365*H365,2)</f>
        <v>0</v>
      </c>
      <c r="BL365" s="18" t="s">
        <v>138</v>
      </c>
      <c r="BM365" s="161" t="s">
        <v>437</v>
      </c>
    </row>
    <row r="366" spans="1:65" s="2" customFormat="1" ht="19.5">
      <c r="A366" s="33"/>
      <c r="B366" s="34"/>
      <c r="C366" s="33"/>
      <c r="D366" s="163" t="s">
        <v>140</v>
      </c>
      <c r="E366" s="33"/>
      <c r="F366" s="164" t="s">
        <v>438</v>
      </c>
      <c r="G366" s="33"/>
      <c r="H366" s="33"/>
      <c r="I366" s="165"/>
      <c r="J366" s="33"/>
      <c r="K366" s="33"/>
      <c r="L366" s="34"/>
      <c r="M366" s="166"/>
      <c r="N366" s="167"/>
      <c r="O366" s="59"/>
      <c r="P366" s="59"/>
      <c r="Q366" s="59"/>
      <c r="R366" s="59"/>
      <c r="S366" s="59"/>
      <c r="T366" s="60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8" t="s">
        <v>140</v>
      </c>
      <c r="AU366" s="18" t="s">
        <v>83</v>
      </c>
    </row>
    <row r="367" spans="1:65" s="2" customFormat="1" ht="24.2" customHeight="1">
      <c r="A367" s="33"/>
      <c r="B367" s="149"/>
      <c r="C367" s="150" t="s">
        <v>439</v>
      </c>
      <c r="D367" s="150" t="s">
        <v>134</v>
      </c>
      <c r="E367" s="151" t="s">
        <v>440</v>
      </c>
      <c r="F367" s="152" t="s">
        <v>441</v>
      </c>
      <c r="G367" s="153" t="s">
        <v>137</v>
      </c>
      <c r="H367" s="154">
        <v>123.551</v>
      </c>
      <c r="I367" s="155"/>
      <c r="J367" s="156">
        <f>ROUND(I367*H367,2)</f>
        <v>0</v>
      </c>
      <c r="K367" s="152" t="s">
        <v>146</v>
      </c>
      <c r="L367" s="34"/>
      <c r="M367" s="157" t="s">
        <v>1</v>
      </c>
      <c r="N367" s="158" t="s">
        <v>40</v>
      </c>
      <c r="O367" s="59"/>
      <c r="P367" s="159">
        <f>O367*H367</f>
        <v>0</v>
      </c>
      <c r="Q367" s="159">
        <v>0</v>
      </c>
      <c r="R367" s="159">
        <f>Q367*H367</f>
        <v>0</v>
      </c>
      <c r="S367" s="159">
        <v>0</v>
      </c>
      <c r="T367" s="160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61" t="s">
        <v>138</v>
      </c>
      <c r="AT367" s="161" t="s">
        <v>134</v>
      </c>
      <c r="AU367" s="161" t="s">
        <v>83</v>
      </c>
      <c r="AY367" s="18" t="s">
        <v>132</v>
      </c>
      <c r="BE367" s="162">
        <f>IF(N367="základní",J367,0)</f>
        <v>0</v>
      </c>
      <c r="BF367" s="162">
        <f>IF(N367="snížená",J367,0)</f>
        <v>0</v>
      </c>
      <c r="BG367" s="162">
        <f>IF(N367="zákl. přenesená",J367,0)</f>
        <v>0</v>
      </c>
      <c r="BH367" s="162">
        <f>IF(N367="sníž. přenesená",J367,0)</f>
        <v>0</v>
      </c>
      <c r="BI367" s="162">
        <f>IF(N367="nulová",J367,0)</f>
        <v>0</v>
      </c>
      <c r="BJ367" s="18" t="s">
        <v>81</v>
      </c>
      <c r="BK367" s="162">
        <f>ROUND(I367*H367,2)</f>
        <v>0</v>
      </c>
      <c r="BL367" s="18" t="s">
        <v>138</v>
      </c>
      <c r="BM367" s="161" t="s">
        <v>442</v>
      </c>
    </row>
    <row r="368" spans="1:65" s="2" customFormat="1" ht="29.25">
      <c r="A368" s="33"/>
      <c r="B368" s="34"/>
      <c r="C368" s="33"/>
      <c r="D368" s="163" t="s">
        <v>140</v>
      </c>
      <c r="E368" s="33"/>
      <c r="F368" s="164" t="s">
        <v>443</v>
      </c>
      <c r="G368" s="33"/>
      <c r="H368" s="33"/>
      <c r="I368" s="165"/>
      <c r="J368" s="33"/>
      <c r="K368" s="33"/>
      <c r="L368" s="34"/>
      <c r="M368" s="166"/>
      <c r="N368" s="167"/>
      <c r="O368" s="59"/>
      <c r="P368" s="59"/>
      <c r="Q368" s="59"/>
      <c r="R368" s="59"/>
      <c r="S368" s="59"/>
      <c r="T368" s="60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T368" s="18" t="s">
        <v>140</v>
      </c>
      <c r="AU368" s="18" t="s">
        <v>83</v>
      </c>
    </row>
    <row r="369" spans="1:65" s="13" customFormat="1" ht="11.25">
      <c r="B369" s="168"/>
      <c r="D369" s="163" t="s">
        <v>142</v>
      </c>
      <c r="E369" s="169" t="s">
        <v>1</v>
      </c>
      <c r="F369" s="170" t="s">
        <v>444</v>
      </c>
      <c r="H369" s="171">
        <v>123.551</v>
      </c>
      <c r="I369" s="172"/>
      <c r="L369" s="168"/>
      <c r="M369" s="173"/>
      <c r="N369" s="174"/>
      <c r="O369" s="174"/>
      <c r="P369" s="174"/>
      <c r="Q369" s="174"/>
      <c r="R369" s="174"/>
      <c r="S369" s="174"/>
      <c r="T369" s="175"/>
      <c r="AT369" s="169" t="s">
        <v>142</v>
      </c>
      <c r="AU369" s="169" t="s">
        <v>83</v>
      </c>
      <c r="AV369" s="13" t="s">
        <v>83</v>
      </c>
      <c r="AW369" s="13" t="s">
        <v>32</v>
      </c>
      <c r="AX369" s="13" t="s">
        <v>81</v>
      </c>
      <c r="AY369" s="169" t="s">
        <v>132</v>
      </c>
    </row>
    <row r="370" spans="1:65" s="2" customFormat="1" ht="24.2" customHeight="1">
      <c r="A370" s="33"/>
      <c r="B370" s="149"/>
      <c r="C370" s="150" t="s">
        <v>445</v>
      </c>
      <c r="D370" s="150" t="s">
        <v>134</v>
      </c>
      <c r="E370" s="151" t="s">
        <v>446</v>
      </c>
      <c r="F370" s="152" t="s">
        <v>447</v>
      </c>
      <c r="G370" s="153" t="s">
        <v>137</v>
      </c>
      <c r="H370" s="154">
        <v>196.851</v>
      </c>
      <c r="I370" s="155"/>
      <c r="J370" s="156">
        <f>ROUND(I370*H370,2)</f>
        <v>0</v>
      </c>
      <c r="K370" s="152" t="s">
        <v>146</v>
      </c>
      <c r="L370" s="34"/>
      <c r="M370" s="157" t="s">
        <v>1</v>
      </c>
      <c r="N370" s="158" t="s">
        <v>40</v>
      </c>
      <c r="O370" s="59"/>
      <c r="P370" s="159">
        <f>O370*H370</f>
        <v>0</v>
      </c>
      <c r="Q370" s="159">
        <v>0</v>
      </c>
      <c r="R370" s="159">
        <f>Q370*H370</f>
        <v>0</v>
      </c>
      <c r="S370" s="159">
        <v>0</v>
      </c>
      <c r="T370" s="160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1" t="s">
        <v>138</v>
      </c>
      <c r="AT370" s="161" t="s">
        <v>134</v>
      </c>
      <c r="AU370" s="161" t="s">
        <v>83</v>
      </c>
      <c r="AY370" s="18" t="s">
        <v>132</v>
      </c>
      <c r="BE370" s="162">
        <f>IF(N370="základní",J370,0)</f>
        <v>0</v>
      </c>
      <c r="BF370" s="162">
        <f>IF(N370="snížená",J370,0)</f>
        <v>0</v>
      </c>
      <c r="BG370" s="162">
        <f>IF(N370="zákl. přenesená",J370,0)</f>
        <v>0</v>
      </c>
      <c r="BH370" s="162">
        <f>IF(N370="sníž. přenesená",J370,0)</f>
        <v>0</v>
      </c>
      <c r="BI370" s="162">
        <f>IF(N370="nulová",J370,0)</f>
        <v>0</v>
      </c>
      <c r="BJ370" s="18" t="s">
        <v>81</v>
      </c>
      <c r="BK370" s="162">
        <f>ROUND(I370*H370,2)</f>
        <v>0</v>
      </c>
      <c r="BL370" s="18" t="s">
        <v>138</v>
      </c>
      <c r="BM370" s="161" t="s">
        <v>448</v>
      </c>
    </row>
    <row r="371" spans="1:65" s="2" customFormat="1" ht="19.5">
      <c r="A371" s="33"/>
      <c r="B371" s="34"/>
      <c r="C371" s="33"/>
      <c r="D371" s="163" t="s">
        <v>140</v>
      </c>
      <c r="E371" s="33"/>
      <c r="F371" s="164" t="s">
        <v>449</v>
      </c>
      <c r="G371" s="33"/>
      <c r="H371" s="33"/>
      <c r="I371" s="165"/>
      <c r="J371" s="33"/>
      <c r="K371" s="33"/>
      <c r="L371" s="34"/>
      <c r="M371" s="166"/>
      <c r="N371" s="167"/>
      <c r="O371" s="59"/>
      <c r="P371" s="59"/>
      <c r="Q371" s="59"/>
      <c r="R371" s="59"/>
      <c r="S371" s="59"/>
      <c r="T371" s="60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T371" s="18" t="s">
        <v>140</v>
      </c>
      <c r="AU371" s="18" t="s">
        <v>83</v>
      </c>
    </row>
    <row r="372" spans="1:65" s="2" customFormat="1" ht="33" customHeight="1">
      <c r="A372" s="33"/>
      <c r="B372" s="149"/>
      <c r="C372" s="150" t="s">
        <v>450</v>
      </c>
      <c r="D372" s="150" t="s">
        <v>134</v>
      </c>
      <c r="E372" s="151" t="s">
        <v>451</v>
      </c>
      <c r="F372" s="152" t="s">
        <v>452</v>
      </c>
      <c r="G372" s="153" t="s">
        <v>137</v>
      </c>
      <c r="H372" s="154">
        <v>196.851</v>
      </c>
      <c r="I372" s="155"/>
      <c r="J372" s="156">
        <f>ROUND(I372*H372,2)</f>
        <v>0</v>
      </c>
      <c r="K372" s="152" t="s">
        <v>146</v>
      </c>
      <c r="L372" s="34"/>
      <c r="M372" s="157" t="s">
        <v>1</v>
      </c>
      <c r="N372" s="158" t="s">
        <v>40</v>
      </c>
      <c r="O372" s="59"/>
      <c r="P372" s="159">
        <f>O372*H372</f>
        <v>0</v>
      </c>
      <c r="Q372" s="159">
        <v>0</v>
      </c>
      <c r="R372" s="159">
        <f>Q372*H372</f>
        <v>0</v>
      </c>
      <c r="S372" s="159">
        <v>0</v>
      </c>
      <c r="T372" s="160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1" t="s">
        <v>138</v>
      </c>
      <c r="AT372" s="161" t="s">
        <v>134</v>
      </c>
      <c r="AU372" s="161" t="s">
        <v>83</v>
      </c>
      <c r="AY372" s="18" t="s">
        <v>132</v>
      </c>
      <c r="BE372" s="162">
        <f>IF(N372="základní",J372,0)</f>
        <v>0</v>
      </c>
      <c r="BF372" s="162">
        <f>IF(N372="snížená",J372,0)</f>
        <v>0</v>
      </c>
      <c r="BG372" s="162">
        <f>IF(N372="zákl. přenesená",J372,0)</f>
        <v>0</v>
      </c>
      <c r="BH372" s="162">
        <f>IF(N372="sníž. přenesená",J372,0)</f>
        <v>0</v>
      </c>
      <c r="BI372" s="162">
        <f>IF(N372="nulová",J372,0)</f>
        <v>0</v>
      </c>
      <c r="BJ372" s="18" t="s">
        <v>81</v>
      </c>
      <c r="BK372" s="162">
        <f>ROUND(I372*H372,2)</f>
        <v>0</v>
      </c>
      <c r="BL372" s="18" t="s">
        <v>138</v>
      </c>
      <c r="BM372" s="161" t="s">
        <v>453</v>
      </c>
    </row>
    <row r="373" spans="1:65" s="2" customFormat="1" ht="29.25">
      <c r="A373" s="33"/>
      <c r="B373" s="34"/>
      <c r="C373" s="33"/>
      <c r="D373" s="163" t="s">
        <v>140</v>
      </c>
      <c r="E373" s="33"/>
      <c r="F373" s="164" t="s">
        <v>454</v>
      </c>
      <c r="G373" s="33"/>
      <c r="H373" s="33"/>
      <c r="I373" s="165"/>
      <c r="J373" s="33"/>
      <c r="K373" s="33"/>
      <c r="L373" s="34"/>
      <c r="M373" s="166"/>
      <c r="N373" s="167"/>
      <c r="O373" s="59"/>
      <c r="P373" s="59"/>
      <c r="Q373" s="59"/>
      <c r="R373" s="59"/>
      <c r="S373" s="59"/>
      <c r="T373" s="60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T373" s="18" t="s">
        <v>140</v>
      </c>
      <c r="AU373" s="18" t="s">
        <v>83</v>
      </c>
    </row>
    <row r="374" spans="1:65" s="2" customFormat="1" ht="19.5">
      <c r="A374" s="33"/>
      <c r="B374" s="34"/>
      <c r="C374" s="33"/>
      <c r="D374" s="163" t="s">
        <v>149</v>
      </c>
      <c r="E374" s="33"/>
      <c r="F374" s="176" t="s">
        <v>150</v>
      </c>
      <c r="G374" s="33"/>
      <c r="H374" s="33"/>
      <c r="I374" s="165"/>
      <c r="J374" s="33"/>
      <c r="K374" s="33"/>
      <c r="L374" s="34"/>
      <c r="M374" s="166"/>
      <c r="N374" s="167"/>
      <c r="O374" s="59"/>
      <c r="P374" s="59"/>
      <c r="Q374" s="59"/>
      <c r="R374" s="59"/>
      <c r="S374" s="59"/>
      <c r="T374" s="60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T374" s="18" t="s">
        <v>149</v>
      </c>
      <c r="AU374" s="18" t="s">
        <v>83</v>
      </c>
    </row>
    <row r="375" spans="1:65" s="13" customFormat="1" ht="11.25">
      <c r="B375" s="168"/>
      <c r="D375" s="163" t="s">
        <v>142</v>
      </c>
      <c r="E375" s="169" t="s">
        <v>1</v>
      </c>
      <c r="F375" s="170" t="s">
        <v>455</v>
      </c>
      <c r="H375" s="171">
        <v>196.851</v>
      </c>
      <c r="I375" s="172"/>
      <c r="L375" s="168"/>
      <c r="M375" s="173"/>
      <c r="N375" s="174"/>
      <c r="O375" s="174"/>
      <c r="P375" s="174"/>
      <c r="Q375" s="174"/>
      <c r="R375" s="174"/>
      <c r="S375" s="174"/>
      <c r="T375" s="175"/>
      <c r="AT375" s="169" t="s">
        <v>142</v>
      </c>
      <c r="AU375" s="169" t="s">
        <v>83</v>
      </c>
      <c r="AV375" s="13" t="s">
        <v>83</v>
      </c>
      <c r="AW375" s="13" t="s">
        <v>32</v>
      </c>
      <c r="AX375" s="13" t="s">
        <v>81</v>
      </c>
      <c r="AY375" s="169" t="s">
        <v>132</v>
      </c>
    </row>
    <row r="376" spans="1:65" s="2" customFormat="1" ht="24.2" customHeight="1">
      <c r="A376" s="33"/>
      <c r="B376" s="149"/>
      <c r="C376" s="150" t="s">
        <v>456</v>
      </c>
      <c r="D376" s="150" t="s">
        <v>134</v>
      </c>
      <c r="E376" s="151" t="s">
        <v>457</v>
      </c>
      <c r="F376" s="152" t="s">
        <v>458</v>
      </c>
      <c r="G376" s="153" t="s">
        <v>137</v>
      </c>
      <c r="H376" s="154">
        <v>270.17099999999999</v>
      </c>
      <c r="I376" s="155"/>
      <c r="J376" s="156">
        <f>ROUND(I376*H376,2)</f>
        <v>0</v>
      </c>
      <c r="K376" s="152" t="s">
        <v>146</v>
      </c>
      <c r="L376" s="34"/>
      <c r="M376" s="157" t="s">
        <v>1</v>
      </c>
      <c r="N376" s="158" t="s">
        <v>40</v>
      </c>
      <c r="O376" s="59"/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1" t="s">
        <v>138</v>
      </c>
      <c r="AT376" s="161" t="s">
        <v>134</v>
      </c>
      <c r="AU376" s="161" t="s">
        <v>83</v>
      </c>
      <c r="AY376" s="18" t="s">
        <v>132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8" t="s">
        <v>81</v>
      </c>
      <c r="BK376" s="162">
        <f>ROUND(I376*H376,2)</f>
        <v>0</v>
      </c>
      <c r="BL376" s="18" t="s">
        <v>138</v>
      </c>
      <c r="BM376" s="161" t="s">
        <v>459</v>
      </c>
    </row>
    <row r="377" spans="1:65" s="2" customFormat="1" ht="19.5">
      <c r="A377" s="33"/>
      <c r="B377" s="34"/>
      <c r="C377" s="33"/>
      <c r="D377" s="163" t="s">
        <v>140</v>
      </c>
      <c r="E377" s="33"/>
      <c r="F377" s="164" t="s">
        <v>460</v>
      </c>
      <c r="G377" s="33"/>
      <c r="H377" s="33"/>
      <c r="I377" s="165"/>
      <c r="J377" s="33"/>
      <c r="K377" s="33"/>
      <c r="L377" s="34"/>
      <c r="M377" s="166"/>
      <c r="N377" s="167"/>
      <c r="O377" s="59"/>
      <c r="P377" s="59"/>
      <c r="Q377" s="59"/>
      <c r="R377" s="59"/>
      <c r="S377" s="59"/>
      <c r="T377" s="60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T377" s="18" t="s">
        <v>140</v>
      </c>
      <c r="AU377" s="18" t="s">
        <v>83</v>
      </c>
    </row>
    <row r="378" spans="1:65" s="2" customFormat="1" ht="33" customHeight="1">
      <c r="A378" s="33"/>
      <c r="B378" s="149"/>
      <c r="C378" s="150" t="s">
        <v>461</v>
      </c>
      <c r="D378" s="150" t="s">
        <v>134</v>
      </c>
      <c r="E378" s="151" t="s">
        <v>462</v>
      </c>
      <c r="F378" s="152" t="s">
        <v>463</v>
      </c>
      <c r="G378" s="153" t="s">
        <v>137</v>
      </c>
      <c r="H378" s="154">
        <v>270.17099999999999</v>
      </c>
      <c r="I378" s="155"/>
      <c r="J378" s="156">
        <f>ROUND(I378*H378,2)</f>
        <v>0</v>
      </c>
      <c r="K378" s="152" t="s">
        <v>146</v>
      </c>
      <c r="L378" s="34"/>
      <c r="M378" s="157" t="s">
        <v>1</v>
      </c>
      <c r="N378" s="158" t="s">
        <v>40</v>
      </c>
      <c r="O378" s="59"/>
      <c r="P378" s="159">
        <f>O378*H378</f>
        <v>0</v>
      </c>
      <c r="Q378" s="159">
        <v>0</v>
      </c>
      <c r="R378" s="159">
        <f>Q378*H378</f>
        <v>0</v>
      </c>
      <c r="S378" s="159">
        <v>0</v>
      </c>
      <c r="T378" s="160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61" t="s">
        <v>138</v>
      </c>
      <c r="AT378" s="161" t="s">
        <v>134</v>
      </c>
      <c r="AU378" s="161" t="s">
        <v>83</v>
      </c>
      <c r="AY378" s="18" t="s">
        <v>132</v>
      </c>
      <c r="BE378" s="162">
        <f>IF(N378="základní",J378,0)</f>
        <v>0</v>
      </c>
      <c r="BF378" s="162">
        <f>IF(N378="snížená",J378,0)</f>
        <v>0</v>
      </c>
      <c r="BG378" s="162">
        <f>IF(N378="zákl. přenesená",J378,0)</f>
        <v>0</v>
      </c>
      <c r="BH378" s="162">
        <f>IF(N378="sníž. přenesená",J378,0)</f>
        <v>0</v>
      </c>
      <c r="BI378" s="162">
        <f>IF(N378="nulová",J378,0)</f>
        <v>0</v>
      </c>
      <c r="BJ378" s="18" t="s">
        <v>81</v>
      </c>
      <c r="BK378" s="162">
        <f>ROUND(I378*H378,2)</f>
        <v>0</v>
      </c>
      <c r="BL378" s="18" t="s">
        <v>138</v>
      </c>
      <c r="BM378" s="161" t="s">
        <v>464</v>
      </c>
    </row>
    <row r="379" spans="1:65" s="2" customFormat="1" ht="29.25">
      <c r="A379" s="33"/>
      <c r="B379" s="34"/>
      <c r="C379" s="33"/>
      <c r="D379" s="163" t="s">
        <v>140</v>
      </c>
      <c r="E379" s="33"/>
      <c r="F379" s="164" t="s">
        <v>465</v>
      </c>
      <c r="G379" s="33"/>
      <c r="H379" s="33"/>
      <c r="I379" s="165"/>
      <c r="J379" s="33"/>
      <c r="K379" s="33"/>
      <c r="L379" s="34"/>
      <c r="M379" s="166"/>
      <c r="N379" s="167"/>
      <c r="O379" s="59"/>
      <c r="P379" s="59"/>
      <c r="Q379" s="59"/>
      <c r="R379" s="59"/>
      <c r="S379" s="59"/>
      <c r="T379" s="60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T379" s="18" t="s">
        <v>140</v>
      </c>
      <c r="AU379" s="18" t="s">
        <v>83</v>
      </c>
    </row>
    <row r="380" spans="1:65" s="2" customFormat="1" ht="19.5">
      <c r="A380" s="33"/>
      <c r="B380" s="34"/>
      <c r="C380" s="33"/>
      <c r="D380" s="163" t="s">
        <v>149</v>
      </c>
      <c r="E380" s="33"/>
      <c r="F380" s="176" t="s">
        <v>150</v>
      </c>
      <c r="G380" s="33"/>
      <c r="H380" s="33"/>
      <c r="I380" s="165"/>
      <c r="J380" s="33"/>
      <c r="K380" s="33"/>
      <c r="L380" s="34"/>
      <c r="M380" s="166"/>
      <c r="N380" s="167"/>
      <c r="O380" s="59"/>
      <c r="P380" s="59"/>
      <c r="Q380" s="59"/>
      <c r="R380" s="59"/>
      <c r="S380" s="59"/>
      <c r="T380" s="60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T380" s="18" t="s">
        <v>149</v>
      </c>
      <c r="AU380" s="18" t="s">
        <v>83</v>
      </c>
    </row>
    <row r="381" spans="1:65" s="14" customFormat="1" ht="11.25">
      <c r="B381" s="177"/>
      <c r="D381" s="163" t="s">
        <v>142</v>
      </c>
      <c r="E381" s="178" t="s">
        <v>1</v>
      </c>
      <c r="F381" s="179" t="s">
        <v>466</v>
      </c>
      <c r="H381" s="178" t="s">
        <v>1</v>
      </c>
      <c r="I381" s="180"/>
      <c r="L381" s="177"/>
      <c r="M381" s="181"/>
      <c r="N381" s="182"/>
      <c r="O381" s="182"/>
      <c r="P381" s="182"/>
      <c r="Q381" s="182"/>
      <c r="R381" s="182"/>
      <c r="S381" s="182"/>
      <c r="T381" s="183"/>
      <c r="AT381" s="178" t="s">
        <v>142</v>
      </c>
      <c r="AU381" s="178" t="s">
        <v>83</v>
      </c>
      <c r="AV381" s="14" t="s">
        <v>81</v>
      </c>
      <c r="AW381" s="14" t="s">
        <v>32</v>
      </c>
      <c r="AX381" s="14" t="s">
        <v>75</v>
      </c>
      <c r="AY381" s="178" t="s">
        <v>132</v>
      </c>
    </row>
    <row r="382" spans="1:65" s="13" customFormat="1" ht="11.25">
      <c r="B382" s="168"/>
      <c r="D382" s="163" t="s">
        <v>142</v>
      </c>
      <c r="E382" s="169" t="s">
        <v>1</v>
      </c>
      <c r="F382" s="170" t="s">
        <v>467</v>
      </c>
      <c r="H382" s="171">
        <v>270.17099999999999</v>
      </c>
      <c r="I382" s="172"/>
      <c r="L382" s="168"/>
      <c r="M382" s="173"/>
      <c r="N382" s="174"/>
      <c r="O382" s="174"/>
      <c r="P382" s="174"/>
      <c r="Q382" s="174"/>
      <c r="R382" s="174"/>
      <c r="S382" s="174"/>
      <c r="T382" s="175"/>
      <c r="AT382" s="169" t="s">
        <v>142</v>
      </c>
      <c r="AU382" s="169" t="s">
        <v>83</v>
      </c>
      <c r="AV382" s="13" t="s">
        <v>83</v>
      </c>
      <c r="AW382" s="13" t="s">
        <v>32</v>
      </c>
      <c r="AX382" s="13" t="s">
        <v>81</v>
      </c>
      <c r="AY382" s="169" t="s">
        <v>132</v>
      </c>
    </row>
    <row r="383" spans="1:65" s="2" customFormat="1" ht="24.2" customHeight="1">
      <c r="A383" s="33"/>
      <c r="B383" s="149"/>
      <c r="C383" s="150" t="s">
        <v>468</v>
      </c>
      <c r="D383" s="150" t="s">
        <v>134</v>
      </c>
      <c r="E383" s="151" t="s">
        <v>469</v>
      </c>
      <c r="F383" s="152" t="s">
        <v>470</v>
      </c>
      <c r="G383" s="153" t="s">
        <v>137</v>
      </c>
      <c r="H383" s="154">
        <v>5.39</v>
      </c>
      <c r="I383" s="155"/>
      <c r="J383" s="156">
        <f>ROUND(I383*H383,2)</f>
        <v>0</v>
      </c>
      <c r="K383" s="152" t="s">
        <v>146</v>
      </c>
      <c r="L383" s="34"/>
      <c r="M383" s="157" t="s">
        <v>1</v>
      </c>
      <c r="N383" s="158" t="s">
        <v>40</v>
      </c>
      <c r="O383" s="59"/>
      <c r="P383" s="159">
        <f>O383*H383</f>
        <v>0</v>
      </c>
      <c r="Q383" s="159">
        <v>0</v>
      </c>
      <c r="R383" s="159">
        <f>Q383*H383</f>
        <v>0</v>
      </c>
      <c r="S383" s="159">
        <v>0</v>
      </c>
      <c r="T383" s="160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1" t="s">
        <v>138</v>
      </c>
      <c r="AT383" s="161" t="s">
        <v>134</v>
      </c>
      <c r="AU383" s="161" t="s">
        <v>83</v>
      </c>
      <c r="AY383" s="18" t="s">
        <v>132</v>
      </c>
      <c r="BE383" s="162">
        <f>IF(N383="základní",J383,0)</f>
        <v>0</v>
      </c>
      <c r="BF383" s="162">
        <f>IF(N383="snížená",J383,0)</f>
        <v>0</v>
      </c>
      <c r="BG383" s="162">
        <f>IF(N383="zákl. přenesená",J383,0)</f>
        <v>0</v>
      </c>
      <c r="BH383" s="162">
        <f>IF(N383="sníž. přenesená",J383,0)</f>
        <v>0</v>
      </c>
      <c r="BI383" s="162">
        <f>IF(N383="nulová",J383,0)</f>
        <v>0</v>
      </c>
      <c r="BJ383" s="18" t="s">
        <v>81</v>
      </c>
      <c r="BK383" s="162">
        <f>ROUND(I383*H383,2)</f>
        <v>0</v>
      </c>
      <c r="BL383" s="18" t="s">
        <v>138</v>
      </c>
      <c r="BM383" s="161" t="s">
        <v>471</v>
      </c>
    </row>
    <row r="384" spans="1:65" s="2" customFormat="1" ht="19.5">
      <c r="A384" s="33"/>
      <c r="B384" s="34"/>
      <c r="C384" s="33"/>
      <c r="D384" s="163" t="s">
        <v>140</v>
      </c>
      <c r="E384" s="33"/>
      <c r="F384" s="164" t="s">
        <v>472</v>
      </c>
      <c r="G384" s="33"/>
      <c r="H384" s="33"/>
      <c r="I384" s="165"/>
      <c r="J384" s="33"/>
      <c r="K384" s="33"/>
      <c r="L384" s="34"/>
      <c r="M384" s="166"/>
      <c r="N384" s="167"/>
      <c r="O384" s="59"/>
      <c r="P384" s="59"/>
      <c r="Q384" s="59"/>
      <c r="R384" s="59"/>
      <c r="S384" s="59"/>
      <c r="T384" s="60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T384" s="18" t="s">
        <v>140</v>
      </c>
      <c r="AU384" s="18" t="s">
        <v>83</v>
      </c>
    </row>
    <row r="385" spans="1:65" s="2" customFormat="1" ht="24.2" customHeight="1">
      <c r="A385" s="33"/>
      <c r="B385" s="149"/>
      <c r="C385" s="150" t="s">
        <v>473</v>
      </c>
      <c r="D385" s="150" t="s">
        <v>134</v>
      </c>
      <c r="E385" s="151" t="s">
        <v>474</v>
      </c>
      <c r="F385" s="152" t="s">
        <v>475</v>
      </c>
      <c r="G385" s="153" t="s">
        <v>137</v>
      </c>
      <c r="H385" s="154">
        <v>5.39</v>
      </c>
      <c r="I385" s="155"/>
      <c r="J385" s="156">
        <f>ROUND(I385*H385,2)</f>
        <v>0</v>
      </c>
      <c r="K385" s="152" t="s">
        <v>146</v>
      </c>
      <c r="L385" s="34"/>
      <c r="M385" s="157" t="s">
        <v>1</v>
      </c>
      <c r="N385" s="158" t="s">
        <v>40</v>
      </c>
      <c r="O385" s="59"/>
      <c r="P385" s="159">
        <f>O385*H385</f>
        <v>0</v>
      </c>
      <c r="Q385" s="159">
        <v>8.9219999999999994E-2</v>
      </c>
      <c r="R385" s="159">
        <f>Q385*H385</f>
        <v>0.48089579999999993</v>
      </c>
      <c r="S385" s="159">
        <v>0</v>
      </c>
      <c r="T385" s="160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1" t="s">
        <v>138</v>
      </c>
      <c r="AT385" s="161" t="s">
        <v>134</v>
      </c>
      <c r="AU385" s="161" t="s">
        <v>83</v>
      </c>
      <c r="AY385" s="18" t="s">
        <v>132</v>
      </c>
      <c r="BE385" s="162">
        <f>IF(N385="základní",J385,0)</f>
        <v>0</v>
      </c>
      <c r="BF385" s="162">
        <f>IF(N385="snížená",J385,0)</f>
        <v>0</v>
      </c>
      <c r="BG385" s="162">
        <f>IF(N385="zákl. přenesená",J385,0)</f>
        <v>0</v>
      </c>
      <c r="BH385" s="162">
        <f>IF(N385="sníž. přenesená",J385,0)</f>
        <v>0</v>
      </c>
      <c r="BI385" s="162">
        <f>IF(N385="nulová",J385,0)</f>
        <v>0</v>
      </c>
      <c r="BJ385" s="18" t="s">
        <v>81</v>
      </c>
      <c r="BK385" s="162">
        <f>ROUND(I385*H385,2)</f>
        <v>0</v>
      </c>
      <c r="BL385" s="18" t="s">
        <v>138</v>
      </c>
      <c r="BM385" s="161" t="s">
        <v>476</v>
      </c>
    </row>
    <row r="386" spans="1:65" s="2" customFormat="1" ht="48.75">
      <c r="A386" s="33"/>
      <c r="B386" s="34"/>
      <c r="C386" s="33"/>
      <c r="D386" s="163" t="s">
        <v>140</v>
      </c>
      <c r="E386" s="33"/>
      <c r="F386" s="164" t="s">
        <v>477</v>
      </c>
      <c r="G386" s="33"/>
      <c r="H386" s="33"/>
      <c r="I386" s="165"/>
      <c r="J386" s="33"/>
      <c r="K386" s="33"/>
      <c r="L386" s="34"/>
      <c r="M386" s="166"/>
      <c r="N386" s="167"/>
      <c r="O386" s="59"/>
      <c r="P386" s="59"/>
      <c r="Q386" s="59"/>
      <c r="R386" s="59"/>
      <c r="S386" s="59"/>
      <c r="T386" s="60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T386" s="18" t="s">
        <v>140</v>
      </c>
      <c r="AU386" s="18" t="s">
        <v>83</v>
      </c>
    </row>
    <row r="387" spans="1:65" s="2" customFormat="1" ht="19.5">
      <c r="A387" s="33"/>
      <c r="B387" s="34"/>
      <c r="C387" s="33"/>
      <c r="D387" s="163" t="s">
        <v>149</v>
      </c>
      <c r="E387" s="33"/>
      <c r="F387" s="176" t="s">
        <v>150</v>
      </c>
      <c r="G387" s="33"/>
      <c r="H387" s="33"/>
      <c r="I387" s="165"/>
      <c r="J387" s="33"/>
      <c r="K387" s="33"/>
      <c r="L387" s="34"/>
      <c r="M387" s="166"/>
      <c r="N387" s="167"/>
      <c r="O387" s="59"/>
      <c r="P387" s="59"/>
      <c r="Q387" s="59"/>
      <c r="R387" s="59"/>
      <c r="S387" s="59"/>
      <c r="T387" s="60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T387" s="18" t="s">
        <v>149</v>
      </c>
      <c r="AU387" s="18" t="s">
        <v>83</v>
      </c>
    </row>
    <row r="388" spans="1:65" s="14" customFormat="1" ht="11.25">
      <c r="B388" s="177"/>
      <c r="D388" s="163" t="s">
        <v>142</v>
      </c>
      <c r="E388" s="178" t="s">
        <v>1</v>
      </c>
      <c r="F388" s="179" t="s">
        <v>478</v>
      </c>
      <c r="H388" s="178" t="s">
        <v>1</v>
      </c>
      <c r="I388" s="180"/>
      <c r="L388" s="177"/>
      <c r="M388" s="181"/>
      <c r="N388" s="182"/>
      <c r="O388" s="182"/>
      <c r="P388" s="182"/>
      <c r="Q388" s="182"/>
      <c r="R388" s="182"/>
      <c r="S388" s="182"/>
      <c r="T388" s="183"/>
      <c r="AT388" s="178" t="s">
        <v>142</v>
      </c>
      <c r="AU388" s="178" t="s">
        <v>83</v>
      </c>
      <c r="AV388" s="14" t="s">
        <v>81</v>
      </c>
      <c r="AW388" s="14" t="s">
        <v>32</v>
      </c>
      <c r="AX388" s="14" t="s">
        <v>75</v>
      </c>
      <c r="AY388" s="178" t="s">
        <v>132</v>
      </c>
    </row>
    <row r="389" spans="1:65" s="13" customFormat="1" ht="11.25">
      <c r="B389" s="168"/>
      <c r="D389" s="163" t="s">
        <v>142</v>
      </c>
      <c r="E389" s="169" t="s">
        <v>1</v>
      </c>
      <c r="F389" s="170" t="s">
        <v>152</v>
      </c>
      <c r="H389" s="171">
        <v>5.39</v>
      </c>
      <c r="I389" s="172"/>
      <c r="L389" s="168"/>
      <c r="M389" s="173"/>
      <c r="N389" s="174"/>
      <c r="O389" s="174"/>
      <c r="P389" s="174"/>
      <c r="Q389" s="174"/>
      <c r="R389" s="174"/>
      <c r="S389" s="174"/>
      <c r="T389" s="175"/>
      <c r="AT389" s="169" t="s">
        <v>142</v>
      </c>
      <c r="AU389" s="169" t="s">
        <v>83</v>
      </c>
      <c r="AV389" s="13" t="s">
        <v>83</v>
      </c>
      <c r="AW389" s="13" t="s">
        <v>32</v>
      </c>
      <c r="AX389" s="13" t="s">
        <v>81</v>
      </c>
      <c r="AY389" s="169" t="s">
        <v>132</v>
      </c>
    </row>
    <row r="390" spans="1:65" s="2" customFormat="1" ht="16.5" customHeight="1">
      <c r="A390" s="33"/>
      <c r="B390" s="149"/>
      <c r="C390" s="200" t="s">
        <v>479</v>
      </c>
      <c r="D390" s="200" t="s">
        <v>358</v>
      </c>
      <c r="E390" s="201" t="s">
        <v>480</v>
      </c>
      <c r="F390" s="202" t="s">
        <v>481</v>
      </c>
      <c r="G390" s="203" t="s">
        <v>137</v>
      </c>
      <c r="H390" s="204">
        <v>1.1319999999999999</v>
      </c>
      <c r="I390" s="205"/>
      <c r="J390" s="206">
        <f>ROUND(I390*H390,2)</f>
        <v>0</v>
      </c>
      <c r="K390" s="202" t="s">
        <v>146</v>
      </c>
      <c r="L390" s="207"/>
      <c r="M390" s="208" t="s">
        <v>1</v>
      </c>
      <c r="N390" s="209" t="s">
        <v>40</v>
      </c>
      <c r="O390" s="59"/>
      <c r="P390" s="159">
        <f>O390*H390</f>
        <v>0</v>
      </c>
      <c r="Q390" s="159">
        <v>0.113</v>
      </c>
      <c r="R390" s="159">
        <f>Q390*H390</f>
        <v>0.127916</v>
      </c>
      <c r="S390" s="159">
        <v>0</v>
      </c>
      <c r="T390" s="160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1" t="s">
        <v>186</v>
      </c>
      <c r="AT390" s="161" t="s">
        <v>358</v>
      </c>
      <c r="AU390" s="161" t="s">
        <v>83</v>
      </c>
      <c r="AY390" s="18" t="s">
        <v>132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8" t="s">
        <v>81</v>
      </c>
      <c r="BK390" s="162">
        <f>ROUND(I390*H390,2)</f>
        <v>0</v>
      </c>
      <c r="BL390" s="18" t="s">
        <v>138</v>
      </c>
      <c r="BM390" s="161" t="s">
        <v>482</v>
      </c>
    </row>
    <row r="391" spans="1:65" s="2" customFormat="1" ht="11.25">
      <c r="A391" s="33"/>
      <c r="B391" s="34"/>
      <c r="C391" s="33"/>
      <c r="D391" s="163" t="s">
        <v>140</v>
      </c>
      <c r="E391" s="33"/>
      <c r="F391" s="164" t="s">
        <v>481</v>
      </c>
      <c r="G391" s="33"/>
      <c r="H391" s="33"/>
      <c r="I391" s="165"/>
      <c r="J391" s="33"/>
      <c r="K391" s="33"/>
      <c r="L391" s="34"/>
      <c r="M391" s="166"/>
      <c r="N391" s="167"/>
      <c r="O391" s="59"/>
      <c r="P391" s="59"/>
      <c r="Q391" s="59"/>
      <c r="R391" s="59"/>
      <c r="S391" s="59"/>
      <c r="T391" s="60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T391" s="18" t="s">
        <v>140</v>
      </c>
      <c r="AU391" s="18" t="s">
        <v>83</v>
      </c>
    </row>
    <row r="392" spans="1:65" s="14" customFormat="1" ht="11.25">
      <c r="B392" s="177"/>
      <c r="D392" s="163" t="s">
        <v>142</v>
      </c>
      <c r="E392" s="178" t="s">
        <v>1</v>
      </c>
      <c r="F392" s="179" t="s">
        <v>483</v>
      </c>
      <c r="H392" s="178" t="s">
        <v>1</v>
      </c>
      <c r="I392" s="180"/>
      <c r="L392" s="177"/>
      <c r="M392" s="181"/>
      <c r="N392" s="182"/>
      <c r="O392" s="182"/>
      <c r="P392" s="182"/>
      <c r="Q392" s="182"/>
      <c r="R392" s="182"/>
      <c r="S392" s="182"/>
      <c r="T392" s="183"/>
      <c r="AT392" s="178" t="s">
        <v>142</v>
      </c>
      <c r="AU392" s="178" t="s">
        <v>83</v>
      </c>
      <c r="AV392" s="14" t="s">
        <v>81</v>
      </c>
      <c r="AW392" s="14" t="s">
        <v>32</v>
      </c>
      <c r="AX392" s="14" t="s">
        <v>75</v>
      </c>
      <c r="AY392" s="178" t="s">
        <v>132</v>
      </c>
    </row>
    <row r="393" spans="1:65" s="13" customFormat="1" ht="11.25">
      <c r="B393" s="168"/>
      <c r="D393" s="163" t="s">
        <v>142</v>
      </c>
      <c r="E393" s="169" t="s">
        <v>1</v>
      </c>
      <c r="F393" s="170" t="s">
        <v>484</v>
      </c>
      <c r="H393" s="171">
        <v>1.0780000000000001</v>
      </c>
      <c r="I393" s="172"/>
      <c r="L393" s="168"/>
      <c r="M393" s="173"/>
      <c r="N393" s="174"/>
      <c r="O393" s="174"/>
      <c r="P393" s="174"/>
      <c r="Q393" s="174"/>
      <c r="R393" s="174"/>
      <c r="S393" s="174"/>
      <c r="T393" s="175"/>
      <c r="AT393" s="169" t="s">
        <v>142</v>
      </c>
      <c r="AU393" s="169" t="s">
        <v>83</v>
      </c>
      <c r="AV393" s="13" t="s">
        <v>83</v>
      </c>
      <c r="AW393" s="13" t="s">
        <v>32</v>
      </c>
      <c r="AX393" s="13" t="s">
        <v>81</v>
      </c>
      <c r="AY393" s="169" t="s">
        <v>132</v>
      </c>
    </row>
    <row r="394" spans="1:65" s="13" customFormat="1" ht="11.25">
      <c r="B394" s="168"/>
      <c r="D394" s="163" t="s">
        <v>142</v>
      </c>
      <c r="F394" s="170" t="s">
        <v>485</v>
      </c>
      <c r="H394" s="171">
        <v>1.1319999999999999</v>
      </c>
      <c r="I394" s="172"/>
      <c r="L394" s="168"/>
      <c r="M394" s="173"/>
      <c r="N394" s="174"/>
      <c r="O394" s="174"/>
      <c r="P394" s="174"/>
      <c r="Q394" s="174"/>
      <c r="R394" s="174"/>
      <c r="S394" s="174"/>
      <c r="T394" s="175"/>
      <c r="AT394" s="169" t="s">
        <v>142</v>
      </c>
      <c r="AU394" s="169" t="s">
        <v>83</v>
      </c>
      <c r="AV394" s="13" t="s">
        <v>83</v>
      </c>
      <c r="AW394" s="13" t="s">
        <v>3</v>
      </c>
      <c r="AX394" s="13" t="s">
        <v>81</v>
      </c>
      <c r="AY394" s="169" t="s">
        <v>132</v>
      </c>
    </row>
    <row r="395" spans="1:65" s="2" customFormat="1" ht="24.2" customHeight="1">
      <c r="A395" s="33"/>
      <c r="B395" s="149"/>
      <c r="C395" s="150" t="s">
        <v>486</v>
      </c>
      <c r="D395" s="150" t="s">
        <v>134</v>
      </c>
      <c r="E395" s="151" t="s">
        <v>487</v>
      </c>
      <c r="F395" s="152" t="s">
        <v>488</v>
      </c>
      <c r="G395" s="153" t="s">
        <v>137</v>
      </c>
      <c r="H395" s="154">
        <v>50.634</v>
      </c>
      <c r="I395" s="155"/>
      <c r="J395" s="156">
        <f>ROUND(I395*H395,2)</f>
        <v>0</v>
      </c>
      <c r="K395" s="152" t="s">
        <v>1</v>
      </c>
      <c r="L395" s="34"/>
      <c r="M395" s="157" t="s">
        <v>1</v>
      </c>
      <c r="N395" s="158" t="s">
        <v>40</v>
      </c>
      <c r="O395" s="59"/>
      <c r="P395" s="159">
        <f>O395*H395</f>
        <v>0</v>
      </c>
      <c r="Q395" s="159">
        <v>0</v>
      </c>
      <c r="R395" s="159">
        <f>Q395*H395</f>
        <v>0</v>
      </c>
      <c r="S395" s="159">
        <v>0</v>
      </c>
      <c r="T395" s="160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1" t="s">
        <v>138</v>
      </c>
      <c r="AT395" s="161" t="s">
        <v>134</v>
      </c>
      <c r="AU395" s="161" t="s">
        <v>83</v>
      </c>
      <c r="AY395" s="18" t="s">
        <v>132</v>
      </c>
      <c r="BE395" s="162">
        <f>IF(N395="základní",J395,0)</f>
        <v>0</v>
      </c>
      <c r="BF395" s="162">
        <f>IF(N395="snížená",J395,0)</f>
        <v>0</v>
      </c>
      <c r="BG395" s="162">
        <f>IF(N395="zákl. přenesená",J395,0)</f>
        <v>0</v>
      </c>
      <c r="BH395" s="162">
        <f>IF(N395="sníž. přenesená",J395,0)</f>
        <v>0</v>
      </c>
      <c r="BI395" s="162">
        <f>IF(N395="nulová",J395,0)</f>
        <v>0</v>
      </c>
      <c r="BJ395" s="18" t="s">
        <v>81</v>
      </c>
      <c r="BK395" s="162">
        <f>ROUND(I395*H395,2)</f>
        <v>0</v>
      </c>
      <c r="BL395" s="18" t="s">
        <v>138</v>
      </c>
      <c r="BM395" s="161" t="s">
        <v>489</v>
      </c>
    </row>
    <row r="396" spans="1:65" s="2" customFormat="1" ht="19.5">
      <c r="A396" s="33"/>
      <c r="B396" s="34"/>
      <c r="C396" s="33"/>
      <c r="D396" s="163" t="s">
        <v>140</v>
      </c>
      <c r="E396" s="33"/>
      <c r="F396" s="164" t="s">
        <v>472</v>
      </c>
      <c r="G396" s="33"/>
      <c r="H396" s="33"/>
      <c r="I396" s="165"/>
      <c r="J396" s="33"/>
      <c r="K396" s="33"/>
      <c r="L396" s="34"/>
      <c r="M396" s="166"/>
      <c r="N396" s="167"/>
      <c r="O396" s="59"/>
      <c r="P396" s="59"/>
      <c r="Q396" s="59"/>
      <c r="R396" s="59"/>
      <c r="S396" s="59"/>
      <c r="T396" s="60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T396" s="18" t="s">
        <v>140</v>
      </c>
      <c r="AU396" s="18" t="s">
        <v>83</v>
      </c>
    </row>
    <row r="397" spans="1:65" s="2" customFormat="1" ht="24.2" customHeight="1">
      <c r="A397" s="33"/>
      <c r="B397" s="149"/>
      <c r="C397" s="150" t="s">
        <v>490</v>
      </c>
      <c r="D397" s="150" t="s">
        <v>134</v>
      </c>
      <c r="E397" s="151" t="s">
        <v>491</v>
      </c>
      <c r="F397" s="152" t="s">
        <v>441</v>
      </c>
      <c r="G397" s="153" t="s">
        <v>137</v>
      </c>
      <c r="H397" s="154">
        <v>50.634</v>
      </c>
      <c r="I397" s="155"/>
      <c r="J397" s="156">
        <f>ROUND(I397*H397,2)</f>
        <v>0</v>
      </c>
      <c r="K397" s="152" t="s">
        <v>1</v>
      </c>
      <c r="L397" s="34"/>
      <c r="M397" s="157" t="s">
        <v>1</v>
      </c>
      <c r="N397" s="158" t="s">
        <v>40</v>
      </c>
      <c r="O397" s="59"/>
      <c r="P397" s="159">
        <f>O397*H397</f>
        <v>0</v>
      </c>
      <c r="Q397" s="159">
        <v>0</v>
      </c>
      <c r="R397" s="159">
        <f>Q397*H397</f>
        <v>0</v>
      </c>
      <c r="S397" s="159">
        <v>0</v>
      </c>
      <c r="T397" s="160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61" t="s">
        <v>138</v>
      </c>
      <c r="AT397" s="161" t="s">
        <v>134</v>
      </c>
      <c r="AU397" s="161" t="s">
        <v>83</v>
      </c>
      <c r="AY397" s="18" t="s">
        <v>132</v>
      </c>
      <c r="BE397" s="162">
        <f>IF(N397="základní",J397,0)</f>
        <v>0</v>
      </c>
      <c r="BF397" s="162">
        <f>IF(N397="snížená",J397,0)</f>
        <v>0</v>
      </c>
      <c r="BG397" s="162">
        <f>IF(N397="zákl. přenesená",J397,0)</f>
        <v>0</v>
      </c>
      <c r="BH397" s="162">
        <f>IF(N397="sníž. přenesená",J397,0)</f>
        <v>0</v>
      </c>
      <c r="BI397" s="162">
        <f>IF(N397="nulová",J397,0)</f>
        <v>0</v>
      </c>
      <c r="BJ397" s="18" t="s">
        <v>81</v>
      </c>
      <c r="BK397" s="162">
        <f>ROUND(I397*H397,2)</f>
        <v>0</v>
      </c>
      <c r="BL397" s="18" t="s">
        <v>138</v>
      </c>
      <c r="BM397" s="161" t="s">
        <v>492</v>
      </c>
    </row>
    <row r="398" spans="1:65" s="2" customFormat="1" ht="29.25">
      <c r="A398" s="33"/>
      <c r="B398" s="34"/>
      <c r="C398" s="33"/>
      <c r="D398" s="163" t="s">
        <v>140</v>
      </c>
      <c r="E398" s="33"/>
      <c r="F398" s="164" t="s">
        <v>443</v>
      </c>
      <c r="G398" s="33"/>
      <c r="H398" s="33"/>
      <c r="I398" s="165"/>
      <c r="J398" s="33"/>
      <c r="K398" s="33"/>
      <c r="L398" s="34"/>
      <c r="M398" s="166"/>
      <c r="N398" s="167"/>
      <c r="O398" s="59"/>
      <c r="P398" s="59"/>
      <c r="Q398" s="59"/>
      <c r="R398" s="59"/>
      <c r="S398" s="59"/>
      <c r="T398" s="60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T398" s="18" t="s">
        <v>140</v>
      </c>
      <c r="AU398" s="18" t="s">
        <v>83</v>
      </c>
    </row>
    <row r="399" spans="1:65" s="2" customFormat="1" ht="19.5">
      <c r="A399" s="33"/>
      <c r="B399" s="34"/>
      <c r="C399" s="33"/>
      <c r="D399" s="163" t="s">
        <v>149</v>
      </c>
      <c r="E399" s="33"/>
      <c r="F399" s="176" t="s">
        <v>150</v>
      </c>
      <c r="G399" s="33"/>
      <c r="H399" s="33"/>
      <c r="I399" s="165"/>
      <c r="J399" s="33"/>
      <c r="K399" s="33"/>
      <c r="L399" s="34"/>
      <c r="M399" s="166"/>
      <c r="N399" s="167"/>
      <c r="O399" s="59"/>
      <c r="P399" s="59"/>
      <c r="Q399" s="59"/>
      <c r="R399" s="59"/>
      <c r="S399" s="59"/>
      <c r="T399" s="60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T399" s="18" t="s">
        <v>149</v>
      </c>
      <c r="AU399" s="18" t="s">
        <v>83</v>
      </c>
    </row>
    <row r="400" spans="1:65" s="13" customFormat="1" ht="11.25">
      <c r="B400" s="168"/>
      <c r="D400" s="163" t="s">
        <v>142</v>
      </c>
      <c r="E400" s="169" t="s">
        <v>1</v>
      </c>
      <c r="F400" s="170" t="s">
        <v>493</v>
      </c>
      <c r="H400" s="171">
        <v>50.634</v>
      </c>
      <c r="I400" s="172"/>
      <c r="L400" s="168"/>
      <c r="M400" s="173"/>
      <c r="N400" s="174"/>
      <c r="O400" s="174"/>
      <c r="P400" s="174"/>
      <c r="Q400" s="174"/>
      <c r="R400" s="174"/>
      <c r="S400" s="174"/>
      <c r="T400" s="175"/>
      <c r="AT400" s="169" t="s">
        <v>142</v>
      </c>
      <c r="AU400" s="169" t="s">
        <v>83</v>
      </c>
      <c r="AV400" s="13" t="s">
        <v>83</v>
      </c>
      <c r="AW400" s="13" t="s">
        <v>32</v>
      </c>
      <c r="AX400" s="13" t="s">
        <v>81</v>
      </c>
      <c r="AY400" s="169" t="s">
        <v>132</v>
      </c>
    </row>
    <row r="401" spans="1:65" s="2" customFormat="1" ht="33" customHeight="1">
      <c r="A401" s="33"/>
      <c r="B401" s="149"/>
      <c r="C401" s="150" t="s">
        <v>494</v>
      </c>
      <c r="D401" s="150" t="s">
        <v>134</v>
      </c>
      <c r="E401" s="151" t="s">
        <v>495</v>
      </c>
      <c r="F401" s="152" t="s">
        <v>496</v>
      </c>
      <c r="G401" s="153" t="s">
        <v>137</v>
      </c>
      <c r="H401" s="154">
        <v>102.474</v>
      </c>
      <c r="I401" s="155"/>
      <c r="J401" s="156">
        <f>ROUND(I401*H401,2)</f>
        <v>0</v>
      </c>
      <c r="K401" s="152" t="s">
        <v>146</v>
      </c>
      <c r="L401" s="34"/>
      <c r="M401" s="157" t="s">
        <v>1</v>
      </c>
      <c r="N401" s="158" t="s">
        <v>40</v>
      </c>
      <c r="O401" s="59"/>
      <c r="P401" s="159">
        <f>O401*H401</f>
        <v>0</v>
      </c>
      <c r="Q401" s="159">
        <v>0.11162</v>
      </c>
      <c r="R401" s="159">
        <f>Q401*H401</f>
        <v>11.438147880000001</v>
      </c>
      <c r="S401" s="159">
        <v>0</v>
      </c>
      <c r="T401" s="160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1" t="s">
        <v>138</v>
      </c>
      <c r="AT401" s="161" t="s">
        <v>134</v>
      </c>
      <c r="AU401" s="161" t="s">
        <v>83</v>
      </c>
      <c r="AY401" s="18" t="s">
        <v>132</v>
      </c>
      <c r="BE401" s="162">
        <f>IF(N401="základní",J401,0)</f>
        <v>0</v>
      </c>
      <c r="BF401" s="162">
        <f>IF(N401="snížená",J401,0)</f>
        <v>0</v>
      </c>
      <c r="BG401" s="162">
        <f>IF(N401="zákl. přenesená",J401,0)</f>
        <v>0</v>
      </c>
      <c r="BH401" s="162">
        <f>IF(N401="sníž. přenesená",J401,0)</f>
        <v>0</v>
      </c>
      <c r="BI401" s="162">
        <f>IF(N401="nulová",J401,0)</f>
        <v>0</v>
      </c>
      <c r="BJ401" s="18" t="s">
        <v>81</v>
      </c>
      <c r="BK401" s="162">
        <f>ROUND(I401*H401,2)</f>
        <v>0</v>
      </c>
      <c r="BL401" s="18" t="s">
        <v>138</v>
      </c>
      <c r="BM401" s="161" t="s">
        <v>497</v>
      </c>
    </row>
    <row r="402" spans="1:65" s="2" customFormat="1" ht="48.75">
      <c r="A402" s="33"/>
      <c r="B402" s="34"/>
      <c r="C402" s="33"/>
      <c r="D402" s="163" t="s">
        <v>140</v>
      </c>
      <c r="E402" s="33"/>
      <c r="F402" s="164" t="s">
        <v>498</v>
      </c>
      <c r="G402" s="33"/>
      <c r="H402" s="33"/>
      <c r="I402" s="165"/>
      <c r="J402" s="33"/>
      <c r="K402" s="33"/>
      <c r="L402" s="34"/>
      <c r="M402" s="166"/>
      <c r="N402" s="167"/>
      <c r="O402" s="59"/>
      <c r="P402" s="59"/>
      <c r="Q402" s="59"/>
      <c r="R402" s="59"/>
      <c r="S402" s="59"/>
      <c r="T402" s="60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T402" s="18" t="s">
        <v>140</v>
      </c>
      <c r="AU402" s="18" t="s">
        <v>83</v>
      </c>
    </row>
    <row r="403" spans="1:65" s="2" customFormat="1" ht="19.5">
      <c r="A403" s="33"/>
      <c r="B403" s="34"/>
      <c r="C403" s="33"/>
      <c r="D403" s="163" t="s">
        <v>149</v>
      </c>
      <c r="E403" s="33"/>
      <c r="F403" s="176" t="s">
        <v>150</v>
      </c>
      <c r="G403" s="33"/>
      <c r="H403" s="33"/>
      <c r="I403" s="165"/>
      <c r="J403" s="33"/>
      <c r="K403" s="33"/>
      <c r="L403" s="34"/>
      <c r="M403" s="166"/>
      <c r="N403" s="167"/>
      <c r="O403" s="59"/>
      <c r="P403" s="59"/>
      <c r="Q403" s="59"/>
      <c r="R403" s="59"/>
      <c r="S403" s="59"/>
      <c r="T403" s="60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T403" s="18" t="s">
        <v>149</v>
      </c>
      <c r="AU403" s="18" t="s">
        <v>83</v>
      </c>
    </row>
    <row r="404" spans="1:65" s="13" customFormat="1" ht="11.25">
      <c r="B404" s="168"/>
      <c r="D404" s="163" t="s">
        <v>142</v>
      </c>
      <c r="E404" s="169" t="s">
        <v>1</v>
      </c>
      <c r="F404" s="170" t="s">
        <v>499</v>
      </c>
      <c r="H404" s="171">
        <v>102.474</v>
      </c>
      <c r="I404" s="172"/>
      <c r="L404" s="168"/>
      <c r="M404" s="173"/>
      <c r="N404" s="174"/>
      <c r="O404" s="174"/>
      <c r="P404" s="174"/>
      <c r="Q404" s="174"/>
      <c r="R404" s="174"/>
      <c r="S404" s="174"/>
      <c r="T404" s="175"/>
      <c r="AT404" s="169" t="s">
        <v>142</v>
      </c>
      <c r="AU404" s="169" t="s">
        <v>83</v>
      </c>
      <c r="AV404" s="13" t="s">
        <v>83</v>
      </c>
      <c r="AW404" s="13" t="s">
        <v>32</v>
      </c>
      <c r="AX404" s="13" t="s">
        <v>81</v>
      </c>
      <c r="AY404" s="169" t="s">
        <v>132</v>
      </c>
    </row>
    <row r="405" spans="1:65" s="2" customFormat="1" ht="21.75" customHeight="1">
      <c r="A405" s="33"/>
      <c r="B405" s="149"/>
      <c r="C405" s="200" t="s">
        <v>500</v>
      </c>
      <c r="D405" s="200" t="s">
        <v>358</v>
      </c>
      <c r="E405" s="201" t="s">
        <v>501</v>
      </c>
      <c r="F405" s="202" t="s">
        <v>502</v>
      </c>
      <c r="G405" s="203" t="s">
        <v>137</v>
      </c>
      <c r="H405" s="204">
        <v>21.52</v>
      </c>
      <c r="I405" s="205"/>
      <c r="J405" s="206">
        <f>ROUND(I405*H405,2)</f>
        <v>0</v>
      </c>
      <c r="K405" s="202" t="s">
        <v>146</v>
      </c>
      <c r="L405" s="207"/>
      <c r="M405" s="208" t="s">
        <v>1</v>
      </c>
      <c r="N405" s="209" t="s">
        <v>40</v>
      </c>
      <c r="O405" s="59"/>
      <c r="P405" s="159">
        <f>O405*H405</f>
        <v>0</v>
      </c>
      <c r="Q405" s="159">
        <v>0.17599999999999999</v>
      </c>
      <c r="R405" s="159">
        <f>Q405*H405</f>
        <v>3.7875199999999998</v>
      </c>
      <c r="S405" s="159">
        <v>0</v>
      </c>
      <c r="T405" s="160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1" t="s">
        <v>186</v>
      </c>
      <c r="AT405" s="161" t="s">
        <v>358</v>
      </c>
      <c r="AU405" s="161" t="s">
        <v>83</v>
      </c>
      <c r="AY405" s="18" t="s">
        <v>132</v>
      </c>
      <c r="BE405" s="162">
        <f>IF(N405="základní",J405,0)</f>
        <v>0</v>
      </c>
      <c r="BF405" s="162">
        <f>IF(N405="snížená",J405,0)</f>
        <v>0</v>
      </c>
      <c r="BG405" s="162">
        <f>IF(N405="zákl. přenesená",J405,0)</f>
        <v>0</v>
      </c>
      <c r="BH405" s="162">
        <f>IF(N405="sníž. přenesená",J405,0)</f>
        <v>0</v>
      </c>
      <c r="BI405" s="162">
        <f>IF(N405="nulová",J405,0)</f>
        <v>0</v>
      </c>
      <c r="BJ405" s="18" t="s">
        <v>81</v>
      </c>
      <c r="BK405" s="162">
        <f>ROUND(I405*H405,2)</f>
        <v>0</v>
      </c>
      <c r="BL405" s="18" t="s">
        <v>138</v>
      </c>
      <c r="BM405" s="161" t="s">
        <v>503</v>
      </c>
    </row>
    <row r="406" spans="1:65" s="2" customFormat="1" ht="11.25">
      <c r="A406" s="33"/>
      <c r="B406" s="34"/>
      <c r="C406" s="33"/>
      <c r="D406" s="163" t="s">
        <v>140</v>
      </c>
      <c r="E406" s="33"/>
      <c r="F406" s="164" t="s">
        <v>502</v>
      </c>
      <c r="G406" s="33"/>
      <c r="H406" s="33"/>
      <c r="I406" s="165"/>
      <c r="J406" s="33"/>
      <c r="K406" s="33"/>
      <c r="L406" s="34"/>
      <c r="M406" s="166"/>
      <c r="N406" s="167"/>
      <c r="O406" s="59"/>
      <c r="P406" s="59"/>
      <c r="Q406" s="59"/>
      <c r="R406" s="59"/>
      <c r="S406" s="59"/>
      <c r="T406" s="60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T406" s="18" t="s">
        <v>140</v>
      </c>
      <c r="AU406" s="18" t="s">
        <v>83</v>
      </c>
    </row>
    <row r="407" spans="1:65" s="14" customFormat="1" ht="11.25">
      <c r="B407" s="177"/>
      <c r="D407" s="163" t="s">
        <v>142</v>
      </c>
      <c r="E407" s="178" t="s">
        <v>1</v>
      </c>
      <c r="F407" s="179" t="s">
        <v>483</v>
      </c>
      <c r="H407" s="178" t="s">
        <v>1</v>
      </c>
      <c r="I407" s="180"/>
      <c r="L407" s="177"/>
      <c r="M407" s="181"/>
      <c r="N407" s="182"/>
      <c r="O407" s="182"/>
      <c r="P407" s="182"/>
      <c r="Q407" s="182"/>
      <c r="R407" s="182"/>
      <c r="S407" s="182"/>
      <c r="T407" s="183"/>
      <c r="AT407" s="178" t="s">
        <v>142</v>
      </c>
      <c r="AU407" s="178" t="s">
        <v>83</v>
      </c>
      <c r="AV407" s="14" t="s">
        <v>81</v>
      </c>
      <c r="AW407" s="14" t="s">
        <v>32</v>
      </c>
      <c r="AX407" s="14" t="s">
        <v>75</v>
      </c>
      <c r="AY407" s="178" t="s">
        <v>132</v>
      </c>
    </row>
    <row r="408" spans="1:65" s="13" customFormat="1" ht="11.25">
      <c r="B408" s="168"/>
      <c r="D408" s="163" t="s">
        <v>142</v>
      </c>
      <c r="E408" s="169" t="s">
        <v>1</v>
      </c>
      <c r="F408" s="170" t="s">
        <v>504</v>
      </c>
      <c r="H408" s="171">
        <v>20.495000000000001</v>
      </c>
      <c r="I408" s="172"/>
      <c r="L408" s="168"/>
      <c r="M408" s="173"/>
      <c r="N408" s="174"/>
      <c r="O408" s="174"/>
      <c r="P408" s="174"/>
      <c r="Q408" s="174"/>
      <c r="R408" s="174"/>
      <c r="S408" s="174"/>
      <c r="T408" s="175"/>
      <c r="AT408" s="169" t="s">
        <v>142</v>
      </c>
      <c r="AU408" s="169" t="s">
        <v>83</v>
      </c>
      <c r="AV408" s="13" t="s">
        <v>83</v>
      </c>
      <c r="AW408" s="13" t="s">
        <v>32</v>
      </c>
      <c r="AX408" s="13" t="s">
        <v>81</v>
      </c>
      <c r="AY408" s="169" t="s">
        <v>132</v>
      </c>
    </row>
    <row r="409" spans="1:65" s="13" customFormat="1" ht="11.25">
      <c r="B409" s="168"/>
      <c r="D409" s="163" t="s">
        <v>142</v>
      </c>
      <c r="F409" s="170" t="s">
        <v>505</v>
      </c>
      <c r="H409" s="171">
        <v>21.52</v>
      </c>
      <c r="I409" s="172"/>
      <c r="L409" s="168"/>
      <c r="M409" s="173"/>
      <c r="N409" s="174"/>
      <c r="O409" s="174"/>
      <c r="P409" s="174"/>
      <c r="Q409" s="174"/>
      <c r="R409" s="174"/>
      <c r="S409" s="174"/>
      <c r="T409" s="175"/>
      <c r="AT409" s="169" t="s">
        <v>142</v>
      </c>
      <c r="AU409" s="169" t="s">
        <v>83</v>
      </c>
      <c r="AV409" s="13" t="s">
        <v>83</v>
      </c>
      <c r="AW409" s="13" t="s">
        <v>3</v>
      </c>
      <c r="AX409" s="13" t="s">
        <v>81</v>
      </c>
      <c r="AY409" s="169" t="s">
        <v>132</v>
      </c>
    </row>
    <row r="410" spans="1:65" s="12" customFormat="1" ht="22.9" customHeight="1">
      <c r="B410" s="136"/>
      <c r="D410" s="137" t="s">
        <v>74</v>
      </c>
      <c r="E410" s="147" t="s">
        <v>186</v>
      </c>
      <c r="F410" s="147" t="s">
        <v>506</v>
      </c>
      <c r="I410" s="139"/>
      <c r="J410" s="148">
        <f>BK410</f>
        <v>0</v>
      </c>
      <c r="L410" s="136"/>
      <c r="M410" s="141"/>
      <c r="N410" s="142"/>
      <c r="O410" s="142"/>
      <c r="P410" s="143">
        <f>SUM(P411:P558)</f>
        <v>0</v>
      </c>
      <c r="Q410" s="142"/>
      <c r="R410" s="143">
        <f>SUM(R411:R558)</f>
        <v>4.9791153499999998</v>
      </c>
      <c r="S410" s="142"/>
      <c r="T410" s="144">
        <f>SUM(T411:T558)</f>
        <v>0.29927999999999999</v>
      </c>
      <c r="AR410" s="137" t="s">
        <v>81</v>
      </c>
      <c r="AT410" s="145" t="s">
        <v>74</v>
      </c>
      <c r="AU410" s="145" t="s">
        <v>81</v>
      </c>
      <c r="AY410" s="137" t="s">
        <v>132</v>
      </c>
      <c r="BK410" s="146">
        <f>SUM(BK411:BK558)</f>
        <v>0</v>
      </c>
    </row>
    <row r="411" spans="1:65" s="2" customFormat="1" ht="24.2" customHeight="1">
      <c r="A411" s="33"/>
      <c r="B411" s="149"/>
      <c r="C411" s="150" t="s">
        <v>507</v>
      </c>
      <c r="D411" s="150" t="s">
        <v>134</v>
      </c>
      <c r="E411" s="151" t="s">
        <v>508</v>
      </c>
      <c r="F411" s="152" t="s">
        <v>509</v>
      </c>
      <c r="G411" s="153" t="s">
        <v>219</v>
      </c>
      <c r="H411" s="154">
        <v>156.30000000000001</v>
      </c>
      <c r="I411" s="155"/>
      <c r="J411" s="156">
        <f>ROUND(I411*H411,2)</f>
        <v>0</v>
      </c>
      <c r="K411" s="152" t="s">
        <v>146</v>
      </c>
      <c r="L411" s="34"/>
      <c r="M411" s="157" t="s">
        <v>1</v>
      </c>
      <c r="N411" s="158" t="s">
        <v>40</v>
      </c>
      <c r="O411" s="59"/>
      <c r="P411" s="159">
        <f>O411*H411</f>
        <v>0</v>
      </c>
      <c r="Q411" s="159">
        <v>0</v>
      </c>
      <c r="R411" s="159">
        <f>Q411*H411</f>
        <v>0</v>
      </c>
      <c r="S411" s="159">
        <v>0</v>
      </c>
      <c r="T411" s="160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61" t="s">
        <v>138</v>
      </c>
      <c r="AT411" s="161" t="s">
        <v>134</v>
      </c>
      <c r="AU411" s="161" t="s">
        <v>83</v>
      </c>
      <c r="AY411" s="18" t="s">
        <v>132</v>
      </c>
      <c r="BE411" s="162">
        <f>IF(N411="základní",J411,0)</f>
        <v>0</v>
      </c>
      <c r="BF411" s="162">
        <f>IF(N411="snížená",J411,0)</f>
        <v>0</v>
      </c>
      <c r="BG411" s="162">
        <f>IF(N411="zákl. přenesená",J411,0)</f>
        <v>0</v>
      </c>
      <c r="BH411" s="162">
        <f>IF(N411="sníž. přenesená",J411,0)</f>
        <v>0</v>
      </c>
      <c r="BI411" s="162">
        <f>IF(N411="nulová",J411,0)</f>
        <v>0</v>
      </c>
      <c r="BJ411" s="18" t="s">
        <v>81</v>
      </c>
      <c r="BK411" s="162">
        <f>ROUND(I411*H411,2)</f>
        <v>0</v>
      </c>
      <c r="BL411" s="18" t="s">
        <v>138</v>
      </c>
      <c r="BM411" s="161" t="s">
        <v>510</v>
      </c>
    </row>
    <row r="412" spans="1:65" s="2" customFormat="1" ht="19.5">
      <c r="A412" s="33"/>
      <c r="B412" s="34"/>
      <c r="C412" s="33"/>
      <c r="D412" s="163" t="s">
        <v>140</v>
      </c>
      <c r="E412" s="33"/>
      <c r="F412" s="164" t="s">
        <v>511</v>
      </c>
      <c r="G412" s="33"/>
      <c r="H412" s="33"/>
      <c r="I412" s="165"/>
      <c r="J412" s="33"/>
      <c r="K412" s="33"/>
      <c r="L412" s="34"/>
      <c r="M412" s="166"/>
      <c r="N412" s="167"/>
      <c r="O412" s="59"/>
      <c r="P412" s="59"/>
      <c r="Q412" s="59"/>
      <c r="R412" s="59"/>
      <c r="S412" s="59"/>
      <c r="T412" s="60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T412" s="18" t="s">
        <v>140</v>
      </c>
      <c r="AU412" s="18" t="s">
        <v>83</v>
      </c>
    </row>
    <row r="413" spans="1:65" s="2" customFormat="1" ht="19.5">
      <c r="A413" s="33"/>
      <c r="B413" s="34"/>
      <c r="C413" s="33"/>
      <c r="D413" s="163" t="s">
        <v>149</v>
      </c>
      <c r="E413" s="33"/>
      <c r="F413" s="176" t="s">
        <v>150</v>
      </c>
      <c r="G413" s="33"/>
      <c r="H413" s="33"/>
      <c r="I413" s="165"/>
      <c r="J413" s="33"/>
      <c r="K413" s="33"/>
      <c r="L413" s="34"/>
      <c r="M413" s="166"/>
      <c r="N413" s="167"/>
      <c r="O413" s="59"/>
      <c r="P413" s="59"/>
      <c r="Q413" s="59"/>
      <c r="R413" s="59"/>
      <c r="S413" s="59"/>
      <c r="T413" s="60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T413" s="18" t="s">
        <v>149</v>
      </c>
      <c r="AU413" s="18" t="s">
        <v>83</v>
      </c>
    </row>
    <row r="414" spans="1:65" s="13" customFormat="1" ht="11.25">
      <c r="B414" s="168"/>
      <c r="D414" s="163" t="s">
        <v>142</v>
      </c>
      <c r="E414" s="169" t="s">
        <v>1</v>
      </c>
      <c r="F414" s="170" t="s">
        <v>512</v>
      </c>
      <c r="H414" s="171">
        <v>156.30000000000001</v>
      </c>
      <c r="I414" s="172"/>
      <c r="L414" s="168"/>
      <c r="M414" s="173"/>
      <c r="N414" s="174"/>
      <c r="O414" s="174"/>
      <c r="P414" s="174"/>
      <c r="Q414" s="174"/>
      <c r="R414" s="174"/>
      <c r="S414" s="174"/>
      <c r="T414" s="175"/>
      <c r="AT414" s="169" t="s">
        <v>142</v>
      </c>
      <c r="AU414" s="169" t="s">
        <v>83</v>
      </c>
      <c r="AV414" s="13" t="s">
        <v>83</v>
      </c>
      <c r="AW414" s="13" t="s">
        <v>32</v>
      </c>
      <c r="AX414" s="13" t="s">
        <v>81</v>
      </c>
      <c r="AY414" s="169" t="s">
        <v>132</v>
      </c>
    </row>
    <row r="415" spans="1:65" s="2" customFormat="1" ht="37.9" customHeight="1">
      <c r="A415" s="33"/>
      <c r="B415" s="149"/>
      <c r="C415" s="200" t="s">
        <v>513</v>
      </c>
      <c r="D415" s="200" t="s">
        <v>358</v>
      </c>
      <c r="E415" s="201" t="s">
        <v>514</v>
      </c>
      <c r="F415" s="202" t="s">
        <v>1208</v>
      </c>
      <c r="G415" s="203" t="s">
        <v>219</v>
      </c>
      <c r="H415" s="204">
        <v>155.19</v>
      </c>
      <c r="I415" s="205"/>
      <c r="J415" s="206">
        <f>ROUND(I415*H415,2)</f>
        <v>0</v>
      </c>
      <c r="K415" s="202" t="s">
        <v>146</v>
      </c>
      <c r="L415" s="207"/>
      <c r="M415" s="208" t="s">
        <v>1</v>
      </c>
      <c r="N415" s="209" t="s">
        <v>40</v>
      </c>
      <c r="O415" s="59"/>
      <c r="P415" s="159">
        <f>O415*H415</f>
        <v>0</v>
      </c>
      <c r="Q415" s="159">
        <v>1.306E-2</v>
      </c>
      <c r="R415" s="159">
        <f>Q415*H415</f>
        <v>2.0267814</v>
      </c>
      <c r="S415" s="159">
        <v>0</v>
      </c>
      <c r="T415" s="160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1" t="s">
        <v>186</v>
      </c>
      <c r="AT415" s="161" t="s">
        <v>358</v>
      </c>
      <c r="AU415" s="161" t="s">
        <v>83</v>
      </c>
      <c r="AY415" s="18" t="s">
        <v>132</v>
      </c>
      <c r="BE415" s="162">
        <f>IF(N415="základní",J415,0)</f>
        <v>0</v>
      </c>
      <c r="BF415" s="162">
        <f>IF(N415="snížená",J415,0)</f>
        <v>0</v>
      </c>
      <c r="BG415" s="162">
        <f>IF(N415="zákl. přenesená",J415,0)</f>
        <v>0</v>
      </c>
      <c r="BH415" s="162">
        <f>IF(N415="sníž. přenesená",J415,0)</f>
        <v>0</v>
      </c>
      <c r="BI415" s="162">
        <f>IF(N415="nulová",J415,0)</f>
        <v>0</v>
      </c>
      <c r="BJ415" s="18" t="s">
        <v>81</v>
      </c>
      <c r="BK415" s="162">
        <f>ROUND(I415*H415,2)</f>
        <v>0</v>
      </c>
      <c r="BL415" s="18" t="s">
        <v>138</v>
      </c>
      <c r="BM415" s="161" t="s">
        <v>515</v>
      </c>
    </row>
    <row r="416" spans="1:65" s="2" customFormat="1" ht="19.5">
      <c r="A416" s="33"/>
      <c r="B416" s="34"/>
      <c r="C416" s="33"/>
      <c r="D416" s="163" t="s">
        <v>140</v>
      </c>
      <c r="E416" s="33"/>
      <c r="F416" s="164" t="s">
        <v>1209</v>
      </c>
      <c r="G416" s="33"/>
      <c r="H416" s="33"/>
      <c r="I416" s="165"/>
      <c r="J416" s="33"/>
      <c r="K416" s="33"/>
      <c r="L416" s="34"/>
      <c r="M416" s="166"/>
      <c r="N416" s="167"/>
      <c r="O416" s="59"/>
      <c r="P416" s="59"/>
      <c r="Q416" s="59"/>
      <c r="R416" s="59"/>
      <c r="S416" s="59"/>
      <c r="T416" s="60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T416" s="18" t="s">
        <v>140</v>
      </c>
      <c r="AU416" s="18" t="s">
        <v>83</v>
      </c>
    </row>
    <row r="417" spans="1:65" s="2" customFormat="1" ht="39">
      <c r="A417" s="33"/>
      <c r="B417" s="34"/>
      <c r="C417" s="33"/>
      <c r="D417" s="163" t="s">
        <v>149</v>
      </c>
      <c r="E417" s="33"/>
      <c r="F417" s="176" t="s">
        <v>1210</v>
      </c>
      <c r="G417" s="33"/>
      <c r="H417" s="33"/>
      <c r="I417" s="165"/>
      <c r="J417" s="33"/>
      <c r="K417" s="33"/>
      <c r="L417" s="34"/>
      <c r="M417" s="166"/>
      <c r="N417" s="167"/>
      <c r="O417" s="59"/>
      <c r="P417" s="59"/>
      <c r="Q417" s="59"/>
      <c r="R417" s="59"/>
      <c r="S417" s="59"/>
      <c r="T417" s="60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T417" s="18" t="s">
        <v>149</v>
      </c>
      <c r="AU417" s="18" t="s">
        <v>83</v>
      </c>
    </row>
    <row r="418" spans="1:65" s="13" customFormat="1" ht="11.25">
      <c r="B418" s="168"/>
      <c r="D418" s="163" t="s">
        <v>142</v>
      </c>
      <c r="F418" s="170" t="s">
        <v>516</v>
      </c>
      <c r="H418" s="171">
        <v>155.19</v>
      </c>
      <c r="I418" s="172"/>
      <c r="L418" s="168"/>
      <c r="M418" s="173"/>
      <c r="N418" s="174"/>
      <c r="O418" s="174"/>
      <c r="P418" s="174"/>
      <c r="Q418" s="174"/>
      <c r="R418" s="174"/>
      <c r="S418" s="174"/>
      <c r="T418" s="175"/>
      <c r="AT418" s="169" t="s">
        <v>142</v>
      </c>
      <c r="AU418" s="169" t="s">
        <v>83</v>
      </c>
      <c r="AV418" s="13" t="s">
        <v>83</v>
      </c>
      <c r="AW418" s="13" t="s">
        <v>3</v>
      </c>
      <c r="AX418" s="13" t="s">
        <v>81</v>
      </c>
      <c r="AY418" s="169" t="s">
        <v>132</v>
      </c>
    </row>
    <row r="419" spans="1:65" s="2" customFormat="1" ht="62.65" customHeight="1">
      <c r="A419" s="33"/>
      <c r="B419" s="149"/>
      <c r="C419" s="200" t="s">
        <v>517</v>
      </c>
      <c r="D419" s="200" t="s">
        <v>358</v>
      </c>
      <c r="E419" s="201" t="s">
        <v>518</v>
      </c>
      <c r="F419" s="202" t="s">
        <v>1211</v>
      </c>
      <c r="G419" s="203" t="s">
        <v>219</v>
      </c>
      <c r="H419" s="204">
        <v>8.9250000000000007</v>
      </c>
      <c r="I419" s="205"/>
      <c r="J419" s="206">
        <f>ROUND(I419*H419,2)</f>
        <v>0</v>
      </c>
      <c r="K419" s="202" t="s">
        <v>1</v>
      </c>
      <c r="L419" s="207"/>
      <c r="M419" s="208" t="s">
        <v>1</v>
      </c>
      <c r="N419" s="209" t="s">
        <v>40</v>
      </c>
      <c r="O419" s="59"/>
      <c r="P419" s="159">
        <f>O419*H419</f>
        <v>0</v>
      </c>
      <c r="Q419" s="159">
        <v>1.306E-2</v>
      </c>
      <c r="R419" s="159">
        <f>Q419*H419</f>
        <v>0.11656050000000001</v>
      </c>
      <c r="S419" s="159">
        <v>0</v>
      </c>
      <c r="T419" s="160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61" t="s">
        <v>186</v>
      </c>
      <c r="AT419" s="161" t="s">
        <v>358</v>
      </c>
      <c r="AU419" s="161" t="s">
        <v>83</v>
      </c>
      <c r="AY419" s="18" t="s">
        <v>132</v>
      </c>
      <c r="BE419" s="162">
        <f>IF(N419="základní",J419,0)</f>
        <v>0</v>
      </c>
      <c r="BF419" s="162">
        <f>IF(N419="snížená",J419,0)</f>
        <v>0</v>
      </c>
      <c r="BG419" s="162">
        <f>IF(N419="zákl. přenesená",J419,0)</f>
        <v>0</v>
      </c>
      <c r="BH419" s="162">
        <f>IF(N419="sníž. přenesená",J419,0)</f>
        <v>0</v>
      </c>
      <c r="BI419" s="162">
        <f>IF(N419="nulová",J419,0)</f>
        <v>0</v>
      </c>
      <c r="BJ419" s="18" t="s">
        <v>81</v>
      </c>
      <c r="BK419" s="162">
        <f>ROUND(I419*H419,2)</f>
        <v>0</v>
      </c>
      <c r="BL419" s="18" t="s">
        <v>138</v>
      </c>
      <c r="BM419" s="161" t="s">
        <v>519</v>
      </c>
    </row>
    <row r="420" spans="1:65" s="2" customFormat="1" ht="39">
      <c r="A420" s="33"/>
      <c r="B420" s="34"/>
      <c r="C420" s="33"/>
      <c r="D420" s="163" t="s">
        <v>140</v>
      </c>
      <c r="E420" s="33"/>
      <c r="F420" s="164" t="s">
        <v>1211</v>
      </c>
      <c r="G420" s="33"/>
      <c r="H420" s="33"/>
      <c r="I420" s="165"/>
      <c r="J420" s="33"/>
      <c r="K420" s="33"/>
      <c r="L420" s="34"/>
      <c r="M420" s="166"/>
      <c r="N420" s="167"/>
      <c r="O420" s="59"/>
      <c r="P420" s="59"/>
      <c r="Q420" s="59"/>
      <c r="R420" s="59"/>
      <c r="S420" s="59"/>
      <c r="T420" s="60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T420" s="18" t="s">
        <v>140</v>
      </c>
      <c r="AU420" s="18" t="s">
        <v>83</v>
      </c>
    </row>
    <row r="421" spans="1:65" s="13" customFormat="1" ht="11.25">
      <c r="B421" s="168"/>
      <c r="D421" s="163" t="s">
        <v>142</v>
      </c>
      <c r="F421" s="170" t="s">
        <v>520</v>
      </c>
      <c r="H421" s="171">
        <v>8.9250000000000007</v>
      </c>
      <c r="I421" s="172"/>
      <c r="L421" s="168"/>
      <c r="M421" s="173"/>
      <c r="N421" s="174"/>
      <c r="O421" s="174"/>
      <c r="P421" s="174"/>
      <c r="Q421" s="174"/>
      <c r="R421" s="174"/>
      <c r="S421" s="174"/>
      <c r="T421" s="175"/>
      <c r="AT421" s="169" t="s">
        <v>142</v>
      </c>
      <c r="AU421" s="169" t="s">
        <v>83</v>
      </c>
      <c r="AV421" s="13" t="s">
        <v>83</v>
      </c>
      <c r="AW421" s="13" t="s">
        <v>3</v>
      </c>
      <c r="AX421" s="13" t="s">
        <v>81</v>
      </c>
      <c r="AY421" s="169" t="s">
        <v>132</v>
      </c>
    </row>
    <row r="422" spans="1:65" s="2" customFormat="1" ht="24.2" customHeight="1">
      <c r="A422" s="33"/>
      <c r="B422" s="149"/>
      <c r="C422" s="150" t="s">
        <v>521</v>
      </c>
      <c r="D422" s="150" t="s">
        <v>134</v>
      </c>
      <c r="E422" s="151" t="s">
        <v>522</v>
      </c>
      <c r="F422" s="152" t="s">
        <v>523</v>
      </c>
      <c r="G422" s="153" t="s">
        <v>524</v>
      </c>
      <c r="H422" s="154">
        <v>30</v>
      </c>
      <c r="I422" s="155"/>
      <c r="J422" s="156">
        <f>ROUND(I422*H422,2)</f>
        <v>0</v>
      </c>
      <c r="K422" s="152" t="s">
        <v>146</v>
      </c>
      <c r="L422" s="34"/>
      <c r="M422" s="157" t="s">
        <v>1</v>
      </c>
      <c r="N422" s="158" t="s">
        <v>40</v>
      </c>
      <c r="O422" s="59"/>
      <c r="P422" s="159">
        <f>O422*H422</f>
        <v>0</v>
      </c>
      <c r="Q422" s="159">
        <v>0</v>
      </c>
      <c r="R422" s="159">
        <f>Q422*H422</f>
        <v>0</v>
      </c>
      <c r="S422" s="159">
        <v>0</v>
      </c>
      <c r="T422" s="160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61" t="s">
        <v>138</v>
      </c>
      <c r="AT422" s="161" t="s">
        <v>134</v>
      </c>
      <c r="AU422" s="161" t="s">
        <v>83</v>
      </c>
      <c r="AY422" s="18" t="s">
        <v>132</v>
      </c>
      <c r="BE422" s="162">
        <f>IF(N422="základní",J422,0)</f>
        <v>0</v>
      </c>
      <c r="BF422" s="162">
        <f>IF(N422="snížená",J422,0)</f>
        <v>0</v>
      </c>
      <c r="BG422" s="162">
        <f>IF(N422="zákl. přenesená",J422,0)</f>
        <v>0</v>
      </c>
      <c r="BH422" s="162">
        <f>IF(N422="sníž. přenesená",J422,0)</f>
        <v>0</v>
      </c>
      <c r="BI422" s="162">
        <f>IF(N422="nulová",J422,0)</f>
        <v>0</v>
      </c>
      <c r="BJ422" s="18" t="s">
        <v>81</v>
      </c>
      <c r="BK422" s="162">
        <f>ROUND(I422*H422,2)</f>
        <v>0</v>
      </c>
      <c r="BL422" s="18" t="s">
        <v>138</v>
      </c>
      <c r="BM422" s="161" t="s">
        <v>525</v>
      </c>
    </row>
    <row r="423" spans="1:65" s="2" customFormat="1" ht="29.25">
      <c r="A423" s="33"/>
      <c r="B423" s="34"/>
      <c r="C423" s="33"/>
      <c r="D423" s="163" t="s">
        <v>140</v>
      </c>
      <c r="E423" s="33"/>
      <c r="F423" s="164" t="s">
        <v>526</v>
      </c>
      <c r="G423" s="33"/>
      <c r="H423" s="33"/>
      <c r="I423" s="165"/>
      <c r="J423" s="33"/>
      <c r="K423" s="33"/>
      <c r="L423" s="34"/>
      <c r="M423" s="166"/>
      <c r="N423" s="167"/>
      <c r="O423" s="59"/>
      <c r="P423" s="59"/>
      <c r="Q423" s="59"/>
      <c r="R423" s="59"/>
      <c r="S423" s="59"/>
      <c r="T423" s="60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T423" s="18" t="s">
        <v>140</v>
      </c>
      <c r="AU423" s="18" t="s">
        <v>83</v>
      </c>
    </row>
    <row r="424" spans="1:65" s="2" customFormat="1" ht="19.5">
      <c r="A424" s="33"/>
      <c r="B424" s="34"/>
      <c r="C424" s="33"/>
      <c r="D424" s="163" t="s">
        <v>149</v>
      </c>
      <c r="E424" s="33"/>
      <c r="F424" s="176" t="s">
        <v>150</v>
      </c>
      <c r="G424" s="33"/>
      <c r="H424" s="33"/>
      <c r="I424" s="165"/>
      <c r="J424" s="33"/>
      <c r="K424" s="33"/>
      <c r="L424" s="34"/>
      <c r="M424" s="166"/>
      <c r="N424" s="167"/>
      <c r="O424" s="59"/>
      <c r="P424" s="59"/>
      <c r="Q424" s="59"/>
      <c r="R424" s="59"/>
      <c r="S424" s="59"/>
      <c r="T424" s="60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T424" s="18" t="s">
        <v>149</v>
      </c>
      <c r="AU424" s="18" t="s">
        <v>83</v>
      </c>
    </row>
    <row r="425" spans="1:65" s="14" customFormat="1" ht="11.25">
      <c r="B425" s="177"/>
      <c r="D425" s="163" t="s">
        <v>142</v>
      </c>
      <c r="E425" s="178" t="s">
        <v>1</v>
      </c>
      <c r="F425" s="179" t="s">
        <v>527</v>
      </c>
      <c r="H425" s="178" t="s">
        <v>1</v>
      </c>
      <c r="I425" s="180"/>
      <c r="L425" s="177"/>
      <c r="M425" s="181"/>
      <c r="N425" s="182"/>
      <c r="O425" s="182"/>
      <c r="P425" s="182"/>
      <c r="Q425" s="182"/>
      <c r="R425" s="182"/>
      <c r="S425" s="182"/>
      <c r="T425" s="183"/>
      <c r="AT425" s="178" t="s">
        <v>142</v>
      </c>
      <c r="AU425" s="178" t="s">
        <v>83</v>
      </c>
      <c r="AV425" s="14" t="s">
        <v>81</v>
      </c>
      <c r="AW425" s="14" t="s">
        <v>32</v>
      </c>
      <c r="AX425" s="14" t="s">
        <v>75</v>
      </c>
      <c r="AY425" s="178" t="s">
        <v>132</v>
      </c>
    </row>
    <row r="426" spans="1:65" s="13" customFormat="1" ht="11.25">
      <c r="B426" s="168"/>
      <c r="D426" s="163" t="s">
        <v>142</v>
      </c>
      <c r="E426" s="169" t="s">
        <v>1</v>
      </c>
      <c r="F426" s="170" t="s">
        <v>528</v>
      </c>
      <c r="H426" s="171">
        <v>13</v>
      </c>
      <c r="I426" s="172"/>
      <c r="L426" s="168"/>
      <c r="M426" s="173"/>
      <c r="N426" s="174"/>
      <c r="O426" s="174"/>
      <c r="P426" s="174"/>
      <c r="Q426" s="174"/>
      <c r="R426" s="174"/>
      <c r="S426" s="174"/>
      <c r="T426" s="175"/>
      <c r="AT426" s="169" t="s">
        <v>142</v>
      </c>
      <c r="AU426" s="169" t="s">
        <v>83</v>
      </c>
      <c r="AV426" s="13" t="s">
        <v>83</v>
      </c>
      <c r="AW426" s="13" t="s">
        <v>32</v>
      </c>
      <c r="AX426" s="13" t="s">
        <v>75</v>
      </c>
      <c r="AY426" s="169" t="s">
        <v>132</v>
      </c>
    </row>
    <row r="427" spans="1:65" s="13" customFormat="1" ht="11.25">
      <c r="B427" s="168"/>
      <c r="D427" s="163" t="s">
        <v>142</v>
      </c>
      <c r="E427" s="169" t="s">
        <v>1</v>
      </c>
      <c r="F427" s="170" t="s">
        <v>529</v>
      </c>
      <c r="H427" s="171">
        <v>17</v>
      </c>
      <c r="I427" s="172"/>
      <c r="L427" s="168"/>
      <c r="M427" s="173"/>
      <c r="N427" s="174"/>
      <c r="O427" s="174"/>
      <c r="P427" s="174"/>
      <c r="Q427" s="174"/>
      <c r="R427" s="174"/>
      <c r="S427" s="174"/>
      <c r="T427" s="175"/>
      <c r="AT427" s="169" t="s">
        <v>142</v>
      </c>
      <c r="AU427" s="169" t="s">
        <v>83</v>
      </c>
      <c r="AV427" s="13" t="s">
        <v>83</v>
      </c>
      <c r="AW427" s="13" t="s">
        <v>32</v>
      </c>
      <c r="AX427" s="13" t="s">
        <v>75</v>
      </c>
      <c r="AY427" s="169" t="s">
        <v>132</v>
      </c>
    </row>
    <row r="428" spans="1:65" s="16" customFormat="1" ht="11.25">
      <c r="B428" s="192"/>
      <c r="D428" s="163" t="s">
        <v>142</v>
      </c>
      <c r="E428" s="193" t="s">
        <v>1</v>
      </c>
      <c r="F428" s="194" t="s">
        <v>170</v>
      </c>
      <c r="H428" s="195">
        <v>30</v>
      </c>
      <c r="I428" s="196"/>
      <c r="L428" s="192"/>
      <c r="M428" s="197"/>
      <c r="N428" s="198"/>
      <c r="O428" s="198"/>
      <c r="P428" s="198"/>
      <c r="Q428" s="198"/>
      <c r="R428" s="198"/>
      <c r="S428" s="198"/>
      <c r="T428" s="199"/>
      <c r="AT428" s="193" t="s">
        <v>142</v>
      </c>
      <c r="AU428" s="193" t="s">
        <v>83</v>
      </c>
      <c r="AV428" s="16" t="s">
        <v>138</v>
      </c>
      <c r="AW428" s="16" t="s">
        <v>32</v>
      </c>
      <c r="AX428" s="16" t="s">
        <v>81</v>
      </c>
      <c r="AY428" s="193" t="s">
        <v>132</v>
      </c>
    </row>
    <row r="429" spans="1:65" s="2" customFormat="1" ht="24.2" customHeight="1">
      <c r="A429" s="33"/>
      <c r="B429" s="149"/>
      <c r="C429" s="200" t="s">
        <v>253</v>
      </c>
      <c r="D429" s="200" t="s">
        <v>358</v>
      </c>
      <c r="E429" s="201" t="s">
        <v>530</v>
      </c>
      <c r="F429" s="202" t="s">
        <v>531</v>
      </c>
      <c r="G429" s="203" t="s">
        <v>524</v>
      </c>
      <c r="H429" s="204">
        <v>4</v>
      </c>
      <c r="I429" s="205"/>
      <c r="J429" s="206">
        <f>ROUND(I429*H429,2)</f>
        <v>0</v>
      </c>
      <c r="K429" s="202" t="s">
        <v>146</v>
      </c>
      <c r="L429" s="207"/>
      <c r="M429" s="208" t="s">
        <v>1</v>
      </c>
      <c r="N429" s="209" t="s">
        <v>40</v>
      </c>
      <c r="O429" s="59"/>
      <c r="P429" s="159">
        <f>O429*H429</f>
        <v>0</v>
      </c>
      <c r="Q429" s="159">
        <v>6.4999999999999997E-3</v>
      </c>
      <c r="R429" s="159">
        <f>Q429*H429</f>
        <v>2.5999999999999999E-2</v>
      </c>
      <c r="S429" s="159">
        <v>0</v>
      </c>
      <c r="T429" s="160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1" t="s">
        <v>186</v>
      </c>
      <c r="AT429" s="161" t="s">
        <v>358</v>
      </c>
      <c r="AU429" s="161" t="s">
        <v>83</v>
      </c>
      <c r="AY429" s="18" t="s">
        <v>132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8" t="s">
        <v>81</v>
      </c>
      <c r="BK429" s="162">
        <f>ROUND(I429*H429,2)</f>
        <v>0</v>
      </c>
      <c r="BL429" s="18" t="s">
        <v>138</v>
      </c>
      <c r="BM429" s="161" t="s">
        <v>532</v>
      </c>
    </row>
    <row r="430" spans="1:65" s="2" customFormat="1" ht="19.5">
      <c r="A430" s="33"/>
      <c r="B430" s="34"/>
      <c r="C430" s="33"/>
      <c r="D430" s="163" t="s">
        <v>140</v>
      </c>
      <c r="E430" s="33"/>
      <c r="F430" s="164" t="s">
        <v>531</v>
      </c>
      <c r="G430" s="33"/>
      <c r="H430" s="33"/>
      <c r="I430" s="165"/>
      <c r="J430" s="33"/>
      <c r="K430" s="33"/>
      <c r="L430" s="34"/>
      <c r="M430" s="166"/>
      <c r="N430" s="167"/>
      <c r="O430" s="59"/>
      <c r="P430" s="59"/>
      <c r="Q430" s="59"/>
      <c r="R430" s="59"/>
      <c r="S430" s="59"/>
      <c r="T430" s="60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T430" s="18" t="s">
        <v>140</v>
      </c>
      <c r="AU430" s="18" t="s">
        <v>83</v>
      </c>
    </row>
    <row r="431" spans="1:65" s="2" customFormat="1" ht="24.2" customHeight="1">
      <c r="A431" s="33"/>
      <c r="B431" s="149"/>
      <c r="C431" s="200" t="s">
        <v>533</v>
      </c>
      <c r="D431" s="200" t="s">
        <v>358</v>
      </c>
      <c r="E431" s="201" t="s">
        <v>534</v>
      </c>
      <c r="F431" s="202" t="s">
        <v>535</v>
      </c>
      <c r="G431" s="203" t="s">
        <v>524</v>
      </c>
      <c r="H431" s="204">
        <v>3</v>
      </c>
      <c r="I431" s="205"/>
      <c r="J431" s="206">
        <f>ROUND(I431*H431,2)</f>
        <v>0</v>
      </c>
      <c r="K431" s="202" t="s">
        <v>146</v>
      </c>
      <c r="L431" s="207"/>
      <c r="M431" s="208" t="s">
        <v>1</v>
      </c>
      <c r="N431" s="209" t="s">
        <v>40</v>
      </c>
      <c r="O431" s="59"/>
      <c r="P431" s="159">
        <f>O431*H431</f>
        <v>0</v>
      </c>
      <c r="Q431" s="159">
        <v>6.7000000000000002E-3</v>
      </c>
      <c r="R431" s="159">
        <f>Q431*H431</f>
        <v>2.01E-2</v>
      </c>
      <c r="S431" s="159">
        <v>0</v>
      </c>
      <c r="T431" s="160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1" t="s">
        <v>186</v>
      </c>
      <c r="AT431" s="161" t="s">
        <v>358</v>
      </c>
      <c r="AU431" s="161" t="s">
        <v>83</v>
      </c>
      <c r="AY431" s="18" t="s">
        <v>132</v>
      </c>
      <c r="BE431" s="162">
        <f>IF(N431="základní",J431,0)</f>
        <v>0</v>
      </c>
      <c r="BF431" s="162">
        <f>IF(N431="snížená",J431,0)</f>
        <v>0</v>
      </c>
      <c r="BG431" s="162">
        <f>IF(N431="zákl. přenesená",J431,0)</f>
        <v>0</v>
      </c>
      <c r="BH431" s="162">
        <f>IF(N431="sníž. přenesená",J431,0)</f>
        <v>0</v>
      </c>
      <c r="BI431" s="162">
        <f>IF(N431="nulová",J431,0)</f>
        <v>0</v>
      </c>
      <c r="BJ431" s="18" t="s">
        <v>81</v>
      </c>
      <c r="BK431" s="162">
        <f>ROUND(I431*H431,2)</f>
        <v>0</v>
      </c>
      <c r="BL431" s="18" t="s">
        <v>138</v>
      </c>
      <c r="BM431" s="161" t="s">
        <v>536</v>
      </c>
    </row>
    <row r="432" spans="1:65" s="2" customFormat="1" ht="19.5">
      <c r="A432" s="33"/>
      <c r="B432" s="34"/>
      <c r="C432" s="33"/>
      <c r="D432" s="163" t="s">
        <v>140</v>
      </c>
      <c r="E432" s="33"/>
      <c r="F432" s="164" t="s">
        <v>535</v>
      </c>
      <c r="G432" s="33"/>
      <c r="H432" s="33"/>
      <c r="I432" s="165"/>
      <c r="J432" s="33"/>
      <c r="K432" s="33"/>
      <c r="L432" s="34"/>
      <c r="M432" s="166"/>
      <c r="N432" s="167"/>
      <c r="O432" s="59"/>
      <c r="P432" s="59"/>
      <c r="Q432" s="59"/>
      <c r="R432" s="59"/>
      <c r="S432" s="59"/>
      <c r="T432" s="60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T432" s="18" t="s">
        <v>140</v>
      </c>
      <c r="AU432" s="18" t="s">
        <v>83</v>
      </c>
    </row>
    <row r="433" spans="1:65" s="2" customFormat="1" ht="24.2" customHeight="1">
      <c r="A433" s="33"/>
      <c r="B433" s="149"/>
      <c r="C433" s="200" t="s">
        <v>537</v>
      </c>
      <c r="D433" s="200" t="s">
        <v>358</v>
      </c>
      <c r="E433" s="201" t="s">
        <v>538</v>
      </c>
      <c r="F433" s="202" t="s">
        <v>539</v>
      </c>
      <c r="G433" s="203" t="s">
        <v>524</v>
      </c>
      <c r="H433" s="204">
        <v>4</v>
      </c>
      <c r="I433" s="205"/>
      <c r="J433" s="206">
        <f>ROUND(I433*H433,2)</f>
        <v>0</v>
      </c>
      <c r="K433" s="202" t="s">
        <v>146</v>
      </c>
      <c r="L433" s="207"/>
      <c r="M433" s="208" t="s">
        <v>1</v>
      </c>
      <c r="N433" s="209" t="s">
        <v>40</v>
      </c>
      <c r="O433" s="59"/>
      <c r="P433" s="159">
        <f>O433*H433</f>
        <v>0</v>
      </c>
      <c r="Q433" s="159">
        <v>8.6999999999999994E-3</v>
      </c>
      <c r="R433" s="159">
        <f>Q433*H433</f>
        <v>3.4799999999999998E-2</v>
      </c>
      <c r="S433" s="159">
        <v>0</v>
      </c>
      <c r="T433" s="160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61" t="s">
        <v>186</v>
      </c>
      <c r="AT433" s="161" t="s">
        <v>358</v>
      </c>
      <c r="AU433" s="161" t="s">
        <v>83</v>
      </c>
      <c r="AY433" s="18" t="s">
        <v>132</v>
      </c>
      <c r="BE433" s="162">
        <f>IF(N433="základní",J433,0)</f>
        <v>0</v>
      </c>
      <c r="BF433" s="162">
        <f>IF(N433="snížená",J433,0)</f>
        <v>0</v>
      </c>
      <c r="BG433" s="162">
        <f>IF(N433="zákl. přenesená",J433,0)</f>
        <v>0</v>
      </c>
      <c r="BH433" s="162">
        <f>IF(N433="sníž. přenesená",J433,0)</f>
        <v>0</v>
      </c>
      <c r="BI433" s="162">
        <f>IF(N433="nulová",J433,0)</f>
        <v>0</v>
      </c>
      <c r="BJ433" s="18" t="s">
        <v>81</v>
      </c>
      <c r="BK433" s="162">
        <f>ROUND(I433*H433,2)</f>
        <v>0</v>
      </c>
      <c r="BL433" s="18" t="s">
        <v>138</v>
      </c>
      <c r="BM433" s="161" t="s">
        <v>540</v>
      </c>
    </row>
    <row r="434" spans="1:65" s="2" customFormat="1" ht="19.5">
      <c r="A434" s="33"/>
      <c r="B434" s="34"/>
      <c r="C434" s="33"/>
      <c r="D434" s="163" t="s">
        <v>140</v>
      </c>
      <c r="E434" s="33"/>
      <c r="F434" s="164" t="s">
        <v>539</v>
      </c>
      <c r="G434" s="33"/>
      <c r="H434" s="33"/>
      <c r="I434" s="165"/>
      <c r="J434" s="33"/>
      <c r="K434" s="33"/>
      <c r="L434" s="34"/>
      <c r="M434" s="166"/>
      <c r="N434" s="167"/>
      <c r="O434" s="59"/>
      <c r="P434" s="59"/>
      <c r="Q434" s="59"/>
      <c r="R434" s="59"/>
      <c r="S434" s="59"/>
      <c r="T434" s="60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T434" s="18" t="s">
        <v>140</v>
      </c>
      <c r="AU434" s="18" t="s">
        <v>83</v>
      </c>
    </row>
    <row r="435" spans="1:65" s="2" customFormat="1" ht="24.2" customHeight="1">
      <c r="A435" s="33"/>
      <c r="B435" s="149"/>
      <c r="C435" s="200" t="s">
        <v>541</v>
      </c>
      <c r="D435" s="200" t="s">
        <v>358</v>
      </c>
      <c r="E435" s="201" t="s">
        <v>542</v>
      </c>
      <c r="F435" s="202" t="s">
        <v>543</v>
      </c>
      <c r="G435" s="203" t="s">
        <v>524</v>
      </c>
      <c r="H435" s="204">
        <v>2</v>
      </c>
      <c r="I435" s="205"/>
      <c r="J435" s="206">
        <f>ROUND(I435*H435,2)</f>
        <v>0</v>
      </c>
      <c r="K435" s="202" t="s">
        <v>146</v>
      </c>
      <c r="L435" s="207"/>
      <c r="M435" s="208" t="s">
        <v>1</v>
      </c>
      <c r="N435" s="209" t="s">
        <v>40</v>
      </c>
      <c r="O435" s="59"/>
      <c r="P435" s="159">
        <f>O435*H435</f>
        <v>0</v>
      </c>
      <c r="Q435" s="159">
        <v>7.7999999999999996E-3</v>
      </c>
      <c r="R435" s="159">
        <f>Q435*H435</f>
        <v>1.5599999999999999E-2</v>
      </c>
      <c r="S435" s="159">
        <v>0</v>
      </c>
      <c r="T435" s="160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1" t="s">
        <v>186</v>
      </c>
      <c r="AT435" s="161" t="s">
        <v>358</v>
      </c>
      <c r="AU435" s="161" t="s">
        <v>83</v>
      </c>
      <c r="AY435" s="18" t="s">
        <v>132</v>
      </c>
      <c r="BE435" s="162">
        <f>IF(N435="základní",J435,0)</f>
        <v>0</v>
      </c>
      <c r="BF435" s="162">
        <f>IF(N435="snížená",J435,0)</f>
        <v>0</v>
      </c>
      <c r="BG435" s="162">
        <f>IF(N435="zákl. přenesená",J435,0)</f>
        <v>0</v>
      </c>
      <c r="BH435" s="162">
        <f>IF(N435="sníž. přenesená",J435,0)</f>
        <v>0</v>
      </c>
      <c r="BI435" s="162">
        <f>IF(N435="nulová",J435,0)</f>
        <v>0</v>
      </c>
      <c r="BJ435" s="18" t="s">
        <v>81</v>
      </c>
      <c r="BK435" s="162">
        <f>ROUND(I435*H435,2)</f>
        <v>0</v>
      </c>
      <c r="BL435" s="18" t="s">
        <v>138</v>
      </c>
      <c r="BM435" s="161" t="s">
        <v>544</v>
      </c>
    </row>
    <row r="436" spans="1:65" s="2" customFormat="1" ht="19.5">
      <c r="A436" s="33"/>
      <c r="B436" s="34"/>
      <c r="C436" s="33"/>
      <c r="D436" s="163" t="s">
        <v>140</v>
      </c>
      <c r="E436" s="33"/>
      <c r="F436" s="164" t="s">
        <v>543</v>
      </c>
      <c r="G436" s="33"/>
      <c r="H436" s="33"/>
      <c r="I436" s="165"/>
      <c r="J436" s="33"/>
      <c r="K436" s="33"/>
      <c r="L436" s="34"/>
      <c r="M436" s="166"/>
      <c r="N436" s="167"/>
      <c r="O436" s="59"/>
      <c r="P436" s="59"/>
      <c r="Q436" s="59"/>
      <c r="R436" s="59"/>
      <c r="S436" s="59"/>
      <c r="T436" s="60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T436" s="18" t="s">
        <v>140</v>
      </c>
      <c r="AU436" s="18" t="s">
        <v>83</v>
      </c>
    </row>
    <row r="437" spans="1:65" s="2" customFormat="1" ht="16.5" customHeight="1">
      <c r="A437" s="33"/>
      <c r="B437" s="149"/>
      <c r="C437" s="200" t="s">
        <v>545</v>
      </c>
      <c r="D437" s="200" t="s">
        <v>358</v>
      </c>
      <c r="E437" s="201" t="s">
        <v>546</v>
      </c>
      <c r="F437" s="202" t="s">
        <v>547</v>
      </c>
      <c r="G437" s="203" t="s">
        <v>524</v>
      </c>
      <c r="H437" s="204">
        <v>1</v>
      </c>
      <c r="I437" s="205"/>
      <c r="J437" s="206">
        <f>ROUND(I437*H437,2)</f>
        <v>0</v>
      </c>
      <c r="K437" s="202" t="s">
        <v>1</v>
      </c>
      <c r="L437" s="207"/>
      <c r="M437" s="208" t="s">
        <v>1</v>
      </c>
      <c r="N437" s="209" t="s">
        <v>40</v>
      </c>
      <c r="O437" s="59"/>
      <c r="P437" s="159">
        <f>O437*H437</f>
        <v>0</v>
      </c>
      <c r="Q437" s="159">
        <v>7.7999999999999996E-3</v>
      </c>
      <c r="R437" s="159">
        <f>Q437*H437</f>
        <v>7.7999999999999996E-3</v>
      </c>
      <c r="S437" s="159">
        <v>0</v>
      </c>
      <c r="T437" s="160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61" t="s">
        <v>186</v>
      </c>
      <c r="AT437" s="161" t="s">
        <v>358</v>
      </c>
      <c r="AU437" s="161" t="s">
        <v>83</v>
      </c>
      <c r="AY437" s="18" t="s">
        <v>132</v>
      </c>
      <c r="BE437" s="162">
        <f>IF(N437="základní",J437,0)</f>
        <v>0</v>
      </c>
      <c r="BF437" s="162">
        <f>IF(N437="snížená",J437,0)</f>
        <v>0</v>
      </c>
      <c r="BG437" s="162">
        <f>IF(N437="zákl. přenesená",J437,0)</f>
        <v>0</v>
      </c>
      <c r="BH437" s="162">
        <f>IF(N437="sníž. přenesená",J437,0)</f>
        <v>0</v>
      </c>
      <c r="BI437" s="162">
        <f>IF(N437="nulová",J437,0)</f>
        <v>0</v>
      </c>
      <c r="BJ437" s="18" t="s">
        <v>81</v>
      </c>
      <c r="BK437" s="162">
        <f>ROUND(I437*H437,2)</f>
        <v>0</v>
      </c>
      <c r="BL437" s="18" t="s">
        <v>138</v>
      </c>
      <c r="BM437" s="161" t="s">
        <v>548</v>
      </c>
    </row>
    <row r="438" spans="1:65" s="2" customFormat="1" ht="29.25">
      <c r="A438" s="33"/>
      <c r="B438" s="34"/>
      <c r="C438" s="33"/>
      <c r="D438" s="163" t="s">
        <v>140</v>
      </c>
      <c r="E438" s="33"/>
      <c r="F438" s="164" t="s">
        <v>1212</v>
      </c>
      <c r="G438" s="33"/>
      <c r="H438" s="33"/>
      <c r="I438" s="165"/>
      <c r="J438" s="33"/>
      <c r="K438" s="33"/>
      <c r="L438" s="34"/>
      <c r="M438" s="166"/>
      <c r="N438" s="167"/>
      <c r="O438" s="59"/>
      <c r="P438" s="59"/>
      <c r="Q438" s="59"/>
      <c r="R438" s="59"/>
      <c r="S438" s="59"/>
      <c r="T438" s="60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T438" s="18" t="s">
        <v>140</v>
      </c>
      <c r="AU438" s="18" t="s">
        <v>83</v>
      </c>
    </row>
    <row r="439" spans="1:65" s="2" customFormat="1" ht="16.5" customHeight="1">
      <c r="A439" s="33"/>
      <c r="B439" s="149"/>
      <c r="C439" s="200" t="s">
        <v>549</v>
      </c>
      <c r="D439" s="200" t="s">
        <v>358</v>
      </c>
      <c r="E439" s="201" t="s">
        <v>550</v>
      </c>
      <c r="F439" s="202" t="s">
        <v>551</v>
      </c>
      <c r="G439" s="203" t="s">
        <v>524</v>
      </c>
      <c r="H439" s="204">
        <v>8</v>
      </c>
      <c r="I439" s="205"/>
      <c r="J439" s="206">
        <f>ROUND(I439*H439,2)</f>
        <v>0</v>
      </c>
      <c r="K439" s="202" t="s">
        <v>1</v>
      </c>
      <c r="L439" s="207"/>
      <c r="M439" s="208" t="s">
        <v>1</v>
      </c>
      <c r="N439" s="209" t="s">
        <v>40</v>
      </c>
      <c r="O439" s="59"/>
      <c r="P439" s="159">
        <f>O439*H439</f>
        <v>0</v>
      </c>
      <c r="Q439" s="159">
        <v>7.7999999999999996E-3</v>
      </c>
      <c r="R439" s="159">
        <f>Q439*H439</f>
        <v>6.2399999999999997E-2</v>
      </c>
      <c r="S439" s="159">
        <v>0</v>
      </c>
      <c r="T439" s="160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1" t="s">
        <v>186</v>
      </c>
      <c r="AT439" s="161" t="s">
        <v>358</v>
      </c>
      <c r="AU439" s="161" t="s">
        <v>83</v>
      </c>
      <c r="AY439" s="18" t="s">
        <v>132</v>
      </c>
      <c r="BE439" s="162">
        <f>IF(N439="základní",J439,0)</f>
        <v>0</v>
      </c>
      <c r="BF439" s="162">
        <f>IF(N439="snížená",J439,0)</f>
        <v>0</v>
      </c>
      <c r="BG439" s="162">
        <f>IF(N439="zákl. přenesená",J439,0)</f>
        <v>0</v>
      </c>
      <c r="BH439" s="162">
        <f>IF(N439="sníž. přenesená",J439,0)</f>
        <v>0</v>
      </c>
      <c r="BI439" s="162">
        <f>IF(N439="nulová",J439,0)</f>
        <v>0</v>
      </c>
      <c r="BJ439" s="18" t="s">
        <v>81</v>
      </c>
      <c r="BK439" s="162">
        <f>ROUND(I439*H439,2)</f>
        <v>0</v>
      </c>
      <c r="BL439" s="18" t="s">
        <v>138</v>
      </c>
      <c r="BM439" s="161" t="s">
        <v>552</v>
      </c>
    </row>
    <row r="440" spans="1:65" s="2" customFormat="1" ht="29.25">
      <c r="A440" s="33"/>
      <c r="B440" s="34"/>
      <c r="C440" s="33"/>
      <c r="D440" s="163" t="s">
        <v>140</v>
      </c>
      <c r="E440" s="33"/>
      <c r="F440" s="164" t="s">
        <v>1212</v>
      </c>
      <c r="G440" s="33"/>
      <c r="H440" s="33"/>
      <c r="I440" s="165"/>
      <c r="J440" s="33"/>
      <c r="K440" s="33"/>
      <c r="L440" s="34"/>
      <c r="M440" s="166"/>
      <c r="N440" s="167"/>
      <c r="O440" s="59"/>
      <c r="P440" s="59"/>
      <c r="Q440" s="59"/>
      <c r="R440" s="59"/>
      <c r="S440" s="59"/>
      <c r="T440" s="60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T440" s="18" t="s">
        <v>140</v>
      </c>
      <c r="AU440" s="18" t="s">
        <v>83</v>
      </c>
    </row>
    <row r="441" spans="1:65" s="2" customFormat="1" ht="16.5" customHeight="1">
      <c r="A441" s="33"/>
      <c r="B441" s="149"/>
      <c r="C441" s="200" t="s">
        <v>553</v>
      </c>
      <c r="D441" s="200" t="s">
        <v>358</v>
      </c>
      <c r="E441" s="201" t="s">
        <v>554</v>
      </c>
      <c r="F441" s="202" t="s">
        <v>555</v>
      </c>
      <c r="G441" s="203" t="s">
        <v>524</v>
      </c>
      <c r="H441" s="204">
        <v>1</v>
      </c>
      <c r="I441" s="205"/>
      <c r="J441" s="206">
        <f>ROUND(I441*H441,2)</f>
        <v>0</v>
      </c>
      <c r="K441" s="202" t="s">
        <v>1</v>
      </c>
      <c r="L441" s="207"/>
      <c r="M441" s="208" t="s">
        <v>1</v>
      </c>
      <c r="N441" s="209" t="s">
        <v>40</v>
      </c>
      <c r="O441" s="59"/>
      <c r="P441" s="159">
        <f>O441*H441</f>
        <v>0</v>
      </c>
      <c r="Q441" s="159">
        <v>7.7999999999999996E-3</v>
      </c>
      <c r="R441" s="159">
        <f>Q441*H441</f>
        <v>7.7999999999999996E-3</v>
      </c>
      <c r="S441" s="159">
        <v>0</v>
      </c>
      <c r="T441" s="160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1" t="s">
        <v>186</v>
      </c>
      <c r="AT441" s="161" t="s">
        <v>358</v>
      </c>
      <c r="AU441" s="161" t="s">
        <v>83</v>
      </c>
      <c r="AY441" s="18" t="s">
        <v>132</v>
      </c>
      <c r="BE441" s="162">
        <f>IF(N441="základní",J441,0)</f>
        <v>0</v>
      </c>
      <c r="BF441" s="162">
        <f>IF(N441="snížená",J441,0)</f>
        <v>0</v>
      </c>
      <c r="BG441" s="162">
        <f>IF(N441="zákl. přenesená",J441,0)</f>
        <v>0</v>
      </c>
      <c r="BH441" s="162">
        <f>IF(N441="sníž. přenesená",J441,0)</f>
        <v>0</v>
      </c>
      <c r="BI441" s="162">
        <f>IF(N441="nulová",J441,0)</f>
        <v>0</v>
      </c>
      <c r="BJ441" s="18" t="s">
        <v>81</v>
      </c>
      <c r="BK441" s="162">
        <f>ROUND(I441*H441,2)</f>
        <v>0</v>
      </c>
      <c r="BL441" s="18" t="s">
        <v>138</v>
      </c>
      <c r="BM441" s="161" t="s">
        <v>556</v>
      </c>
    </row>
    <row r="442" spans="1:65" s="2" customFormat="1" ht="29.25">
      <c r="A442" s="33"/>
      <c r="B442" s="34"/>
      <c r="C442" s="33"/>
      <c r="D442" s="163" t="s">
        <v>140</v>
      </c>
      <c r="E442" s="33"/>
      <c r="F442" s="164" t="s">
        <v>1213</v>
      </c>
      <c r="G442" s="33"/>
      <c r="H442" s="33"/>
      <c r="I442" s="165"/>
      <c r="J442" s="33"/>
      <c r="K442" s="33"/>
      <c r="L442" s="34"/>
      <c r="M442" s="166"/>
      <c r="N442" s="167"/>
      <c r="O442" s="59"/>
      <c r="P442" s="59"/>
      <c r="Q442" s="59"/>
      <c r="R442" s="59"/>
      <c r="S442" s="59"/>
      <c r="T442" s="60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T442" s="18" t="s">
        <v>140</v>
      </c>
      <c r="AU442" s="18" t="s">
        <v>83</v>
      </c>
    </row>
    <row r="443" spans="1:65" s="2" customFormat="1" ht="16.5" customHeight="1">
      <c r="A443" s="33"/>
      <c r="B443" s="149"/>
      <c r="C443" s="200" t="s">
        <v>557</v>
      </c>
      <c r="D443" s="200" t="s">
        <v>358</v>
      </c>
      <c r="E443" s="201" t="s">
        <v>558</v>
      </c>
      <c r="F443" s="202" t="s">
        <v>559</v>
      </c>
      <c r="G443" s="203" t="s">
        <v>524</v>
      </c>
      <c r="H443" s="204">
        <v>1</v>
      </c>
      <c r="I443" s="205"/>
      <c r="J443" s="206">
        <f>ROUND(I443*H443,2)</f>
        <v>0</v>
      </c>
      <c r="K443" s="202" t="s">
        <v>1</v>
      </c>
      <c r="L443" s="207"/>
      <c r="M443" s="208" t="s">
        <v>1</v>
      </c>
      <c r="N443" s="209" t="s">
        <v>40</v>
      </c>
      <c r="O443" s="59"/>
      <c r="P443" s="159">
        <f>O443*H443</f>
        <v>0</v>
      </c>
      <c r="Q443" s="159">
        <v>7.7999999999999996E-3</v>
      </c>
      <c r="R443" s="159">
        <f>Q443*H443</f>
        <v>7.7999999999999996E-3</v>
      </c>
      <c r="S443" s="159">
        <v>0</v>
      </c>
      <c r="T443" s="160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1" t="s">
        <v>186</v>
      </c>
      <c r="AT443" s="161" t="s">
        <v>358</v>
      </c>
      <c r="AU443" s="161" t="s">
        <v>83</v>
      </c>
      <c r="AY443" s="18" t="s">
        <v>132</v>
      </c>
      <c r="BE443" s="162">
        <f>IF(N443="základní",J443,0)</f>
        <v>0</v>
      </c>
      <c r="BF443" s="162">
        <f>IF(N443="snížená",J443,0)</f>
        <v>0</v>
      </c>
      <c r="BG443" s="162">
        <f>IF(N443="zákl. přenesená",J443,0)</f>
        <v>0</v>
      </c>
      <c r="BH443" s="162">
        <f>IF(N443="sníž. přenesená",J443,0)</f>
        <v>0</v>
      </c>
      <c r="BI443" s="162">
        <f>IF(N443="nulová",J443,0)</f>
        <v>0</v>
      </c>
      <c r="BJ443" s="18" t="s">
        <v>81</v>
      </c>
      <c r="BK443" s="162">
        <f>ROUND(I443*H443,2)</f>
        <v>0</v>
      </c>
      <c r="BL443" s="18" t="s">
        <v>138</v>
      </c>
      <c r="BM443" s="161" t="s">
        <v>560</v>
      </c>
    </row>
    <row r="444" spans="1:65" s="2" customFormat="1" ht="29.25">
      <c r="A444" s="33"/>
      <c r="B444" s="34"/>
      <c r="C444" s="33"/>
      <c r="D444" s="163" t="s">
        <v>140</v>
      </c>
      <c r="E444" s="33"/>
      <c r="F444" s="164" t="s">
        <v>1212</v>
      </c>
      <c r="G444" s="33"/>
      <c r="H444" s="33"/>
      <c r="I444" s="165"/>
      <c r="J444" s="33"/>
      <c r="K444" s="33"/>
      <c r="L444" s="34"/>
      <c r="M444" s="166"/>
      <c r="N444" s="167"/>
      <c r="O444" s="59"/>
      <c r="P444" s="59"/>
      <c r="Q444" s="59"/>
      <c r="R444" s="59"/>
      <c r="S444" s="59"/>
      <c r="T444" s="60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T444" s="18" t="s">
        <v>140</v>
      </c>
      <c r="AU444" s="18" t="s">
        <v>83</v>
      </c>
    </row>
    <row r="445" spans="1:65" s="2" customFormat="1" ht="16.5" customHeight="1">
      <c r="A445" s="33"/>
      <c r="B445" s="149"/>
      <c r="C445" s="200" t="s">
        <v>561</v>
      </c>
      <c r="D445" s="200" t="s">
        <v>358</v>
      </c>
      <c r="E445" s="201" t="s">
        <v>562</v>
      </c>
      <c r="F445" s="202" t="s">
        <v>563</v>
      </c>
      <c r="G445" s="203" t="s">
        <v>524</v>
      </c>
      <c r="H445" s="204">
        <v>1</v>
      </c>
      <c r="I445" s="205"/>
      <c r="J445" s="206">
        <f>ROUND(I445*H445,2)</f>
        <v>0</v>
      </c>
      <c r="K445" s="202" t="s">
        <v>1</v>
      </c>
      <c r="L445" s="207"/>
      <c r="M445" s="208" t="s">
        <v>1</v>
      </c>
      <c r="N445" s="209" t="s">
        <v>40</v>
      </c>
      <c r="O445" s="59"/>
      <c r="P445" s="159">
        <f>O445*H445</f>
        <v>0</v>
      </c>
      <c r="Q445" s="159">
        <v>7.7999999999999996E-3</v>
      </c>
      <c r="R445" s="159">
        <f>Q445*H445</f>
        <v>7.7999999999999996E-3</v>
      </c>
      <c r="S445" s="159">
        <v>0</v>
      </c>
      <c r="T445" s="160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1" t="s">
        <v>186</v>
      </c>
      <c r="AT445" s="161" t="s">
        <v>358</v>
      </c>
      <c r="AU445" s="161" t="s">
        <v>83</v>
      </c>
      <c r="AY445" s="18" t="s">
        <v>132</v>
      </c>
      <c r="BE445" s="162">
        <f>IF(N445="základní",J445,0)</f>
        <v>0</v>
      </c>
      <c r="BF445" s="162">
        <f>IF(N445="snížená",J445,0)</f>
        <v>0</v>
      </c>
      <c r="BG445" s="162">
        <f>IF(N445="zákl. přenesená",J445,0)</f>
        <v>0</v>
      </c>
      <c r="BH445" s="162">
        <f>IF(N445="sníž. přenesená",J445,0)</f>
        <v>0</v>
      </c>
      <c r="BI445" s="162">
        <f>IF(N445="nulová",J445,0)</f>
        <v>0</v>
      </c>
      <c r="BJ445" s="18" t="s">
        <v>81</v>
      </c>
      <c r="BK445" s="162">
        <f>ROUND(I445*H445,2)</f>
        <v>0</v>
      </c>
      <c r="BL445" s="18" t="s">
        <v>138</v>
      </c>
      <c r="BM445" s="161" t="s">
        <v>564</v>
      </c>
    </row>
    <row r="446" spans="1:65" s="2" customFormat="1" ht="29.25">
      <c r="A446" s="33"/>
      <c r="B446" s="34"/>
      <c r="C446" s="33"/>
      <c r="D446" s="163" t="s">
        <v>140</v>
      </c>
      <c r="E446" s="33"/>
      <c r="F446" s="164" t="s">
        <v>1212</v>
      </c>
      <c r="G446" s="33"/>
      <c r="H446" s="33"/>
      <c r="I446" s="165"/>
      <c r="J446" s="33"/>
      <c r="K446" s="33"/>
      <c r="L446" s="34"/>
      <c r="M446" s="166"/>
      <c r="N446" s="167"/>
      <c r="O446" s="59"/>
      <c r="P446" s="59"/>
      <c r="Q446" s="59"/>
      <c r="R446" s="59"/>
      <c r="S446" s="59"/>
      <c r="T446" s="60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T446" s="18" t="s">
        <v>140</v>
      </c>
      <c r="AU446" s="18" t="s">
        <v>83</v>
      </c>
    </row>
    <row r="447" spans="1:65" s="2" customFormat="1" ht="16.5" customHeight="1">
      <c r="A447" s="33"/>
      <c r="B447" s="149"/>
      <c r="C447" s="200" t="s">
        <v>565</v>
      </c>
      <c r="D447" s="200" t="s">
        <v>358</v>
      </c>
      <c r="E447" s="201" t="s">
        <v>566</v>
      </c>
      <c r="F447" s="202" t="s">
        <v>567</v>
      </c>
      <c r="G447" s="203" t="s">
        <v>524</v>
      </c>
      <c r="H447" s="204">
        <v>2</v>
      </c>
      <c r="I447" s="205"/>
      <c r="J447" s="206">
        <f>ROUND(I447*H447,2)</f>
        <v>0</v>
      </c>
      <c r="K447" s="202" t="s">
        <v>1</v>
      </c>
      <c r="L447" s="207"/>
      <c r="M447" s="208" t="s">
        <v>1</v>
      </c>
      <c r="N447" s="209" t="s">
        <v>40</v>
      </c>
      <c r="O447" s="59"/>
      <c r="P447" s="159">
        <f>O447*H447</f>
        <v>0</v>
      </c>
      <c r="Q447" s="159">
        <v>7.7999999999999996E-3</v>
      </c>
      <c r="R447" s="159">
        <f>Q447*H447</f>
        <v>1.5599999999999999E-2</v>
      </c>
      <c r="S447" s="159">
        <v>0</v>
      </c>
      <c r="T447" s="160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1" t="s">
        <v>186</v>
      </c>
      <c r="AT447" s="161" t="s">
        <v>358</v>
      </c>
      <c r="AU447" s="161" t="s">
        <v>83</v>
      </c>
      <c r="AY447" s="18" t="s">
        <v>132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8" t="s">
        <v>81</v>
      </c>
      <c r="BK447" s="162">
        <f>ROUND(I447*H447,2)</f>
        <v>0</v>
      </c>
      <c r="BL447" s="18" t="s">
        <v>138</v>
      </c>
      <c r="BM447" s="161" t="s">
        <v>568</v>
      </c>
    </row>
    <row r="448" spans="1:65" s="2" customFormat="1" ht="29.25">
      <c r="A448" s="33"/>
      <c r="B448" s="34"/>
      <c r="C448" s="33"/>
      <c r="D448" s="163" t="s">
        <v>140</v>
      </c>
      <c r="E448" s="33"/>
      <c r="F448" s="164" t="s">
        <v>1212</v>
      </c>
      <c r="G448" s="33"/>
      <c r="H448" s="33"/>
      <c r="I448" s="165"/>
      <c r="J448" s="33"/>
      <c r="K448" s="33"/>
      <c r="L448" s="34"/>
      <c r="M448" s="166"/>
      <c r="N448" s="167"/>
      <c r="O448" s="59"/>
      <c r="P448" s="59"/>
      <c r="Q448" s="59"/>
      <c r="R448" s="59"/>
      <c r="S448" s="59"/>
      <c r="T448" s="60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T448" s="18" t="s">
        <v>140</v>
      </c>
      <c r="AU448" s="18" t="s">
        <v>83</v>
      </c>
    </row>
    <row r="449" spans="1:65" s="2" customFormat="1" ht="16.5" customHeight="1">
      <c r="A449" s="33"/>
      <c r="B449" s="149"/>
      <c r="C449" s="200" t="s">
        <v>569</v>
      </c>
      <c r="D449" s="200" t="s">
        <v>358</v>
      </c>
      <c r="E449" s="201" t="s">
        <v>570</v>
      </c>
      <c r="F449" s="202" t="s">
        <v>571</v>
      </c>
      <c r="G449" s="203" t="s">
        <v>524</v>
      </c>
      <c r="H449" s="204">
        <v>1</v>
      </c>
      <c r="I449" s="205"/>
      <c r="J449" s="206">
        <f>ROUND(I449*H449,2)</f>
        <v>0</v>
      </c>
      <c r="K449" s="202" t="s">
        <v>1</v>
      </c>
      <c r="L449" s="207"/>
      <c r="M449" s="208" t="s">
        <v>1</v>
      </c>
      <c r="N449" s="209" t="s">
        <v>40</v>
      </c>
      <c r="O449" s="59"/>
      <c r="P449" s="159">
        <f>O449*H449</f>
        <v>0</v>
      </c>
      <c r="Q449" s="159">
        <v>7.7999999999999996E-3</v>
      </c>
      <c r="R449" s="159">
        <f>Q449*H449</f>
        <v>7.7999999999999996E-3</v>
      </c>
      <c r="S449" s="159">
        <v>0</v>
      </c>
      <c r="T449" s="160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61" t="s">
        <v>186</v>
      </c>
      <c r="AT449" s="161" t="s">
        <v>358</v>
      </c>
      <c r="AU449" s="161" t="s">
        <v>83</v>
      </c>
      <c r="AY449" s="18" t="s">
        <v>132</v>
      </c>
      <c r="BE449" s="162">
        <f>IF(N449="základní",J449,0)</f>
        <v>0</v>
      </c>
      <c r="BF449" s="162">
        <f>IF(N449="snížená",J449,0)</f>
        <v>0</v>
      </c>
      <c r="BG449" s="162">
        <f>IF(N449="zákl. přenesená",J449,0)</f>
        <v>0</v>
      </c>
      <c r="BH449" s="162">
        <f>IF(N449="sníž. přenesená",J449,0)</f>
        <v>0</v>
      </c>
      <c r="BI449" s="162">
        <f>IF(N449="nulová",J449,0)</f>
        <v>0</v>
      </c>
      <c r="BJ449" s="18" t="s">
        <v>81</v>
      </c>
      <c r="BK449" s="162">
        <f>ROUND(I449*H449,2)</f>
        <v>0</v>
      </c>
      <c r="BL449" s="18" t="s">
        <v>138</v>
      </c>
      <c r="BM449" s="161" t="s">
        <v>572</v>
      </c>
    </row>
    <row r="450" spans="1:65" s="2" customFormat="1" ht="29.25">
      <c r="A450" s="33"/>
      <c r="B450" s="34"/>
      <c r="C450" s="33"/>
      <c r="D450" s="163" t="s">
        <v>140</v>
      </c>
      <c r="E450" s="33"/>
      <c r="F450" s="164" t="s">
        <v>1212</v>
      </c>
      <c r="G450" s="33"/>
      <c r="H450" s="33"/>
      <c r="I450" s="165"/>
      <c r="J450" s="33"/>
      <c r="K450" s="33"/>
      <c r="L450" s="34"/>
      <c r="M450" s="166"/>
      <c r="N450" s="167"/>
      <c r="O450" s="59"/>
      <c r="P450" s="59"/>
      <c r="Q450" s="59"/>
      <c r="R450" s="59"/>
      <c r="S450" s="59"/>
      <c r="T450" s="60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T450" s="18" t="s">
        <v>140</v>
      </c>
      <c r="AU450" s="18" t="s">
        <v>83</v>
      </c>
    </row>
    <row r="451" spans="1:65" s="2" customFormat="1" ht="16.5" customHeight="1">
      <c r="A451" s="33"/>
      <c r="B451" s="149"/>
      <c r="C451" s="200" t="s">
        <v>573</v>
      </c>
      <c r="D451" s="200" t="s">
        <v>358</v>
      </c>
      <c r="E451" s="201" t="s">
        <v>574</v>
      </c>
      <c r="F451" s="202" t="s">
        <v>575</v>
      </c>
      <c r="G451" s="203" t="s">
        <v>524</v>
      </c>
      <c r="H451" s="204">
        <v>1</v>
      </c>
      <c r="I451" s="205"/>
      <c r="J451" s="206">
        <f>ROUND(I451*H451,2)</f>
        <v>0</v>
      </c>
      <c r="K451" s="202" t="s">
        <v>1</v>
      </c>
      <c r="L451" s="207"/>
      <c r="M451" s="208" t="s">
        <v>1</v>
      </c>
      <c r="N451" s="209" t="s">
        <v>40</v>
      </c>
      <c r="O451" s="59"/>
      <c r="P451" s="159">
        <f>O451*H451</f>
        <v>0</v>
      </c>
      <c r="Q451" s="159">
        <v>7.7999999999999996E-3</v>
      </c>
      <c r="R451" s="159">
        <f>Q451*H451</f>
        <v>7.7999999999999996E-3</v>
      </c>
      <c r="S451" s="159">
        <v>0</v>
      </c>
      <c r="T451" s="160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61" t="s">
        <v>186</v>
      </c>
      <c r="AT451" s="161" t="s">
        <v>358</v>
      </c>
      <c r="AU451" s="161" t="s">
        <v>83</v>
      </c>
      <c r="AY451" s="18" t="s">
        <v>132</v>
      </c>
      <c r="BE451" s="162">
        <f>IF(N451="základní",J451,0)</f>
        <v>0</v>
      </c>
      <c r="BF451" s="162">
        <f>IF(N451="snížená",J451,0)</f>
        <v>0</v>
      </c>
      <c r="BG451" s="162">
        <f>IF(N451="zákl. přenesená",J451,0)</f>
        <v>0</v>
      </c>
      <c r="BH451" s="162">
        <f>IF(N451="sníž. přenesená",J451,0)</f>
        <v>0</v>
      </c>
      <c r="BI451" s="162">
        <f>IF(N451="nulová",J451,0)</f>
        <v>0</v>
      </c>
      <c r="BJ451" s="18" t="s">
        <v>81</v>
      </c>
      <c r="BK451" s="162">
        <f>ROUND(I451*H451,2)</f>
        <v>0</v>
      </c>
      <c r="BL451" s="18" t="s">
        <v>138</v>
      </c>
      <c r="BM451" s="161" t="s">
        <v>576</v>
      </c>
    </row>
    <row r="452" spans="1:65" s="2" customFormat="1" ht="29.25">
      <c r="A452" s="33"/>
      <c r="B452" s="34"/>
      <c r="C452" s="33"/>
      <c r="D452" s="163" t="s">
        <v>140</v>
      </c>
      <c r="E452" s="33"/>
      <c r="F452" s="164" t="s">
        <v>1212</v>
      </c>
      <c r="G452" s="33"/>
      <c r="H452" s="33"/>
      <c r="I452" s="165"/>
      <c r="J452" s="33"/>
      <c r="K452" s="33"/>
      <c r="L452" s="34"/>
      <c r="M452" s="166"/>
      <c r="N452" s="167"/>
      <c r="O452" s="59"/>
      <c r="P452" s="59"/>
      <c r="Q452" s="59"/>
      <c r="R452" s="59"/>
      <c r="S452" s="59"/>
      <c r="T452" s="60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T452" s="18" t="s">
        <v>140</v>
      </c>
      <c r="AU452" s="18" t="s">
        <v>83</v>
      </c>
    </row>
    <row r="453" spans="1:65" s="2" customFormat="1" ht="16.5" customHeight="1">
      <c r="A453" s="33"/>
      <c r="B453" s="149"/>
      <c r="C453" s="200" t="s">
        <v>577</v>
      </c>
      <c r="D453" s="200" t="s">
        <v>358</v>
      </c>
      <c r="E453" s="201" t="s">
        <v>578</v>
      </c>
      <c r="F453" s="202" t="s">
        <v>579</v>
      </c>
      <c r="G453" s="203" t="s">
        <v>524</v>
      </c>
      <c r="H453" s="204">
        <v>1</v>
      </c>
      <c r="I453" s="205"/>
      <c r="J453" s="206">
        <f>ROUND(I453*H453,2)</f>
        <v>0</v>
      </c>
      <c r="K453" s="202" t="s">
        <v>1</v>
      </c>
      <c r="L453" s="207"/>
      <c r="M453" s="208" t="s">
        <v>1</v>
      </c>
      <c r="N453" s="209" t="s">
        <v>40</v>
      </c>
      <c r="O453" s="59"/>
      <c r="P453" s="159">
        <f>O453*H453</f>
        <v>0</v>
      </c>
      <c r="Q453" s="159">
        <v>7.7999999999999996E-3</v>
      </c>
      <c r="R453" s="159">
        <f>Q453*H453</f>
        <v>7.7999999999999996E-3</v>
      </c>
      <c r="S453" s="159">
        <v>0</v>
      </c>
      <c r="T453" s="160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61" t="s">
        <v>186</v>
      </c>
      <c r="AT453" s="161" t="s">
        <v>358</v>
      </c>
      <c r="AU453" s="161" t="s">
        <v>83</v>
      </c>
      <c r="AY453" s="18" t="s">
        <v>132</v>
      </c>
      <c r="BE453" s="162">
        <f>IF(N453="základní",J453,0)</f>
        <v>0</v>
      </c>
      <c r="BF453" s="162">
        <f>IF(N453="snížená",J453,0)</f>
        <v>0</v>
      </c>
      <c r="BG453" s="162">
        <f>IF(N453="zákl. přenesená",J453,0)</f>
        <v>0</v>
      </c>
      <c r="BH453" s="162">
        <f>IF(N453="sníž. přenesená",J453,0)</f>
        <v>0</v>
      </c>
      <c r="BI453" s="162">
        <f>IF(N453="nulová",J453,0)</f>
        <v>0</v>
      </c>
      <c r="BJ453" s="18" t="s">
        <v>81</v>
      </c>
      <c r="BK453" s="162">
        <f>ROUND(I453*H453,2)</f>
        <v>0</v>
      </c>
      <c r="BL453" s="18" t="s">
        <v>138</v>
      </c>
      <c r="BM453" s="161" t="s">
        <v>580</v>
      </c>
    </row>
    <row r="454" spans="1:65" s="2" customFormat="1" ht="29.25">
      <c r="A454" s="33"/>
      <c r="B454" s="34"/>
      <c r="C454" s="33"/>
      <c r="D454" s="163" t="s">
        <v>140</v>
      </c>
      <c r="E454" s="33"/>
      <c r="F454" s="164" t="s">
        <v>1212</v>
      </c>
      <c r="G454" s="33"/>
      <c r="H454" s="33"/>
      <c r="I454" s="165"/>
      <c r="J454" s="33"/>
      <c r="K454" s="33"/>
      <c r="L454" s="34"/>
      <c r="M454" s="166"/>
      <c r="N454" s="167"/>
      <c r="O454" s="59"/>
      <c r="P454" s="59"/>
      <c r="Q454" s="59"/>
      <c r="R454" s="59"/>
      <c r="S454" s="59"/>
      <c r="T454" s="60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T454" s="18" t="s">
        <v>140</v>
      </c>
      <c r="AU454" s="18" t="s">
        <v>83</v>
      </c>
    </row>
    <row r="455" spans="1:65" s="2" customFormat="1" ht="24.2" customHeight="1">
      <c r="A455" s="33"/>
      <c r="B455" s="149"/>
      <c r="C455" s="150" t="s">
        <v>581</v>
      </c>
      <c r="D455" s="150" t="s">
        <v>134</v>
      </c>
      <c r="E455" s="151" t="s">
        <v>582</v>
      </c>
      <c r="F455" s="152" t="s">
        <v>583</v>
      </c>
      <c r="G455" s="153" t="s">
        <v>524</v>
      </c>
      <c r="H455" s="154">
        <v>14</v>
      </c>
      <c r="I455" s="155"/>
      <c r="J455" s="156">
        <f>ROUND(I455*H455,2)</f>
        <v>0</v>
      </c>
      <c r="K455" s="152" t="s">
        <v>146</v>
      </c>
      <c r="L455" s="34"/>
      <c r="M455" s="157" t="s">
        <v>1</v>
      </c>
      <c r="N455" s="158" t="s">
        <v>40</v>
      </c>
      <c r="O455" s="59"/>
      <c r="P455" s="159">
        <f>O455*H455</f>
        <v>0</v>
      </c>
      <c r="Q455" s="159">
        <v>1.67E-3</v>
      </c>
      <c r="R455" s="159">
        <f>Q455*H455</f>
        <v>2.3380000000000001E-2</v>
      </c>
      <c r="S455" s="159">
        <v>0</v>
      </c>
      <c r="T455" s="160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61" t="s">
        <v>138</v>
      </c>
      <c r="AT455" s="161" t="s">
        <v>134</v>
      </c>
      <c r="AU455" s="161" t="s">
        <v>83</v>
      </c>
      <c r="AY455" s="18" t="s">
        <v>132</v>
      </c>
      <c r="BE455" s="162">
        <f>IF(N455="základní",J455,0)</f>
        <v>0</v>
      </c>
      <c r="BF455" s="162">
        <f>IF(N455="snížená",J455,0)</f>
        <v>0</v>
      </c>
      <c r="BG455" s="162">
        <f>IF(N455="zákl. přenesená",J455,0)</f>
        <v>0</v>
      </c>
      <c r="BH455" s="162">
        <f>IF(N455="sníž. přenesená",J455,0)</f>
        <v>0</v>
      </c>
      <c r="BI455" s="162">
        <f>IF(N455="nulová",J455,0)</f>
        <v>0</v>
      </c>
      <c r="BJ455" s="18" t="s">
        <v>81</v>
      </c>
      <c r="BK455" s="162">
        <f>ROUND(I455*H455,2)</f>
        <v>0</v>
      </c>
      <c r="BL455" s="18" t="s">
        <v>138</v>
      </c>
      <c r="BM455" s="161" t="s">
        <v>584</v>
      </c>
    </row>
    <row r="456" spans="1:65" s="2" customFormat="1" ht="29.25">
      <c r="A456" s="33"/>
      <c r="B456" s="34"/>
      <c r="C456" s="33"/>
      <c r="D456" s="163" t="s">
        <v>140</v>
      </c>
      <c r="E456" s="33"/>
      <c r="F456" s="164" t="s">
        <v>585</v>
      </c>
      <c r="G456" s="33"/>
      <c r="H456" s="33"/>
      <c r="I456" s="165"/>
      <c r="J456" s="33"/>
      <c r="K456" s="33"/>
      <c r="L456" s="34"/>
      <c r="M456" s="166"/>
      <c r="N456" s="167"/>
      <c r="O456" s="59"/>
      <c r="P456" s="59"/>
      <c r="Q456" s="59"/>
      <c r="R456" s="59"/>
      <c r="S456" s="59"/>
      <c r="T456" s="60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T456" s="18" t="s">
        <v>140</v>
      </c>
      <c r="AU456" s="18" t="s">
        <v>83</v>
      </c>
    </row>
    <row r="457" spans="1:65" s="2" customFormat="1" ht="19.5">
      <c r="A457" s="33"/>
      <c r="B457" s="34"/>
      <c r="C457" s="33"/>
      <c r="D457" s="163" t="s">
        <v>149</v>
      </c>
      <c r="E457" s="33"/>
      <c r="F457" s="176" t="s">
        <v>150</v>
      </c>
      <c r="G457" s="33"/>
      <c r="H457" s="33"/>
      <c r="I457" s="165"/>
      <c r="J457" s="33"/>
      <c r="K457" s="33"/>
      <c r="L457" s="34"/>
      <c r="M457" s="166"/>
      <c r="N457" s="167"/>
      <c r="O457" s="59"/>
      <c r="P457" s="59"/>
      <c r="Q457" s="59"/>
      <c r="R457" s="59"/>
      <c r="S457" s="59"/>
      <c r="T457" s="60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T457" s="18" t="s">
        <v>149</v>
      </c>
      <c r="AU457" s="18" t="s">
        <v>83</v>
      </c>
    </row>
    <row r="458" spans="1:65" s="13" customFormat="1" ht="11.25">
      <c r="B458" s="168"/>
      <c r="D458" s="163" t="s">
        <v>142</v>
      </c>
      <c r="E458" s="169" t="s">
        <v>1</v>
      </c>
      <c r="F458" s="170" t="s">
        <v>586</v>
      </c>
      <c r="H458" s="171">
        <v>14</v>
      </c>
      <c r="I458" s="172"/>
      <c r="L458" s="168"/>
      <c r="M458" s="173"/>
      <c r="N458" s="174"/>
      <c r="O458" s="174"/>
      <c r="P458" s="174"/>
      <c r="Q458" s="174"/>
      <c r="R458" s="174"/>
      <c r="S458" s="174"/>
      <c r="T458" s="175"/>
      <c r="AT458" s="169" t="s">
        <v>142</v>
      </c>
      <c r="AU458" s="169" t="s">
        <v>83</v>
      </c>
      <c r="AV458" s="13" t="s">
        <v>83</v>
      </c>
      <c r="AW458" s="13" t="s">
        <v>32</v>
      </c>
      <c r="AX458" s="13" t="s">
        <v>81</v>
      </c>
      <c r="AY458" s="169" t="s">
        <v>132</v>
      </c>
    </row>
    <row r="459" spans="1:65" s="2" customFormat="1" ht="33" customHeight="1">
      <c r="A459" s="33"/>
      <c r="B459" s="149"/>
      <c r="C459" s="200" t="s">
        <v>587</v>
      </c>
      <c r="D459" s="200" t="s">
        <v>358</v>
      </c>
      <c r="E459" s="201" t="s">
        <v>588</v>
      </c>
      <c r="F459" s="202" t="s">
        <v>589</v>
      </c>
      <c r="G459" s="203" t="s">
        <v>524</v>
      </c>
      <c r="H459" s="204">
        <v>8</v>
      </c>
      <c r="I459" s="205"/>
      <c r="J459" s="206">
        <f>ROUND(I459*H459,2)</f>
        <v>0</v>
      </c>
      <c r="K459" s="202" t="s">
        <v>146</v>
      </c>
      <c r="L459" s="207"/>
      <c r="M459" s="208" t="s">
        <v>1</v>
      </c>
      <c r="N459" s="209" t="s">
        <v>40</v>
      </c>
      <c r="O459" s="59"/>
      <c r="P459" s="159">
        <f>O459*H459</f>
        <v>0</v>
      </c>
      <c r="Q459" s="159">
        <v>6.8999999999999999E-3</v>
      </c>
      <c r="R459" s="159">
        <f>Q459*H459</f>
        <v>5.5199999999999999E-2</v>
      </c>
      <c r="S459" s="159">
        <v>0</v>
      </c>
      <c r="T459" s="160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61" t="s">
        <v>186</v>
      </c>
      <c r="AT459" s="161" t="s">
        <v>358</v>
      </c>
      <c r="AU459" s="161" t="s">
        <v>83</v>
      </c>
      <c r="AY459" s="18" t="s">
        <v>132</v>
      </c>
      <c r="BE459" s="162">
        <f>IF(N459="základní",J459,0)</f>
        <v>0</v>
      </c>
      <c r="BF459" s="162">
        <f>IF(N459="snížená",J459,0)</f>
        <v>0</v>
      </c>
      <c r="BG459" s="162">
        <f>IF(N459="zákl. přenesená",J459,0)</f>
        <v>0</v>
      </c>
      <c r="BH459" s="162">
        <f>IF(N459="sníž. přenesená",J459,0)</f>
        <v>0</v>
      </c>
      <c r="BI459" s="162">
        <f>IF(N459="nulová",J459,0)</f>
        <v>0</v>
      </c>
      <c r="BJ459" s="18" t="s">
        <v>81</v>
      </c>
      <c r="BK459" s="162">
        <f>ROUND(I459*H459,2)</f>
        <v>0</v>
      </c>
      <c r="BL459" s="18" t="s">
        <v>138</v>
      </c>
      <c r="BM459" s="161" t="s">
        <v>590</v>
      </c>
    </row>
    <row r="460" spans="1:65" s="2" customFormat="1" ht="19.5">
      <c r="A460" s="33"/>
      <c r="B460" s="34"/>
      <c r="C460" s="33"/>
      <c r="D460" s="163" t="s">
        <v>140</v>
      </c>
      <c r="E460" s="33"/>
      <c r="F460" s="164" t="s">
        <v>589</v>
      </c>
      <c r="G460" s="33"/>
      <c r="H460" s="33"/>
      <c r="I460" s="165"/>
      <c r="J460" s="33"/>
      <c r="K460" s="33"/>
      <c r="L460" s="34"/>
      <c r="M460" s="166"/>
      <c r="N460" s="167"/>
      <c r="O460" s="59"/>
      <c r="P460" s="59"/>
      <c r="Q460" s="59"/>
      <c r="R460" s="59"/>
      <c r="S460" s="59"/>
      <c r="T460" s="60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T460" s="18" t="s">
        <v>140</v>
      </c>
      <c r="AU460" s="18" t="s">
        <v>83</v>
      </c>
    </row>
    <row r="461" spans="1:65" s="2" customFormat="1" ht="24.2" customHeight="1">
      <c r="A461" s="33"/>
      <c r="B461" s="149"/>
      <c r="C461" s="200" t="s">
        <v>591</v>
      </c>
      <c r="D461" s="200" t="s">
        <v>358</v>
      </c>
      <c r="E461" s="201" t="s">
        <v>592</v>
      </c>
      <c r="F461" s="202" t="s">
        <v>593</v>
      </c>
      <c r="G461" s="203" t="s">
        <v>524</v>
      </c>
      <c r="H461" s="204">
        <v>4</v>
      </c>
      <c r="I461" s="205"/>
      <c r="J461" s="206">
        <f>ROUND(I461*H461,2)</f>
        <v>0</v>
      </c>
      <c r="K461" s="202" t="s">
        <v>146</v>
      </c>
      <c r="L461" s="207"/>
      <c r="M461" s="208" t="s">
        <v>1</v>
      </c>
      <c r="N461" s="209" t="s">
        <v>40</v>
      </c>
      <c r="O461" s="59"/>
      <c r="P461" s="159">
        <f>O461*H461</f>
        <v>0</v>
      </c>
      <c r="Q461" s="159">
        <v>9.5999999999999992E-3</v>
      </c>
      <c r="R461" s="159">
        <f>Q461*H461</f>
        <v>3.8399999999999997E-2</v>
      </c>
      <c r="S461" s="159">
        <v>0</v>
      </c>
      <c r="T461" s="160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61" t="s">
        <v>186</v>
      </c>
      <c r="AT461" s="161" t="s">
        <v>358</v>
      </c>
      <c r="AU461" s="161" t="s">
        <v>83</v>
      </c>
      <c r="AY461" s="18" t="s">
        <v>132</v>
      </c>
      <c r="BE461" s="162">
        <f>IF(N461="základní",J461,0)</f>
        <v>0</v>
      </c>
      <c r="BF461" s="162">
        <f>IF(N461="snížená",J461,0)</f>
        <v>0</v>
      </c>
      <c r="BG461" s="162">
        <f>IF(N461="zákl. přenesená",J461,0)</f>
        <v>0</v>
      </c>
      <c r="BH461" s="162">
        <f>IF(N461="sníž. přenesená",J461,0)</f>
        <v>0</v>
      </c>
      <c r="BI461" s="162">
        <f>IF(N461="nulová",J461,0)</f>
        <v>0</v>
      </c>
      <c r="BJ461" s="18" t="s">
        <v>81</v>
      </c>
      <c r="BK461" s="162">
        <f>ROUND(I461*H461,2)</f>
        <v>0</v>
      </c>
      <c r="BL461" s="18" t="s">
        <v>138</v>
      </c>
      <c r="BM461" s="161" t="s">
        <v>594</v>
      </c>
    </row>
    <row r="462" spans="1:65" s="2" customFormat="1" ht="11.25">
      <c r="A462" s="33"/>
      <c r="B462" s="34"/>
      <c r="C462" s="33"/>
      <c r="D462" s="163" t="s">
        <v>140</v>
      </c>
      <c r="E462" s="33"/>
      <c r="F462" s="164" t="s">
        <v>593</v>
      </c>
      <c r="G462" s="33"/>
      <c r="H462" s="33"/>
      <c r="I462" s="165"/>
      <c r="J462" s="33"/>
      <c r="K462" s="33"/>
      <c r="L462" s="34"/>
      <c r="M462" s="166"/>
      <c r="N462" s="167"/>
      <c r="O462" s="59"/>
      <c r="P462" s="59"/>
      <c r="Q462" s="59"/>
      <c r="R462" s="59"/>
      <c r="S462" s="59"/>
      <c r="T462" s="60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T462" s="18" t="s">
        <v>140</v>
      </c>
      <c r="AU462" s="18" t="s">
        <v>83</v>
      </c>
    </row>
    <row r="463" spans="1:65" s="2" customFormat="1" ht="24.2" customHeight="1">
      <c r="A463" s="33"/>
      <c r="B463" s="149"/>
      <c r="C463" s="200" t="s">
        <v>595</v>
      </c>
      <c r="D463" s="200" t="s">
        <v>358</v>
      </c>
      <c r="E463" s="201" t="s">
        <v>596</v>
      </c>
      <c r="F463" s="202" t="s">
        <v>597</v>
      </c>
      <c r="G463" s="203" t="s">
        <v>524</v>
      </c>
      <c r="H463" s="204">
        <v>1</v>
      </c>
      <c r="I463" s="205"/>
      <c r="J463" s="206">
        <f>ROUND(I463*H463,2)</f>
        <v>0</v>
      </c>
      <c r="K463" s="202" t="s">
        <v>146</v>
      </c>
      <c r="L463" s="207"/>
      <c r="M463" s="208" t="s">
        <v>1</v>
      </c>
      <c r="N463" s="209" t="s">
        <v>40</v>
      </c>
      <c r="O463" s="59"/>
      <c r="P463" s="159">
        <f>O463*H463</f>
        <v>0</v>
      </c>
      <c r="Q463" s="159">
        <v>1.4200000000000001E-2</v>
      </c>
      <c r="R463" s="159">
        <f>Q463*H463</f>
        <v>1.4200000000000001E-2</v>
      </c>
      <c r="S463" s="159">
        <v>0</v>
      </c>
      <c r="T463" s="160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61" t="s">
        <v>186</v>
      </c>
      <c r="AT463" s="161" t="s">
        <v>358</v>
      </c>
      <c r="AU463" s="161" t="s">
        <v>83</v>
      </c>
      <c r="AY463" s="18" t="s">
        <v>132</v>
      </c>
      <c r="BE463" s="162">
        <f>IF(N463="základní",J463,0)</f>
        <v>0</v>
      </c>
      <c r="BF463" s="162">
        <f>IF(N463="snížená",J463,0)</f>
        <v>0</v>
      </c>
      <c r="BG463" s="162">
        <f>IF(N463="zákl. přenesená",J463,0)</f>
        <v>0</v>
      </c>
      <c r="BH463" s="162">
        <f>IF(N463="sníž. přenesená",J463,0)</f>
        <v>0</v>
      </c>
      <c r="BI463" s="162">
        <f>IF(N463="nulová",J463,0)</f>
        <v>0</v>
      </c>
      <c r="BJ463" s="18" t="s">
        <v>81</v>
      </c>
      <c r="BK463" s="162">
        <f>ROUND(I463*H463,2)</f>
        <v>0</v>
      </c>
      <c r="BL463" s="18" t="s">
        <v>138</v>
      </c>
      <c r="BM463" s="161" t="s">
        <v>598</v>
      </c>
    </row>
    <row r="464" spans="1:65" s="2" customFormat="1" ht="11.25">
      <c r="A464" s="33"/>
      <c r="B464" s="34"/>
      <c r="C464" s="33"/>
      <c r="D464" s="163" t="s">
        <v>140</v>
      </c>
      <c r="E464" s="33"/>
      <c r="F464" s="164" t="s">
        <v>597</v>
      </c>
      <c r="G464" s="33"/>
      <c r="H464" s="33"/>
      <c r="I464" s="165"/>
      <c r="J464" s="33"/>
      <c r="K464" s="33"/>
      <c r="L464" s="34"/>
      <c r="M464" s="166"/>
      <c r="N464" s="167"/>
      <c r="O464" s="59"/>
      <c r="P464" s="59"/>
      <c r="Q464" s="59"/>
      <c r="R464" s="59"/>
      <c r="S464" s="59"/>
      <c r="T464" s="60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T464" s="18" t="s">
        <v>140</v>
      </c>
      <c r="AU464" s="18" t="s">
        <v>83</v>
      </c>
    </row>
    <row r="465" spans="1:65" s="2" customFormat="1" ht="24.2" customHeight="1">
      <c r="A465" s="33"/>
      <c r="B465" s="149"/>
      <c r="C465" s="200" t="s">
        <v>599</v>
      </c>
      <c r="D465" s="200" t="s">
        <v>358</v>
      </c>
      <c r="E465" s="201" t="s">
        <v>600</v>
      </c>
      <c r="F465" s="202" t="s">
        <v>601</v>
      </c>
      <c r="G465" s="203" t="s">
        <v>524</v>
      </c>
      <c r="H465" s="204">
        <v>1</v>
      </c>
      <c r="I465" s="205"/>
      <c r="J465" s="206">
        <f>ROUND(I465*H465,2)</f>
        <v>0</v>
      </c>
      <c r="K465" s="202" t="s">
        <v>146</v>
      </c>
      <c r="L465" s="207"/>
      <c r="M465" s="208" t="s">
        <v>1</v>
      </c>
      <c r="N465" s="209" t="s">
        <v>40</v>
      </c>
      <c r="O465" s="59"/>
      <c r="P465" s="159">
        <f>O465*H465</f>
        <v>0</v>
      </c>
      <c r="Q465" s="159">
        <v>1.2200000000000001E-2</v>
      </c>
      <c r="R465" s="159">
        <f>Q465*H465</f>
        <v>1.2200000000000001E-2</v>
      </c>
      <c r="S465" s="159">
        <v>0</v>
      </c>
      <c r="T465" s="160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61" t="s">
        <v>186</v>
      </c>
      <c r="AT465" s="161" t="s">
        <v>358</v>
      </c>
      <c r="AU465" s="161" t="s">
        <v>83</v>
      </c>
      <c r="AY465" s="18" t="s">
        <v>132</v>
      </c>
      <c r="BE465" s="162">
        <f>IF(N465="základní",J465,0)</f>
        <v>0</v>
      </c>
      <c r="BF465" s="162">
        <f>IF(N465="snížená",J465,0)</f>
        <v>0</v>
      </c>
      <c r="BG465" s="162">
        <f>IF(N465="zákl. přenesená",J465,0)</f>
        <v>0</v>
      </c>
      <c r="BH465" s="162">
        <f>IF(N465="sníž. přenesená",J465,0)</f>
        <v>0</v>
      </c>
      <c r="BI465" s="162">
        <f>IF(N465="nulová",J465,0)</f>
        <v>0</v>
      </c>
      <c r="BJ465" s="18" t="s">
        <v>81</v>
      </c>
      <c r="BK465" s="162">
        <f>ROUND(I465*H465,2)</f>
        <v>0</v>
      </c>
      <c r="BL465" s="18" t="s">
        <v>138</v>
      </c>
      <c r="BM465" s="161" t="s">
        <v>602</v>
      </c>
    </row>
    <row r="466" spans="1:65" s="2" customFormat="1" ht="19.5">
      <c r="A466" s="33"/>
      <c r="B466" s="34"/>
      <c r="C466" s="33"/>
      <c r="D466" s="163" t="s">
        <v>140</v>
      </c>
      <c r="E466" s="33"/>
      <c r="F466" s="164" t="s">
        <v>601</v>
      </c>
      <c r="G466" s="33"/>
      <c r="H466" s="33"/>
      <c r="I466" s="165"/>
      <c r="J466" s="33"/>
      <c r="K466" s="33"/>
      <c r="L466" s="34"/>
      <c r="M466" s="166"/>
      <c r="N466" s="167"/>
      <c r="O466" s="59"/>
      <c r="P466" s="59"/>
      <c r="Q466" s="59"/>
      <c r="R466" s="59"/>
      <c r="S466" s="59"/>
      <c r="T466" s="60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T466" s="18" t="s">
        <v>140</v>
      </c>
      <c r="AU466" s="18" t="s">
        <v>83</v>
      </c>
    </row>
    <row r="467" spans="1:65" s="2" customFormat="1" ht="24.2" customHeight="1">
      <c r="A467" s="33"/>
      <c r="B467" s="149"/>
      <c r="C467" s="150" t="s">
        <v>603</v>
      </c>
      <c r="D467" s="150" t="s">
        <v>134</v>
      </c>
      <c r="E467" s="151" t="s">
        <v>604</v>
      </c>
      <c r="F467" s="152" t="s">
        <v>605</v>
      </c>
      <c r="G467" s="153" t="s">
        <v>524</v>
      </c>
      <c r="H467" s="154">
        <v>3</v>
      </c>
      <c r="I467" s="155"/>
      <c r="J467" s="156">
        <f>ROUND(I467*H467,2)</f>
        <v>0</v>
      </c>
      <c r="K467" s="152" t="s">
        <v>146</v>
      </c>
      <c r="L467" s="34"/>
      <c r="M467" s="157" t="s">
        <v>1</v>
      </c>
      <c r="N467" s="158" t="s">
        <v>40</v>
      </c>
      <c r="O467" s="59"/>
      <c r="P467" s="159">
        <f>O467*H467</f>
        <v>0</v>
      </c>
      <c r="Q467" s="159">
        <v>1.7099999999999999E-3</v>
      </c>
      <c r="R467" s="159">
        <f>Q467*H467</f>
        <v>5.13E-3</v>
      </c>
      <c r="S467" s="159">
        <v>1.661E-2</v>
      </c>
      <c r="T467" s="160">
        <f>S467*H467</f>
        <v>4.9829999999999999E-2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61" t="s">
        <v>138</v>
      </c>
      <c r="AT467" s="161" t="s">
        <v>134</v>
      </c>
      <c r="AU467" s="161" t="s">
        <v>83</v>
      </c>
      <c r="AY467" s="18" t="s">
        <v>132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18" t="s">
        <v>81</v>
      </c>
      <c r="BK467" s="162">
        <f>ROUND(I467*H467,2)</f>
        <v>0</v>
      </c>
      <c r="BL467" s="18" t="s">
        <v>138</v>
      </c>
      <c r="BM467" s="161" t="s">
        <v>606</v>
      </c>
    </row>
    <row r="468" spans="1:65" s="2" customFormat="1" ht="29.25">
      <c r="A468" s="33"/>
      <c r="B468" s="34"/>
      <c r="C468" s="33"/>
      <c r="D468" s="163" t="s">
        <v>140</v>
      </c>
      <c r="E468" s="33"/>
      <c r="F468" s="164" t="s">
        <v>607</v>
      </c>
      <c r="G468" s="33"/>
      <c r="H468" s="33"/>
      <c r="I468" s="165"/>
      <c r="J468" s="33"/>
      <c r="K468" s="33"/>
      <c r="L468" s="34"/>
      <c r="M468" s="166"/>
      <c r="N468" s="167"/>
      <c r="O468" s="59"/>
      <c r="P468" s="59"/>
      <c r="Q468" s="59"/>
      <c r="R468" s="59"/>
      <c r="S468" s="59"/>
      <c r="T468" s="60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T468" s="18" t="s">
        <v>140</v>
      </c>
      <c r="AU468" s="18" t="s">
        <v>83</v>
      </c>
    </row>
    <row r="469" spans="1:65" s="2" customFormat="1" ht="19.5">
      <c r="A469" s="33"/>
      <c r="B469" s="34"/>
      <c r="C469" s="33"/>
      <c r="D469" s="163" t="s">
        <v>149</v>
      </c>
      <c r="E469" s="33"/>
      <c r="F469" s="176" t="s">
        <v>150</v>
      </c>
      <c r="G469" s="33"/>
      <c r="H469" s="33"/>
      <c r="I469" s="165"/>
      <c r="J469" s="33"/>
      <c r="K469" s="33"/>
      <c r="L469" s="34"/>
      <c r="M469" s="166"/>
      <c r="N469" s="167"/>
      <c r="O469" s="59"/>
      <c r="P469" s="59"/>
      <c r="Q469" s="59"/>
      <c r="R469" s="59"/>
      <c r="S469" s="59"/>
      <c r="T469" s="60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T469" s="18" t="s">
        <v>149</v>
      </c>
      <c r="AU469" s="18" t="s">
        <v>83</v>
      </c>
    </row>
    <row r="470" spans="1:65" s="13" customFormat="1" ht="11.25">
      <c r="B470" s="168"/>
      <c r="D470" s="163" t="s">
        <v>142</v>
      </c>
      <c r="E470" s="169" t="s">
        <v>1</v>
      </c>
      <c r="F470" s="170" t="s">
        <v>153</v>
      </c>
      <c r="H470" s="171">
        <v>3</v>
      </c>
      <c r="I470" s="172"/>
      <c r="L470" s="168"/>
      <c r="M470" s="173"/>
      <c r="N470" s="174"/>
      <c r="O470" s="174"/>
      <c r="P470" s="174"/>
      <c r="Q470" s="174"/>
      <c r="R470" s="174"/>
      <c r="S470" s="174"/>
      <c r="T470" s="175"/>
      <c r="AT470" s="169" t="s">
        <v>142</v>
      </c>
      <c r="AU470" s="169" t="s">
        <v>83</v>
      </c>
      <c r="AV470" s="13" t="s">
        <v>83</v>
      </c>
      <c r="AW470" s="13" t="s">
        <v>32</v>
      </c>
      <c r="AX470" s="13" t="s">
        <v>81</v>
      </c>
      <c r="AY470" s="169" t="s">
        <v>132</v>
      </c>
    </row>
    <row r="471" spans="1:65" s="2" customFormat="1" ht="24.2" customHeight="1">
      <c r="A471" s="33"/>
      <c r="B471" s="149"/>
      <c r="C471" s="200" t="s">
        <v>608</v>
      </c>
      <c r="D471" s="200" t="s">
        <v>358</v>
      </c>
      <c r="E471" s="201" t="s">
        <v>609</v>
      </c>
      <c r="F471" s="202" t="s">
        <v>610</v>
      </c>
      <c r="G471" s="203" t="s">
        <v>524</v>
      </c>
      <c r="H471" s="204">
        <v>3</v>
      </c>
      <c r="I471" s="205"/>
      <c r="J471" s="206">
        <f>ROUND(I471*H471,2)</f>
        <v>0</v>
      </c>
      <c r="K471" s="202" t="s">
        <v>146</v>
      </c>
      <c r="L471" s="207"/>
      <c r="M471" s="208" t="s">
        <v>1</v>
      </c>
      <c r="N471" s="209" t="s">
        <v>40</v>
      </c>
      <c r="O471" s="59"/>
      <c r="P471" s="159">
        <f>O471*H471</f>
        <v>0</v>
      </c>
      <c r="Q471" s="159">
        <v>1.49E-2</v>
      </c>
      <c r="R471" s="159">
        <f>Q471*H471</f>
        <v>4.4700000000000004E-2</v>
      </c>
      <c r="S471" s="159">
        <v>0</v>
      </c>
      <c r="T471" s="160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61" t="s">
        <v>186</v>
      </c>
      <c r="AT471" s="161" t="s">
        <v>358</v>
      </c>
      <c r="AU471" s="161" t="s">
        <v>83</v>
      </c>
      <c r="AY471" s="18" t="s">
        <v>132</v>
      </c>
      <c r="BE471" s="162">
        <f>IF(N471="základní",J471,0)</f>
        <v>0</v>
      </c>
      <c r="BF471" s="162">
        <f>IF(N471="snížená",J471,0)</f>
        <v>0</v>
      </c>
      <c r="BG471" s="162">
        <f>IF(N471="zákl. přenesená",J471,0)</f>
        <v>0</v>
      </c>
      <c r="BH471" s="162">
        <f>IF(N471="sníž. přenesená",J471,0)</f>
        <v>0</v>
      </c>
      <c r="BI471" s="162">
        <f>IF(N471="nulová",J471,0)</f>
        <v>0</v>
      </c>
      <c r="BJ471" s="18" t="s">
        <v>81</v>
      </c>
      <c r="BK471" s="162">
        <f>ROUND(I471*H471,2)</f>
        <v>0</v>
      </c>
      <c r="BL471" s="18" t="s">
        <v>138</v>
      </c>
      <c r="BM471" s="161" t="s">
        <v>611</v>
      </c>
    </row>
    <row r="472" spans="1:65" s="2" customFormat="1" ht="19.5">
      <c r="A472" s="33"/>
      <c r="B472" s="34"/>
      <c r="C472" s="33"/>
      <c r="D472" s="163" t="s">
        <v>140</v>
      </c>
      <c r="E472" s="33"/>
      <c r="F472" s="164" t="s">
        <v>610</v>
      </c>
      <c r="G472" s="33"/>
      <c r="H472" s="33"/>
      <c r="I472" s="165"/>
      <c r="J472" s="33"/>
      <c r="K472" s="33"/>
      <c r="L472" s="34"/>
      <c r="M472" s="166"/>
      <c r="N472" s="167"/>
      <c r="O472" s="59"/>
      <c r="P472" s="59"/>
      <c r="Q472" s="59"/>
      <c r="R472" s="59"/>
      <c r="S472" s="59"/>
      <c r="T472" s="60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T472" s="18" t="s">
        <v>140</v>
      </c>
      <c r="AU472" s="18" t="s">
        <v>83</v>
      </c>
    </row>
    <row r="473" spans="1:65" s="2" customFormat="1" ht="24.2" customHeight="1">
      <c r="A473" s="33"/>
      <c r="B473" s="149"/>
      <c r="C473" s="150" t="s">
        <v>612</v>
      </c>
      <c r="D473" s="150" t="s">
        <v>134</v>
      </c>
      <c r="E473" s="151" t="s">
        <v>613</v>
      </c>
      <c r="F473" s="152" t="s">
        <v>614</v>
      </c>
      <c r="G473" s="153" t="s">
        <v>524</v>
      </c>
      <c r="H473" s="154">
        <v>2</v>
      </c>
      <c r="I473" s="155"/>
      <c r="J473" s="156">
        <f>ROUND(I473*H473,2)</f>
        <v>0</v>
      </c>
      <c r="K473" s="152" t="s">
        <v>146</v>
      </c>
      <c r="L473" s="34"/>
      <c r="M473" s="157" t="s">
        <v>1</v>
      </c>
      <c r="N473" s="158" t="s">
        <v>40</v>
      </c>
      <c r="O473" s="59"/>
      <c r="P473" s="159">
        <f>O473*H473</f>
        <v>0</v>
      </c>
      <c r="Q473" s="159">
        <v>0</v>
      </c>
      <c r="R473" s="159">
        <f>Q473*H473</f>
        <v>0</v>
      </c>
      <c r="S473" s="159">
        <v>1.1599999999999999E-2</v>
      </c>
      <c r="T473" s="160">
        <f>S473*H473</f>
        <v>2.3199999999999998E-2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61" t="s">
        <v>138</v>
      </c>
      <c r="AT473" s="161" t="s">
        <v>134</v>
      </c>
      <c r="AU473" s="161" t="s">
        <v>83</v>
      </c>
      <c r="AY473" s="18" t="s">
        <v>132</v>
      </c>
      <c r="BE473" s="162">
        <f>IF(N473="základní",J473,0)</f>
        <v>0</v>
      </c>
      <c r="BF473" s="162">
        <f>IF(N473="snížená",J473,0)</f>
        <v>0</v>
      </c>
      <c r="BG473" s="162">
        <f>IF(N473="zákl. přenesená",J473,0)</f>
        <v>0</v>
      </c>
      <c r="BH473" s="162">
        <f>IF(N473="sníž. přenesená",J473,0)</f>
        <v>0</v>
      </c>
      <c r="BI473" s="162">
        <f>IF(N473="nulová",J473,0)</f>
        <v>0</v>
      </c>
      <c r="BJ473" s="18" t="s">
        <v>81</v>
      </c>
      <c r="BK473" s="162">
        <f>ROUND(I473*H473,2)</f>
        <v>0</v>
      </c>
      <c r="BL473" s="18" t="s">
        <v>138</v>
      </c>
      <c r="BM473" s="161" t="s">
        <v>615</v>
      </c>
    </row>
    <row r="474" spans="1:65" s="2" customFormat="1" ht="29.25">
      <c r="A474" s="33"/>
      <c r="B474" s="34"/>
      <c r="C474" s="33"/>
      <c r="D474" s="163" t="s">
        <v>140</v>
      </c>
      <c r="E474" s="33"/>
      <c r="F474" s="164" t="s">
        <v>616</v>
      </c>
      <c r="G474" s="33"/>
      <c r="H474" s="33"/>
      <c r="I474" s="165"/>
      <c r="J474" s="33"/>
      <c r="K474" s="33"/>
      <c r="L474" s="34"/>
      <c r="M474" s="166"/>
      <c r="N474" s="167"/>
      <c r="O474" s="59"/>
      <c r="P474" s="59"/>
      <c r="Q474" s="59"/>
      <c r="R474" s="59"/>
      <c r="S474" s="59"/>
      <c r="T474" s="60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T474" s="18" t="s">
        <v>140</v>
      </c>
      <c r="AU474" s="18" t="s">
        <v>83</v>
      </c>
    </row>
    <row r="475" spans="1:65" s="2" customFormat="1" ht="19.5">
      <c r="A475" s="33"/>
      <c r="B475" s="34"/>
      <c r="C475" s="33"/>
      <c r="D475" s="163" t="s">
        <v>149</v>
      </c>
      <c r="E475" s="33"/>
      <c r="F475" s="176" t="s">
        <v>150</v>
      </c>
      <c r="G475" s="33"/>
      <c r="H475" s="33"/>
      <c r="I475" s="165"/>
      <c r="J475" s="33"/>
      <c r="K475" s="33"/>
      <c r="L475" s="34"/>
      <c r="M475" s="166"/>
      <c r="N475" s="167"/>
      <c r="O475" s="59"/>
      <c r="P475" s="59"/>
      <c r="Q475" s="59"/>
      <c r="R475" s="59"/>
      <c r="S475" s="59"/>
      <c r="T475" s="60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T475" s="18" t="s">
        <v>149</v>
      </c>
      <c r="AU475" s="18" t="s">
        <v>83</v>
      </c>
    </row>
    <row r="476" spans="1:65" s="13" customFormat="1" ht="11.25">
      <c r="B476" s="168"/>
      <c r="D476" s="163" t="s">
        <v>142</v>
      </c>
      <c r="E476" s="169" t="s">
        <v>1</v>
      </c>
      <c r="F476" s="170" t="s">
        <v>83</v>
      </c>
      <c r="H476" s="171">
        <v>2</v>
      </c>
      <c r="I476" s="172"/>
      <c r="L476" s="168"/>
      <c r="M476" s="173"/>
      <c r="N476" s="174"/>
      <c r="O476" s="174"/>
      <c r="P476" s="174"/>
      <c r="Q476" s="174"/>
      <c r="R476" s="174"/>
      <c r="S476" s="174"/>
      <c r="T476" s="175"/>
      <c r="AT476" s="169" t="s">
        <v>142</v>
      </c>
      <c r="AU476" s="169" t="s">
        <v>83</v>
      </c>
      <c r="AV476" s="13" t="s">
        <v>83</v>
      </c>
      <c r="AW476" s="13" t="s">
        <v>32</v>
      </c>
      <c r="AX476" s="13" t="s">
        <v>81</v>
      </c>
      <c r="AY476" s="169" t="s">
        <v>132</v>
      </c>
    </row>
    <row r="477" spans="1:65" s="2" customFormat="1" ht="24.2" customHeight="1">
      <c r="A477" s="33"/>
      <c r="B477" s="149"/>
      <c r="C477" s="200" t="s">
        <v>617</v>
      </c>
      <c r="D477" s="200" t="s">
        <v>358</v>
      </c>
      <c r="E477" s="201" t="s">
        <v>618</v>
      </c>
      <c r="F477" s="202" t="s">
        <v>619</v>
      </c>
      <c r="G477" s="203" t="s">
        <v>524</v>
      </c>
      <c r="H477" s="204">
        <v>2</v>
      </c>
      <c r="I477" s="205"/>
      <c r="J477" s="206">
        <f>ROUND(I477*H477,2)</f>
        <v>0</v>
      </c>
      <c r="K477" s="202" t="s">
        <v>146</v>
      </c>
      <c r="L477" s="207"/>
      <c r="M477" s="208" t="s">
        <v>1</v>
      </c>
      <c r="N477" s="209" t="s">
        <v>40</v>
      </c>
      <c r="O477" s="59"/>
      <c r="P477" s="159">
        <f>O477*H477</f>
        <v>0</v>
      </c>
      <c r="Q477" s="159">
        <v>1.0800000000000001E-2</v>
      </c>
      <c r="R477" s="159">
        <f>Q477*H477</f>
        <v>2.1600000000000001E-2</v>
      </c>
      <c r="S477" s="159">
        <v>0</v>
      </c>
      <c r="T477" s="160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61" t="s">
        <v>186</v>
      </c>
      <c r="AT477" s="161" t="s">
        <v>358</v>
      </c>
      <c r="AU477" s="161" t="s">
        <v>83</v>
      </c>
      <c r="AY477" s="18" t="s">
        <v>132</v>
      </c>
      <c r="BE477" s="162">
        <f>IF(N477="základní",J477,0)</f>
        <v>0</v>
      </c>
      <c r="BF477" s="162">
        <f>IF(N477="snížená",J477,0)</f>
        <v>0</v>
      </c>
      <c r="BG477" s="162">
        <f>IF(N477="zákl. přenesená",J477,0)</f>
        <v>0</v>
      </c>
      <c r="BH477" s="162">
        <f>IF(N477="sníž. přenesená",J477,0)</f>
        <v>0</v>
      </c>
      <c r="BI477" s="162">
        <f>IF(N477="nulová",J477,0)</f>
        <v>0</v>
      </c>
      <c r="BJ477" s="18" t="s">
        <v>81</v>
      </c>
      <c r="BK477" s="162">
        <f>ROUND(I477*H477,2)</f>
        <v>0</v>
      </c>
      <c r="BL477" s="18" t="s">
        <v>138</v>
      </c>
      <c r="BM477" s="161" t="s">
        <v>620</v>
      </c>
    </row>
    <row r="478" spans="1:65" s="2" customFormat="1" ht="19.5">
      <c r="A478" s="33"/>
      <c r="B478" s="34"/>
      <c r="C478" s="33"/>
      <c r="D478" s="163" t="s">
        <v>140</v>
      </c>
      <c r="E478" s="33"/>
      <c r="F478" s="164" t="s">
        <v>619</v>
      </c>
      <c r="G478" s="33"/>
      <c r="H478" s="33"/>
      <c r="I478" s="165"/>
      <c r="J478" s="33"/>
      <c r="K478" s="33"/>
      <c r="L478" s="34"/>
      <c r="M478" s="166"/>
      <c r="N478" s="167"/>
      <c r="O478" s="59"/>
      <c r="P478" s="59"/>
      <c r="Q478" s="59"/>
      <c r="R478" s="59"/>
      <c r="S478" s="59"/>
      <c r="T478" s="60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T478" s="18" t="s">
        <v>140</v>
      </c>
      <c r="AU478" s="18" t="s">
        <v>83</v>
      </c>
    </row>
    <row r="479" spans="1:65" s="2" customFormat="1" ht="24.2" customHeight="1">
      <c r="A479" s="33"/>
      <c r="B479" s="149"/>
      <c r="C479" s="150" t="s">
        <v>621</v>
      </c>
      <c r="D479" s="150" t="s">
        <v>134</v>
      </c>
      <c r="E479" s="151" t="s">
        <v>622</v>
      </c>
      <c r="F479" s="152" t="s">
        <v>623</v>
      </c>
      <c r="G479" s="153" t="s">
        <v>524</v>
      </c>
      <c r="H479" s="154">
        <v>2</v>
      </c>
      <c r="I479" s="155"/>
      <c r="J479" s="156">
        <f>ROUND(I479*H479,2)</f>
        <v>0</v>
      </c>
      <c r="K479" s="152" t="s">
        <v>146</v>
      </c>
      <c r="L479" s="34"/>
      <c r="M479" s="157" t="s">
        <v>1</v>
      </c>
      <c r="N479" s="158" t="s">
        <v>40</v>
      </c>
      <c r="O479" s="59"/>
      <c r="P479" s="159">
        <f>O479*H479</f>
        <v>0</v>
      </c>
      <c r="Q479" s="159">
        <v>1.67E-3</v>
      </c>
      <c r="R479" s="159">
        <f>Q479*H479</f>
        <v>3.3400000000000001E-3</v>
      </c>
      <c r="S479" s="159">
        <v>1.3769999999999999E-2</v>
      </c>
      <c r="T479" s="160">
        <f>S479*H479</f>
        <v>2.7539999999999999E-2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61" t="s">
        <v>138</v>
      </c>
      <c r="AT479" s="161" t="s">
        <v>134</v>
      </c>
      <c r="AU479" s="161" t="s">
        <v>83</v>
      </c>
      <c r="AY479" s="18" t="s">
        <v>132</v>
      </c>
      <c r="BE479" s="162">
        <f>IF(N479="základní",J479,0)</f>
        <v>0</v>
      </c>
      <c r="BF479" s="162">
        <f>IF(N479="snížená",J479,0)</f>
        <v>0</v>
      </c>
      <c r="BG479" s="162">
        <f>IF(N479="zákl. přenesená",J479,0)</f>
        <v>0</v>
      </c>
      <c r="BH479" s="162">
        <f>IF(N479="sníž. přenesená",J479,0)</f>
        <v>0</v>
      </c>
      <c r="BI479" s="162">
        <f>IF(N479="nulová",J479,0)</f>
        <v>0</v>
      </c>
      <c r="BJ479" s="18" t="s">
        <v>81</v>
      </c>
      <c r="BK479" s="162">
        <f>ROUND(I479*H479,2)</f>
        <v>0</v>
      </c>
      <c r="BL479" s="18" t="s">
        <v>138</v>
      </c>
      <c r="BM479" s="161" t="s">
        <v>624</v>
      </c>
    </row>
    <row r="480" spans="1:65" s="2" customFormat="1" ht="29.25">
      <c r="A480" s="33"/>
      <c r="B480" s="34"/>
      <c r="C480" s="33"/>
      <c r="D480" s="163" t="s">
        <v>140</v>
      </c>
      <c r="E480" s="33"/>
      <c r="F480" s="164" t="s">
        <v>625</v>
      </c>
      <c r="G480" s="33"/>
      <c r="H480" s="33"/>
      <c r="I480" s="165"/>
      <c r="J480" s="33"/>
      <c r="K480" s="33"/>
      <c r="L480" s="34"/>
      <c r="M480" s="166"/>
      <c r="N480" s="167"/>
      <c r="O480" s="59"/>
      <c r="P480" s="59"/>
      <c r="Q480" s="59"/>
      <c r="R480" s="59"/>
      <c r="S480" s="59"/>
      <c r="T480" s="60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T480" s="18" t="s">
        <v>140</v>
      </c>
      <c r="AU480" s="18" t="s">
        <v>83</v>
      </c>
    </row>
    <row r="481" spans="1:65" s="2" customFormat="1" ht="19.5">
      <c r="A481" s="33"/>
      <c r="B481" s="34"/>
      <c r="C481" s="33"/>
      <c r="D481" s="163" t="s">
        <v>149</v>
      </c>
      <c r="E481" s="33"/>
      <c r="F481" s="176" t="s">
        <v>150</v>
      </c>
      <c r="G481" s="33"/>
      <c r="H481" s="33"/>
      <c r="I481" s="165"/>
      <c r="J481" s="33"/>
      <c r="K481" s="33"/>
      <c r="L481" s="34"/>
      <c r="M481" s="166"/>
      <c r="N481" s="167"/>
      <c r="O481" s="59"/>
      <c r="P481" s="59"/>
      <c r="Q481" s="59"/>
      <c r="R481" s="59"/>
      <c r="S481" s="59"/>
      <c r="T481" s="60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T481" s="18" t="s">
        <v>149</v>
      </c>
      <c r="AU481" s="18" t="s">
        <v>83</v>
      </c>
    </row>
    <row r="482" spans="1:65" s="13" customFormat="1" ht="11.25">
      <c r="B482" s="168"/>
      <c r="D482" s="163" t="s">
        <v>142</v>
      </c>
      <c r="E482" s="169" t="s">
        <v>1</v>
      </c>
      <c r="F482" s="170" t="s">
        <v>83</v>
      </c>
      <c r="H482" s="171">
        <v>2</v>
      </c>
      <c r="I482" s="172"/>
      <c r="L482" s="168"/>
      <c r="M482" s="173"/>
      <c r="N482" s="174"/>
      <c r="O482" s="174"/>
      <c r="P482" s="174"/>
      <c r="Q482" s="174"/>
      <c r="R482" s="174"/>
      <c r="S482" s="174"/>
      <c r="T482" s="175"/>
      <c r="AT482" s="169" t="s">
        <v>142</v>
      </c>
      <c r="AU482" s="169" t="s">
        <v>83</v>
      </c>
      <c r="AV482" s="13" t="s">
        <v>83</v>
      </c>
      <c r="AW482" s="13" t="s">
        <v>32</v>
      </c>
      <c r="AX482" s="13" t="s">
        <v>81</v>
      </c>
      <c r="AY482" s="169" t="s">
        <v>132</v>
      </c>
    </row>
    <row r="483" spans="1:65" s="2" customFormat="1" ht="33" customHeight="1">
      <c r="A483" s="33"/>
      <c r="B483" s="149"/>
      <c r="C483" s="200" t="s">
        <v>626</v>
      </c>
      <c r="D483" s="200" t="s">
        <v>358</v>
      </c>
      <c r="E483" s="201" t="s">
        <v>627</v>
      </c>
      <c r="F483" s="202" t="s">
        <v>628</v>
      </c>
      <c r="G483" s="203" t="s">
        <v>524</v>
      </c>
      <c r="H483" s="204">
        <v>2</v>
      </c>
      <c r="I483" s="205"/>
      <c r="J483" s="206">
        <f>ROUND(I483*H483,2)</f>
        <v>0</v>
      </c>
      <c r="K483" s="202" t="s">
        <v>146</v>
      </c>
      <c r="L483" s="207"/>
      <c r="M483" s="208" t="s">
        <v>1</v>
      </c>
      <c r="N483" s="209" t="s">
        <v>40</v>
      </c>
      <c r="O483" s="59"/>
      <c r="P483" s="159">
        <f>O483*H483</f>
        <v>0</v>
      </c>
      <c r="Q483" s="159">
        <v>8.8000000000000005E-3</v>
      </c>
      <c r="R483" s="159">
        <f>Q483*H483</f>
        <v>1.7600000000000001E-2</v>
      </c>
      <c r="S483" s="159">
        <v>0</v>
      </c>
      <c r="T483" s="160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61" t="s">
        <v>186</v>
      </c>
      <c r="AT483" s="161" t="s">
        <v>358</v>
      </c>
      <c r="AU483" s="161" t="s">
        <v>83</v>
      </c>
      <c r="AY483" s="18" t="s">
        <v>132</v>
      </c>
      <c r="BE483" s="162">
        <f>IF(N483="základní",J483,0)</f>
        <v>0</v>
      </c>
      <c r="BF483" s="162">
        <f>IF(N483="snížená",J483,0)</f>
        <v>0</v>
      </c>
      <c r="BG483" s="162">
        <f>IF(N483="zákl. přenesená",J483,0)</f>
        <v>0</v>
      </c>
      <c r="BH483" s="162">
        <f>IF(N483="sníž. přenesená",J483,0)</f>
        <v>0</v>
      </c>
      <c r="BI483" s="162">
        <f>IF(N483="nulová",J483,0)</f>
        <v>0</v>
      </c>
      <c r="BJ483" s="18" t="s">
        <v>81</v>
      </c>
      <c r="BK483" s="162">
        <f>ROUND(I483*H483,2)</f>
        <v>0</v>
      </c>
      <c r="BL483" s="18" t="s">
        <v>138</v>
      </c>
      <c r="BM483" s="161" t="s">
        <v>629</v>
      </c>
    </row>
    <row r="484" spans="1:65" s="2" customFormat="1" ht="19.5">
      <c r="A484" s="33"/>
      <c r="B484" s="34"/>
      <c r="C484" s="33"/>
      <c r="D484" s="163" t="s">
        <v>140</v>
      </c>
      <c r="E484" s="33"/>
      <c r="F484" s="164" t="s">
        <v>628</v>
      </c>
      <c r="G484" s="33"/>
      <c r="H484" s="33"/>
      <c r="I484" s="165"/>
      <c r="J484" s="33"/>
      <c r="K484" s="33"/>
      <c r="L484" s="34"/>
      <c r="M484" s="166"/>
      <c r="N484" s="167"/>
      <c r="O484" s="59"/>
      <c r="P484" s="59"/>
      <c r="Q484" s="59"/>
      <c r="R484" s="59"/>
      <c r="S484" s="59"/>
      <c r="T484" s="60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T484" s="18" t="s">
        <v>140</v>
      </c>
      <c r="AU484" s="18" t="s">
        <v>83</v>
      </c>
    </row>
    <row r="485" spans="1:65" s="2" customFormat="1" ht="24.2" customHeight="1">
      <c r="A485" s="33"/>
      <c r="B485" s="149"/>
      <c r="C485" s="150" t="s">
        <v>630</v>
      </c>
      <c r="D485" s="150" t="s">
        <v>134</v>
      </c>
      <c r="E485" s="151" t="s">
        <v>631</v>
      </c>
      <c r="F485" s="152" t="s">
        <v>632</v>
      </c>
      <c r="G485" s="153" t="s">
        <v>524</v>
      </c>
      <c r="H485" s="154">
        <v>1</v>
      </c>
      <c r="I485" s="155"/>
      <c r="J485" s="156">
        <f>ROUND(I485*H485,2)</f>
        <v>0</v>
      </c>
      <c r="K485" s="152" t="s">
        <v>146</v>
      </c>
      <c r="L485" s="34"/>
      <c r="M485" s="157" t="s">
        <v>1</v>
      </c>
      <c r="N485" s="158" t="s">
        <v>40</v>
      </c>
      <c r="O485" s="59"/>
      <c r="P485" s="159">
        <f>O485*H485</f>
        <v>0</v>
      </c>
      <c r="Q485" s="159">
        <v>1.7099999999999999E-3</v>
      </c>
      <c r="R485" s="159">
        <f>Q485*H485</f>
        <v>1.7099999999999999E-3</v>
      </c>
      <c r="S485" s="159">
        <v>0.19871</v>
      </c>
      <c r="T485" s="160">
        <f>S485*H485</f>
        <v>0.19871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61" t="s">
        <v>138</v>
      </c>
      <c r="AT485" s="161" t="s">
        <v>134</v>
      </c>
      <c r="AU485" s="161" t="s">
        <v>83</v>
      </c>
      <c r="AY485" s="18" t="s">
        <v>132</v>
      </c>
      <c r="BE485" s="162">
        <f>IF(N485="základní",J485,0)</f>
        <v>0</v>
      </c>
      <c r="BF485" s="162">
        <f>IF(N485="snížená",J485,0)</f>
        <v>0</v>
      </c>
      <c r="BG485" s="162">
        <f>IF(N485="zákl. přenesená",J485,0)</f>
        <v>0</v>
      </c>
      <c r="BH485" s="162">
        <f>IF(N485="sníž. přenesená",J485,0)</f>
        <v>0</v>
      </c>
      <c r="BI485" s="162">
        <f>IF(N485="nulová",J485,0)</f>
        <v>0</v>
      </c>
      <c r="BJ485" s="18" t="s">
        <v>81</v>
      </c>
      <c r="BK485" s="162">
        <f>ROUND(I485*H485,2)</f>
        <v>0</v>
      </c>
      <c r="BL485" s="18" t="s">
        <v>138</v>
      </c>
      <c r="BM485" s="161" t="s">
        <v>633</v>
      </c>
    </row>
    <row r="486" spans="1:65" s="2" customFormat="1" ht="29.25">
      <c r="A486" s="33"/>
      <c r="B486" s="34"/>
      <c r="C486" s="33"/>
      <c r="D486" s="163" t="s">
        <v>140</v>
      </c>
      <c r="E486" s="33"/>
      <c r="F486" s="164" t="s">
        <v>634</v>
      </c>
      <c r="G486" s="33"/>
      <c r="H486" s="33"/>
      <c r="I486" s="165"/>
      <c r="J486" s="33"/>
      <c r="K486" s="33"/>
      <c r="L486" s="34"/>
      <c r="M486" s="166"/>
      <c r="N486" s="167"/>
      <c r="O486" s="59"/>
      <c r="P486" s="59"/>
      <c r="Q486" s="59"/>
      <c r="R486" s="59"/>
      <c r="S486" s="59"/>
      <c r="T486" s="60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T486" s="18" t="s">
        <v>140</v>
      </c>
      <c r="AU486" s="18" t="s">
        <v>83</v>
      </c>
    </row>
    <row r="487" spans="1:65" s="2" customFormat="1" ht="19.5">
      <c r="A487" s="33"/>
      <c r="B487" s="34"/>
      <c r="C487" s="33"/>
      <c r="D487" s="163" t="s">
        <v>149</v>
      </c>
      <c r="E487" s="33"/>
      <c r="F487" s="176" t="s">
        <v>150</v>
      </c>
      <c r="G487" s="33"/>
      <c r="H487" s="33"/>
      <c r="I487" s="165"/>
      <c r="J487" s="33"/>
      <c r="K487" s="33"/>
      <c r="L487" s="34"/>
      <c r="M487" s="166"/>
      <c r="N487" s="167"/>
      <c r="O487" s="59"/>
      <c r="P487" s="59"/>
      <c r="Q487" s="59"/>
      <c r="R487" s="59"/>
      <c r="S487" s="59"/>
      <c r="T487" s="60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T487" s="18" t="s">
        <v>149</v>
      </c>
      <c r="AU487" s="18" t="s">
        <v>83</v>
      </c>
    </row>
    <row r="488" spans="1:65" s="13" customFormat="1" ht="11.25">
      <c r="B488" s="168"/>
      <c r="D488" s="163" t="s">
        <v>142</v>
      </c>
      <c r="E488" s="169" t="s">
        <v>1</v>
      </c>
      <c r="F488" s="170" t="s">
        <v>81</v>
      </c>
      <c r="H488" s="171">
        <v>1</v>
      </c>
      <c r="I488" s="172"/>
      <c r="L488" s="168"/>
      <c r="M488" s="173"/>
      <c r="N488" s="174"/>
      <c r="O488" s="174"/>
      <c r="P488" s="174"/>
      <c r="Q488" s="174"/>
      <c r="R488" s="174"/>
      <c r="S488" s="174"/>
      <c r="T488" s="175"/>
      <c r="AT488" s="169" t="s">
        <v>142</v>
      </c>
      <c r="AU488" s="169" t="s">
        <v>83</v>
      </c>
      <c r="AV488" s="13" t="s">
        <v>83</v>
      </c>
      <c r="AW488" s="13" t="s">
        <v>32</v>
      </c>
      <c r="AX488" s="13" t="s">
        <v>81</v>
      </c>
      <c r="AY488" s="169" t="s">
        <v>132</v>
      </c>
    </row>
    <row r="489" spans="1:65" s="2" customFormat="1" ht="33" customHeight="1">
      <c r="A489" s="33"/>
      <c r="B489" s="149"/>
      <c r="C489" s="200" t="s">
        <v>635</v>
      </c>
      <c r="D489" s="200" t="s">
        <v>358</v>
      </c>
      <c r="E489" s="201" t="s">
        <v>636</v>
      </c>
      <c r="F489" s="202" t="s">
        <v>637</v>
      </c>
      <c r="G489" s="203" t="s">
        <v>524</v>
      </c>
      <c r="H489" s="204">
        <v>1</v>
      </c>
      <c r="I489" s="205"/>
      <c r="J489" s="206">
        <f>ROUND(I489*H489,2)</f>
        <v>0</v>
      </c>
      <c r="K489" s="202" t="s">
        <v>146</v>
      </c>
      <c r="L489" s="207"/>
      <c r="M489" s="208" t="s">
        <v>1</v>
      </c>
      <c r="N489" s="209" t="s">
        <v>40</v>
      </c>
      <c r="O489" s="59"/>
      <c r="P489" s="159">
        <f>O489*H489</f>
        <v>0</v>
      </c>
      <c r="Q489" s="159">
        <v>1.78E-2</v>
      </c>
      <c r="R489" s="159">
        <f>Q489*H489</f>
        <v>1.78E-2</v>
      </c>
      <c r="S489" s="159">
        <v>0</v>
      </c>
      <c r="T489" s="160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61" t="s">
        <v>186</v>
      </c>
      <c r="AT489" s="161" t="s">
        <v>358</v>
      </c>
      <c r="AU489" s="161" t="s">
        <v>83</v>
      </c>
      <c r="AY489" s="18" t="s">
        <v>132</v>
      </c>
      <c r="BE489" s="162">
        <f>IF(N489="základní",J489,0)</f>
        <v>0</v>
      </c>
      <c r="BF489" s="162">
        <f>IF(N489="snížená",J489,0)</f>
        <v>0</v>
      </c>
      <c r="BG489" s="162">
        <f>IF(N489="zákl. přenesená",J489,0)</f>
        <v>0</v>
      </c>
      <c r="BH489" s="162">
        <f>IF(N489="sníž. přenesená",J489,0)</f>
        <v>0</v>
      </c>
      <c r="BI489" s="162">
        <f>IF(N489="nulová",J489,0)</f>
        <v>0</v>
      </c>
      <c r="BJ489" s="18" t="s">
        <v>81</v>
      </c>
      <c r="BK489" s="162">
        <f>ROUND(I489*H489,2)</f>
        <v>0</v>
      </c>
      <c r="BL489" s="18" t="s">
        <v>138</v>
      </c>
      <c r="BM489" s="161" t="s">
        <v>638</v>
      </c>
    </row>
    <row r="490" spans="1:65" s="2" customFormat="1" ht="19.5">
      <c r="A490" s="33"/>
      <c r="B490" s="34"/>
      <c r="C490" s="33"/>
      <c r="D490" s="163" t="s">
        <v>140</v>
      </c>
      <c r="E490" s="33"/>
      <c r="F490" s="164" t="s">
        <v>637</v>
      </c>
      <c r="G490" s="33"/>
      <c r="H490" s="33"/>
      <c r="I490" s="165"/>
      <c r="J490" s="33"/>
      <c r="K490" s="33"/>
      <c r="L490" s="34"/>
      <c r="M490" s="166"/>
      <c r="N490" s="167"/>
      <c r="O490" s="59"/>
      <c r="P490" s="59"/>
      <c r="Q490" s="59"/>
      <c r="R490" s="59"/>
      <c r="S490" s="59"/>
      <c r="T490" s="60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T490" s="18" t="s">
        <v>140</v>
      </c>
      <c r="AU490" s="18" t="s">
        <v>83</v>
      </c>
    </row>
    <row r="491" spans="1:65" s="2" customFormat="1" ht="21.75" customHeight="1">
      <c r="A491" s="33"/>
      <c r="B491" s="149"/>
      <c r="C491" s="150" t="s">
        <v>639</v>
      </c>
      <c r="D491" s="150" t="s">
        <v>134</v>
      </c>
      <c r="E491" s="151" t="s">
        <v>640</v>
      </c>
      <c r="F491" s="152" t="s">
        <v>641</v>
      </c>
      <c r="G491" s="153" t="s">
        <v>524</v>
      </c>
      <c r="H491" s="154">
        <v>2</v>
      </c>
      <c r="I491" s="155"/>
      <c r="J491" s="156">
        <f>ROUND(I491*H491,2)</f>
        <v>0</v>
      </c>
      <c r="K491" s="152" t="s">
        <v>146</v>
      </c>
      <c r="L491" s="34"/>
      <c r="M491" s="157" t="s">
        <v>1</v>
      </c>
      <c r="N491" s="158" t="s">
        <v>40</v>
      </c>
      <c r="O491" s="59"/>
      <c r="P491" s="159">
        <f>O491*H491</f>
        <v>0</v>
      </c>
      <c r="Q491" s="159">
        <v>1.6199999999999999E-3</v>
      </c>
      <c r="R491" s="159">
        <f>Q491*H491</f>
        <v>3.2399999999999998E-3</v>
      </c>
      <c r="S491" s="159">
        <v>0</v>
      </c>
      <c r="T491" s="160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1" t="s">
        <v>138</v>
      </c>
      <c r="AT491" s="161" t="s">
        <v>134</v>
      </c>
      <c r="AU491" s="161" t="s">
        <v>83</v>
      </c>
      <c r="AY491" s="18" t="s">
        <v>132</v>
      </c>
      <c r="BE491" s="162">
        <f>IF(N491="základní",J491,0)</f>
        <v>0</v>
      </c>
      <c r="BF491" s="162">
        <f>IF(N491="snížená",J491,0)</f>
        <v>0</v>
      </c>
      <c r="BG491" s="162">
        <f>IF(N491="zákl. přenesená",J491,0)</f>
        <v>0</v>
      </c>
      <c r="BH491" s="162">
        <f>IF(N491="sníž. přenesená",J491,0)</f>
        <v>0</v>
      </c>
      <c r="BI491" s="162">
        <f>IF(N491="nulová",J491,0)</f>
        <v>0</v>
      </c>
      <c r="BJ491" s="18" t="s">
        <v>81</v>
      </c>
      <c r="BK491" s="162">
        <f>ROUND(I491*H491,2)</f>
        <v>0</v>
      </c>
      <c r="BL491" s="18" t="s">
        <v>138</v>
      </c>
      <c r="BM491" s="161" t="s">
        <v>642</v>
      </c>
    </row>
    <row r="492" spans="1:65" s="2" customFormat="1" ht="29.25">
      <c r="A492" s="33"/>
      <c r="B492" s="34"/>
      <c r="C492" s="33"/>
      <c r="D492" s="163" t="s">
        <v>140</v>
      </c>
      <c r="E492" s="33"/>
      <c r="F492" s="164" t="s">
        <v>643</v>
      </c>
      <c r="G492" s="33"/>
      <c r="H492" s="33"/>
      <c r="I492" s="165"/>
      <c r="J492" s="33"/>
      <c r="K492" s="33"/>
      <c r="L492" s="34"/>
      <c r="M492" s="166"/>
      <c r="N492" s="167"/>
      <c r="O492" s="59"/>
      <c r="P492" s="59"/>
      <c r="Q492" s="59"/>
      <c r="R492" s="59"/>
      <c r="S492" s="59"/>
      <c r="T492" s="60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T492" s="18" t="s">
        <v>140</v>
      </c>
      <c r="AU492" s="18" t="s">
        <v>83</v>
      </c>
    </row>
    <row r="493" spans="1:65" s="2" customFormat="1" ht="19.5">
      <c r="A493" s="33"/>
      <c r="B493" s="34"/>
      <c r="C493" s="33"/>
      <c r="D493" s="163" t="s">
        <v>149</v>
      </c>
      <c r="E493" s="33"/>
      <c r="F493" s="176" t="s">
        <v>150</v>
      </c>
      <c r="G493" s="33"/>
      <c r="H493" s="33"/>
      <c r="I493" s="165"/>
      <c r="J493" s="33"/>
      <c r="K493" s="33"/>
      <c r="L493" s="34"/>
      <c r="M493" s="166"/>
      <c r="N493" s="167"/>
      <c r="O493" s="59"/>
      <c r="P493" s="59"/>
      <c r="Q493" s="59"/>
      <c r="R493" s="59"/>
      <c r="S493" s="59"/>
      <c r="T493" s="60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T493" s="18" t="s">
        <v>149</v>
      </c>
      <c r="AU493" s="18" t="s">
        <v>83</v>
      </c>
    </row>
    <row r="494" spans="1:65" s="13" customFormat="1" ht="11.25">
      <c r="B494" s="168"/>
      <c r="D494" s="163" t="s">
        <v>142</v>
      </c>
      <c r="E494" s="169" t="s">
        <v>1</v>
      </c>
      <c r="F494" s="170" t="s">
        <v>83</v>
      </c>
      <c r="H494" s="171">
        <v>2</v>
      </c>
      <c r="I494" s="172"/>
      <c r="L494" s="168"/>
      <c r="M494" s="173"/>
      <c r="N494" s="174"/>
      <c r="O494" s="174"/>
      <c r="P494" s="174"/>
      <c r="Q494" s="174"/>
      <c r="R494" s="174"/>
      <c r="S494" s="174"/>
      <c r="T494" s="175"/>
      <c r="AT494" s="169" t="s">
        <v>142</v>
      </c>
      <c r="AU494" s="169" t="s">
        <v>83</v>
      </c>
      <c r="AV494" s="13" t="s">
        <v>83</v>
      </c>
      <c r="AW494" s="13" t="s">
        <v>32</v>
      </c>
      <c r="AX494" s="13" t="s">
        <v>81</v>
      </c>
      <c r="AY494" s="169" t="s">
        <v>132</v>
      </c>
    </row>
    <row r="495" spans="1:65" s="2" customFormat="1" ht="24.2" customHeight="1">
      <c r="A495" s="33"/>
      <c r="B495" s="149"/>
      <c r="C495" s="200" t="s">
        <v>644</v>
      </c>
      <c r="D495" s="200" t="s">
        <v>358</v>
      </c>
      <c r="E495" s="201" t="s">
        <v>645</v>
      </c>
      <c r="F495" s="202" t="s">
        <v>646</v>
      </c>
      <c r="G495" s="203" t="s">
        <v>524</v>
      </c>
      <c r="H495" s="204">
        <v>2</v>
      </c>
      <c r="I495" s="205"/>
      <c r="J495" s="206">
        <f>ROUND(I495*H495,2)</f>
        <v>0</v>
      </c>
      <c r="K495" s="202" t="s">
        <v>146</v>
      </c>
      <c r="L495" s="207"/>
      <c r="M495" s="208" t="s">
        <v>1</v>
      </c>
      <c r="N495" s="209" t="s">
        <v>40</v>
      </c>
      <c r="O495" s="59"/>
      <c r="P495" s="159">
        <f>O495*H495</f>
        <v>0</v>
      </c>
      <c r="Q495" s="159">
        <v>1.6500000000000001E-2</v>
      </c>
      <c r="R495" s="159">
        <f>Q495*H495</f>
        <v>3.3000000000000002E-2</v>
      </c>
      <c r="S495" s="159">
        <v>0</v>
      </c>
      <c r="T495" s="160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61" t="s">
        <v>186</v>
      </c>
      <c r="AT495" s="161" t="s">
        <v>358</v>
      </c>
      <c r="AU495" s="161" t="s">
        <v>83</v>
      </c>
      <c r="AY495" s="18" t="s">
        <v>132</v>
      </c>
      <c r="BE495" s="162">
        <f>IF(N495="základní",J495,0)</f>
        <v>0</v>
      </c>
      <c r="BF495" s="162">
        <f>IF(N495="snížená",J495,0)</f>
        <v>0</v>
      </c>
      <c r="BG495" s="162">
        <f>IF(N495="zákl. přenesená",J495,0)</f>
        <v>0</v>
      </c>
      <c r="BH495" s="162">
        <f>IF(N495="sníž. přenesená",J495,0)</f>
        <v>0</v>
      </c>
      <c r="BI495" s="162">
        <f>IF(N495="nulová",J495,0)</f>
        <v>0</v>
      </c>
      <c r="BJ495" s="18" t="s">
        <v>81</v>
      </c>
      <c r="BK495" s="162">
        <f>ROUND(I495*H495,2)</f>
        <v>0</v>
      </c>
      <c r="BL495" s="18" t="s">
        <v>138</v>
      </c>
      <c r="BM495" s="161" t="s">
        <v>647</v>
      </c>
    </row>
    <row r="496" spans="1:65" s="2" customFormat="1" ht="11.25">
      <c r="A496" s="33"/>
      <c r="B496" s="34"/>
      <c r="C496" s="33"/>
      <c r="D496" s="163" t="s">
        <v>140</v>
      </c>
      <c r="E496" s="33"/>
      <c r="F496" s="164" t="s">
        <v>646</v>
      </c>
      <c r="G496" s="33"/>
      <c r="H496" s="33"/>
      <c r="I496" s="165"/>
      <c r="J496" s="33"/>
      <c r="K496" s="33"/>
      <c r="L496" s="34"/>
      <c r="M496" s="166"/>
      <c r="N496" s="167"/>
      <c r="O496" s="59"/>
      <c r="P496" s="59"/>
      <c r="Q496" s="59"/>
      <c r="R496" s="59"/>
      <c r="S496" s="59"/>
      <c r="T496" s="60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T496" s="18" t="s">
        <v>140</v>
      </c>
      <c r="AU496" s="18" t="s">
        <v>83</v>
      </c>
    </row>
    <row r="497" spans="1:65" s="2" customFormat="1" ht="24.2" customHeight="1">
      <c r="A497" s="33"/>
      <c r="B497" s="149"/>
      <c r="C497" s="200" t="s">
        <v>648</v>
      </c>
      <c r="D497" s="200" t="s">
        <v>358</v>
      </c>
      <c r="E497" s="201" t="s">
        <v>649</v>
      </c>
      <c r="F497" s="202" t="s">
        <v>650</v>
      </c>
      <c r="G497" s="203" t="s">
        <v>524</v>
      </c>
      <c r="H497" s="204">
        <v>2</v>
      </c>
      <c r="I497" s="205"/>
      <c r="J497" s="206">
        <f>ROUND(I497*H497,2)</f>
        <v>0</v>
      </c>
      <c r="K497" s="202" t="s">
        <v>146</v>
      </c>
      <c r="L497" s="207"/>
      <c r="M497" s="208" t="s">
        <v>1</v>
      </c>
      <c r="N497" s="209" t="s">
        <v>40</v>
      </c>
      <c r="O497" s="59"/>
      <c r="P497" s="159">
        <f>O497*H497</f>
        <v>0</v>
      </c>
      <c r="Q497" s="159">
        <v>3.5000000000000001E-3</v>
      </c>
      <c r="R497" s="159">
        <f>Q497*H497</f>
        <v>7.0000000000000001E-3</v>
      </c>
      <c r="S497" s="159">
        <v>0</v>
      </c>
      <c r="T497" s="160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61" t="s">
        <v>186</v>
      </c>
      <c r="AT497" s="161" t="s">
        <v>358</v>
      </c>
      <c r="AU497" s="161" t="s">
        <v>83</v>
      </c>
      <c r="AY497" s="18" t="s">
        <v>132</v>
      </c>
      <c r="BE497" s="162">
        <f>IF(N497="základní",J497,0)</f>
        <v>0</v>
      </c>
      <c r="BF497" s="162">
        <f>IF(N497="snížená",J497,0)</f>
        <v>0</v>
      </c>
      <c r="BG497" s="162">
        <f>IF(N497="zákl. přenesená",J497,0)</f>
        <v>0</v>
      </c>
      <c r="BH497" s="162">
        <f>IF(N497="sníž. přenesená",J497,0)</f>
        <v>0</v>
      </c>
      <c r="BI497" s="162">
        <f>IF(N497="nulová",J497,0)</f>
        <v>0</v>
      </c>
      <c r="BJ497" s="18" t="s">
        <v>81</v>
      </c>
      <c r="BK497" s="162">
        <f>ROUND(I497*H497,2)</f>
        <v>0</v>
      </c>
      <c r="BL497" s="18" t="s">
        <v>138</v>
      </c>
      <c r="BM497" s="161" t="s">
        <v>651</v>
      </c>
    </row>
    <row r="498" spans="1:65" s="2" customFormat="1" ht="11.25">
      <c r="A498" s="33"/>
      <c r="B498" s="34"/>
      <c r="C498" s="33"/>
      <c r="D498" s="163" t="s">
        <v>140</v>
      </c>
      <c r="E498" s="33"/>
      <c r="F498" s="164" t="s">
        <v>652</v>
      </c>
      <c r="G498" s="33"/>
      <c r="H498" s="33"/>
      <c r="I498" s="165"/>
      <c r="J498" s="33"/>
      <c r="K498" s="33"/>
      <c r="L498" s="34"/>
      <c r="M498" s="166"/>
      <c r="N498" s="167"/>
      <c r="O498" s="59"/>
      <c r="P498" s="59"/>
      <c r="Q498" s="59"/>
      <c r="R498" s="59"/>
      <c r="S498" s="59"/>
      <c r="T498" s="60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T498" s="18" t="s">
        <v>140</v>
      </c>
      <c r="AU498" s="18" t="s">
        <v>83</v>
      </c>
    </row>
    <row r="499" spans="1:65" s="2" customFormat="1" ht="33" customHeight="1">
      <c r="A499" s="33"/>
      <c r="B499" s="149"/>
      <c r="C499" s="150" t="s">
        <v>653</v>
      </c>
      <c r="D499" s="150" t="s">
        <v>134</v>
      </c>
      <c r="E499" s="151" t="s">
        <v>654</v>
      </c>
      <c r="F499" s="152" t="s">
        <v>655</v>
      </c>
      <c r="G499" s="153" t="s">
        <v>524</v>
      </c>
      <c r="H499" s="154">
        <v>4</v>
      </c>
      <c r="I499" s="155"/>
      <c r="J499" s="156">
        <f>ROUND(I499*H499,2)</f>
        <v>0</v>
      </c>
      <c r="K499" s="152" t="s">
        <v>146</v>
      </c>
      <c r="L499" s="34"/>
      <c r="M499" s="157" t="s">
        <v>1</v>
      </c>
      <c r="N499" s="158" t="s">
        <v>40</v>
      </c>
      <c r="O499" s="59"/>
      <c r="P499" s="159">
        <f>O499*H499</f>
        <v>0</v>
      </c>
      <c r="Q499" s="159">
        <v>1.3600000000000001E-3</v>
      </c>
      <c r="R499" s="159">
        <f>Q499*H499</f>
        <v>5.4400000000000004E-3</v>
      </c>
      <c r="S499" s="159">
        <v>0</v>
      </c>
      <c r="T499" s="160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61" t="s">
        <v>138</v>
      </c>
      <c r="AT499" s="161" t="s">
        <v>134</v>
      </c>
      <c r="AU499" s="161" t="s">
        <v>83</v>
      </c>
      <c r="AY499" s="18" t="s">
        <v>132</v>
      </c>
      <c r="BE499" s="162">
        <f>IF(N499="základní",J499,0)</f>
        <v>0</v>
      </c>
      <c r="BF499" s="162">
        <f>IF(N499="snížená",J499,0)</f>
        <v>0</v>
      </c>
      <c r="BG499" s="162">
        <f>IF(N499="zákl. přenesená",J499,0)</f>
        <v>0</v>
      </c>
      <c r="BH499" s="162">
        <f>IF(N499="sníž. přenesená",J499,0)</f>
        <v>0</v>
      </c>
      <c r="BI499" s="162">
        <f>IF(N499="nulová",J499,0)</f>
        <v>0</v>
      </c>
      <c r="BJ499" s="18" t="s">
        <v>81</v>
      </c>
      <c r="BK499" s="162">
        <f>ROUND(I499*H499,2)</f>
        <v>0</v>
      </c>
      <c r="BL499" s="18" t="s">
        <v>138</v>
      </c>
      <c r="BM499" s="161" t="s">
        <v>656</v>
      </c>
    </row>
    <row r="500" spans="1:65" s="2" customFormat="1" ht="39">
      <c r="A500" s="33"/>
      <c r="B500" s="34"/>
      <c r="C500" s="33"/>
      <c r="D500" s="163" t="s">
        <v>140</v>
      </c>
      <c r="E500" s="33"/>
      <c r="F500" s="164" t="s">
        <v>657</v>
      </c>
      <c r="G500" s="33"/>
      <c r="H500" s="33"/>
      <c r="I500" s="165"/>
      <c r="J500" s="33"/>
      <c r="K500" s="33"/>
      <c r="L500" s="34"/>
      <c r="M500" s="166"/>
      <c r="N500" s="167"/>
      <c r="O500" s="59"/>
      <c r="P500" s="59"/>
      <c r="Q500" s="59"/>
      <c r="R500" s="59"/>
      <c r="S500" s="59"/>
      <c r="T500" s="60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T500" s="18" t="s">
        <v>140</v>
      </c>
      <c r="AU500" s="18" t="s">
        <v>83</v>
      </c>
    </row>
    <row r="501" spans="1:65" s="2" customFormat="1" ht="19.5">
      <c r="A501" s="33"/>
      <c r="B501" s="34"/>
      <c r="C501" s="33"/>
      <c r="D501" s="163" t="s">
        <v>149</v>
      </c>
      <c r="E501" s="33"/>
      <c r="F501" s="176" t="s">
        <v>150</v>
      </c>
      <c r="G501" s="33"/>
      <c r="H501" s="33"/>
      <c r="I501" s="165"/>
      <c r="J501" s="33"/>
      <c r="K501" s="33"/>
      <c r="L501" s="34"/>
      <c r="M501" s="166"/>
      <c r="N501" s="167"/>
      <c r="O501" s="59"/>
      <c r="P501" s="59"/>
      <c r="Q501" s="59"/>
      <c r="R501" s="59"/>
      <c r="S501" s="59"/>
      <c r="T501" s="60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T501" s="18" t="s">
        <v>149</v>
      </c>
      <c r="AU501" s="18" t="s">
        <v>83</v>
      </c>
    </row>
    <row r="502" spans="1:65" s="13" customFormat="1" ht="11.25">
      <c r="B502" s="168"/>
      <c r="D502" s="163" t="s">
        <v>142</v>
      </c>
      <c r="E502" s="169" t="s">
        <v>1</v>
      </c>
      <c r="F502" s="170" t="s">
        <v>658</v>
      </c>
      <c r="H502" s="171">
        <v>4</v>
      </c>
      <c r="I502" s="172"/>
      <c r="L502" s="168"/>
      <c r="M502" s="173"/>
      <c r="N502" s="174"/>
      <c r="O502" s="174"/>
      <c r="P502" s="174"/>
      <c r="Q502" s="174"/>
      <c r="R502" s="174"/>
      <c r="S502" s="174"/>
      <c r="T502" s="175"/>
      <c r="AT502" s="169" t="s">
        <v>142</v>
      </c>
      <c r="AU502" s="169" t="s">
        <v>83</v>
      </c>
      <c r="AV502" s="13" t="s">
        <v>83</v>
      </c>
      <c r="AW502" s="13" t="s">
        <v>32</v>
      </c>
      <c r="AX502" s="13" t="s">
        <v>81</v>
      </c>
      <c r="AY502" s="169" t="s">
        <v>132</v>
      </c>
    </row>
    <row r="503" spans="1:65" s="2" customFormat="1" ht="16.5" customHeight="1">
      <c r="A503" s="33"/>
      <c r="B503" s="149"/>
      <c r="C503" s="200" t="s">
        <v>659</v>
      </c>
      <c r="D503" s="200" t="s">
        <v>358</v>
      </c>
      <c r="E503" s="201" t="s">
        <v>660</v>
      </c>
      <c r="F503" s="202" t="s">
        <v>661</v>
      </c>
      <c r="G503" s="203" t="s">
        <v>237</v>
      </c>
      <c r="H503" s="204">
        <v>4</v>
      </c>
      <c r="I503" s="205"/>
      <c r="J503" s="206">
        <f>ROUND(I503*H503,2)</f>
        <v>0</v>
      </c>
      <c r="K503" s="202" t="s">
        <v>1</v>
      </c>
      <c r="L503" s="207"/>
      <c r="M503" s="208" t="s">
        <v>1</v>
      </c>
      <c r="N503" s="209" t="s">
        <v>40</v>
      </c>
      <c r="O503" s="59"/>
      <c r="P503" s="159">
        <f>O503*H503</f>
        <v>0</v>
      </c>
      <c r="Q503" s="159">
        <v>0</v>
      </c>
      <c r="R503" s="159">
        <f>Q503*H503</f>
        <v>0</v>
      </c>
      <c r="S503" s="159">
        <v>0</v>
      </c>
      <c r="T503" s="160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61" t="s">
        <v>186</v>
      </c>
      <c r="AT503" s="161" t="s">
        <v>358</v>
      </c>
      <c r="AU503" s="161" t="s">
        <v>83</v>
      </c>
      <c r="AY503" s="18" t="s">
        <v>132</v>
      </c>
      <c r="BE503" s="162">
        <f>IF(N503="základní",J503,0)</f>
        <v>0</v>
      </c>
      <c r="BF503" s="162">
        <f>IF(N503="snížená",J503,0)</f>
        <v>0</v>
      </c>
      <c r="BG503" s="162">
        <f>IF(N503="zákl. přenesená",J503,0)</f>
        <v>0</v>
      </c>
      <c r="BH503" s="162">
        <f>IF(N503="sníž. přenesená",J503,0)</f>
        <v>0</v>
      </c>
      <c r="BI503" s="162">
        <f>IF(N503="nulová",J503,0)</f>
        <v>0</v>
      </c>
      <c r="BJ503" s="18" t="s">
        <v>81</v>
      </c>
      <c r="BK503" s="162">
        <f>ROUND(I503*H503,2)</f>
        <v>0</v>
      </c>
      <c r="BL503" s="18" t="s">
        <v>138</v>
      </c>
      <c r="BM503" s="161" t="s">
        <v>662</v>
      </c>
    </row>
    <row r="504" spans="1:65" s="2" customFormat="1" ht="11.25">
      <c r="A504" s="33"/>
      <c r="B504" s="34"/>
      <c r="C504" s="33"/>
      <c r="D504" s="163" t="s">
        <v>140</v>
      </c>
      <c r="E504" s="33"/>
      <c r="F504" s="164" t="s">
        <v>661</v>
      </c>
      <c r="G504" s="33"/>
      <c r="H504" s="33"/>
      <c r="I504" s="165"/>
      <c r="J504" s="33"/>
      <c r="K504" s="33"/>
      <c r="L504" s="34"/>
      <c r="M504" s="166"/>
      <c r="N504" s="167"/>
      <c r="O504" s="59"/>
      <c r="P504" s="59"/>
      <c r="Q504" s="59"/>
      <c r="R504" s="59"/>
      <c r="S504" s="59"/>
      <c r="T504" s="60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T504" s="18" t="s">
        <v>140</v>
      </c>
      <c r="AU504" s="18" t="s">
        <v>83</v>
      </c>
    </row>
    <row r="505" spans="1:65" s="2" customFormat="1" ht="24.2" customHeight="1">
      <c r="A505" s="33"/>
      <c r="B505" s="149"/>
      <c r="C505" s="200" t="s">
        <v>663</v>
      </c>
      <c r="D505" s="200" t="s">
        <v>358</v>
      </c>
      <c r="E505" s="201" t="s">
        <v>664</v>
      </c>
      <c r="F505" s="202" t="s">
        <v>665</v>
      </c>
      <c r="G505" s="203" t="s">
        <v>524</v>
      </c>
      <c r="H505" s="204">
        <v>1</v>
      </c>
      <c r="I505" s="205"/>
      <c r="J505" s="206">
        <f>ROUND(I505*H505,2)</f>
        <v>0</v>
      </c>
      <c r="K505" s="202" t="s">
        <v>146</v>
      </c>
      <c r="L505" s="207"/>
      <c r="M505" s="208" t="s">
        <v>1</v>
      </c>
      <c r="N505" s="209" t="s">
        <v>40</v>
      </c>
      <c r="O505" s="59"/>
      <c r="P505" s="159">
        <f>O505*H505</f>
        <v>0</v>
      </c>
      <c r="Q505" s="159">
        <v>4.2999999999999997E-2</v>
      </c>
      <c r="R505" s="159">
        <f>Q505*H505</f>
        <v>4.2999999999999997E-2</v>
      </c>
      <c r="S505" s="159">
        <v>0</v>
      </c>
      <c r="T505" s="160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61" t="s">
        <v>186</v>
      </c>
      <c r="AT505" s="161" t="s">
        <v>358</v>
      </c>
      <c r="AU505" s="161" t="s">
        <v>83</v>
      </c>
      <c r="AY505" s="18" t="s">
        <v>132</v>
      </c>
      <c r="BE505" s="162">
        <f>IF(N505="základní",J505,0)</f>
        <v>0</v>
      </c>
      <c r="BF505" s="162">
        <f>IF(N505="snížená",J505,0)</f>
        <v>0</v>
      </c>
      <c r="BG505" s="162">
        <f>IF(N505="zákl. přenesená",J505,0)</f>
        <v>0</v>
      </c>
      <c r="BH505" s="162">
        <f>IF(N505="sníž. přenesená",J505,0)</f>
        <v>0</v>
      </c>
      <c r="BI505" s="162">
        <f>IF(N505="nulová",J505,0)</f>
        <v>0</v>
      </c>
      <c r="BJ505" s="18" t="s">
        <v>81</v>
      </c>
      <c r="BK505" s="162">
        <f>ROUND(I505*H505,2)</f>
        <v>0</v>
      </c>
      <c r="BL505" s="18" t="s">
        <v>138</v>
      </c>
      <c r="BM505" s="161" t="s">
        <v>666</v>
      </c>
    </row>
    <row r="506" spans="1:65" s="2" customFormat="1" ht="19.5">
      <c r="A506" s="33"/>
      <c r="B506" s="34"/>
      <c r="C506" s="33"/>
      <c r="D506" s="163" t="s">
        <v>140</v>
      </c>
      <c r="E506" s="33"/>
      <c r="F506" s="164" t="s">
        <v>665</v>
      </c>
      <c r="G506" s="33"/>
      <c r="H506" s="33"/>
      <c r="I506" s="165"/>
      <c r="J506" s="33"/>
      <c r="K506" s="33"/>
      <c r="L506" s="34"/>
      <c r="M506" s="166"/>
      <c r="N506" s="167"/>
      <c r="O506" s="59"/>
      <c r="P506" s="59"/>
      <c r="Q506" s="59"/>
      <c r="R506" s="59"/>
      <c r="S506" s="59"/>
      <c r="T506" s="60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T506" s="18" t="s">
        <v>140</v>
      </c>
      <c r="AU506" s="18" t="s">
        <v>83</v>
      </c>
    </row>
    <row r="507" spans="1:65" s="2" customFormat="1" ht="24.2" customHeight="1">
      <c r="A507" s="33"/>
      <c r="B507" s="149"/>
      <c r="C507" s="200" t="s">
        <v>667</v>
      </c>
      <c r="D507" s="200" t="s">
        <v>358</v>
      </c>
      <c r="E507" s="201" t="s">
        <v>668</v>
      </c>
      <c r="F507" s="202" t="s">
        <v>669</v>
      </c>
      <c r="G507" s="203" t="s">
        <v>524</v>
      </c>
      <c r="H507" s="204">
        <v>1</v>
      </c>
      <c r="I507" s="205"/>
      <c r="J507" s="206">
        <f>ROUND(I507*H507,2)</f>
        <v>0</v>
      </c>
      <c r="K507" s="202" t="s">
        <v>146</v>
      </c>
      <c r="L507" s="207"/>
      <c r="M507" s="208" t="s">
        <v>1</v>
      </c>
      <c r="N507" s="209" t="s">
        <v>40</v>
      </c>
      <c r="O507" s="59"/>
      <c r="P507" s="159">
        <f>O507*H507</f>
        <v>0</v>
      </c>
      <c r="Q507" s="159">
        <v>4.2500000000000003E-2</v>
      </c>
      <c r="R507" s="159">
        <f>Q507*H507</f>
        <v>4.2500000000000003E-2</v>
      </c>
      <c r="S507" s="159">
        <v>0</v>
      </c>
      <c r="T507" s="160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61" t="s">
        <v>186</v>
      </c>
      <c r="AT507" s="161" t="s">
        <v>358</v>
      </c>
      <c r="AU507" s="161" t="s">
        <v>83</v>
      </c>
      <c r="AY507" s="18" t="s">
        <v>132</v>
      </c>
      <c r="BE507" s="162">
        <f>IF(N507="základní",J507,0)</f>
        <v>0</v>
      </c>
      <c r="BF507" s="162">
        <f>IF(N507="snížená",J507,0)</f>
        <v>0</v>
      </c>
      <c r="BG507" s="162">
        <f>IF(N507="zákl. přenesená",J507,0)</f>
        <v>0</v>
      </c>
      <c r="BH507" s="162">
        <f>IF(N507="sníž. přenesená",J507,0)</f>
        <v>0</v>
      </c>
      <c r="BI507" s="162">
        <f>IF(N507="nulová",J507,0)</f>
        <v>0</v>
      </c>
      <c r="BJ507" s="18" t="s">
        <v>81</v>
      </c>
      <c r="BK507" s="162">
        <f>ROUND(I507*H507,2)</f>
        <v>0</v>
      </c>
      <c r="BL507" s="18" t="s">
        <v>138</v>
      </c>
      <c r="BM507" s="161" t="s">
        <v>670</v>
      </c>
    </row>
    <row r="508" spans="1:65" s="2" customFormat="1" ht="11.25">
      <c r="A508" s="33"/>
      <c r="B508" s="34"/>
      <c r="C508" s="33"/>
      <c r="D508" s="163" t="s">
        <v>140</v>
      </c>
      <c r="E508" s="33"/>
      <c r="F508" s="164" t="s">
        <v>669</v>
      </c>
      <c r="G508" s="33"/>
      <c r="H508" s="33"/>
      <c r="I508" s="165"/>
      <c r="J508" s="33"/>
      <c r="K508" s="33"/>
      <c r="L508" s="34"/>
      <c r="M508" s="166"/>
      <c r="N508" s="167"/>
      <c r="O508" s="59"/>
      <c r="P508" s="59"/>
      <c r="Q508" s="59"/>
      <c r="R508" s="59"/>
      <c r="S508" s="59"/>
      <c r="T508" s="60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T508" s="18" t="s">
        <v>140</v>
      </c>
      <c r="AU508" s="18" t="s">
        <v>83</v>
      </c>
    </row>
    <row r="509" spans="1:65" s="2" customFormat="1" ht="24.2" customHeight="1">
      <c r="A509" s="33"/>
      <c r="B509" s="149"/>
      <c r="C509" s="200" t="s">
        <v>671</v>
      </c>
      <c r="D509" s="200" t="s">
        <v>358</v>
      </c>
      <c r="E509" s="201" t="s">
        <v>672</v>
      </c>
      <c r="F509" s="202" t="s">
        <v>673</v>
      </c>
      <c r="G509" s="203" t="s">
        <v>524</v>
      </c>
      <c r="H509" s="204">
        <v>2</v>
      </c>
      <c r="I509" s="205"/>
      <c r="J509" s="206">
        <f>ROUND(I509*H509,2)</f>
        <v>0</v>
      </c>
      <c r="K509" s="202" t="s">
        <v>146</v>
      </c>
      <c r="L509" s="207"/>
      <c r="M509" s="208" t="s">
        <v>1</v>
      </c>
      <c r="N509" s="209" t="s">
        <v>40</v>
      </c>
      <c r="O509" s="59"/>
      <c r="P509" s="159">
        <f>O509*H509</f>
        <v>0</v>
      </c>
      <c r="Q509" s="159">
        <v>4.8000000000000001E-2</v>
      </c>
      <c r="R509" s="159">
        <f>Q509*H509</f>
        <v>9.6000000000000002E-2</v>
      </c>
      <c r="S509" s="159">
        <v>0</v>
      </c>
      <c r="T509" s="160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61" t="s">
        <v>186</v>
      </c>
      <c r="AT509" s="161" t="s">
        <v>358</v>
      </c>
      <c r="AU509" s="161" t="s">
        <v>83</v>
      </c>
      <c r="AY509" s="18" t="s">
        <v>132</v>
      </c>
      <c r="BE509" s="162">
        <f>IF(N509="základní",J509,0)</f>
        <v>0</v>
      </c>
      <c r="BF509" s="162">
        <f>IF(N509="snížená",J509,0)</f>
        <v>0</v>
      </c>
      <c r="BG509" s="162">
        <f>IF(N509="zákl. přenesená",J509,0)</f>
        <v>0</v>
      </c>
      <c r="BH509" s="162">
        <f>IF(N509="sníž. přenesená",J509,0)</f>
        <v>0</v>
      </c>
      <c r="BI509" s="162">
        <f>IF(N509="nulová",J509,0)</f>
        <v>0</v>
      </c>
      <c r="BJ509" s="18" t="s">
        <v>81</v>
      </c>
      <c r="BK509" s="162">
        <f>ROUND(I509*H509,2)</f>
        <v>0</v>
      </c>
      <c r="BL509" s="18" t="s">
        <v>138</v>
      </c>
      <c r="BM509" s="161" t="s">
        <v>674</v>
      </c>
    </row>
    <row r="510" spans="1:65" s="2" customFormat="1" ht="19.5">
      <c r="A510" s="33"/>
      <c r="B510" s="34"/>
      <c r="C510" s="33"/>
      <c r="D510" s="163" t="s">
        <v>140</v>
      </c>
      <c r="E510" s="33"/>
      <c r="F510" s="164" t="s">
        <v>673</v>
      </c>
      <c r="G510" s="33"/>
      <c r="H510" s="33"/>
      <c r="I510" s="165"/>
      <c r="J510" s="33"/>
      <c r="K510" s="33"/>
      <c r="L510" s="34"/>
      <c r="M510" s="166"/>
      <c r="N510" s="167"/>
      <c r="O510" s="59"/>
      <c r="P510" s="59"/>
      <c r="Q510" s="59"/>
      <c r="R510" s="59"/>
      <c r="S510" s="59"/>
      <c r="T510" s="60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T510" s="18" t="s">
        <v>140</v>
      </c>
      <c r="AU510" s="18" t="s">
        <v>83</v>
      </c>
    </row>
    <row r="511" spans="1:65" s="2" customFormat="1" ht="21.75" customHeight="1">
      <c r="A511" s="33"/>
      <c r="B511" s="149"/>
      <c r="C511" s="150" t="s">
        <v>675</v>
      </c>
      <c r="D511" s="150" t="s">
        <v>134</v>
      </c>
      <c r="E511" s="151" t="s">
        <v>676</v>
      </c>
      <c r="F511" s="152" t="s">
        <v>677</v>
      </c>
      <c r="G511" s="153" t="s">
        <v>524</v>
      </c>
      <c r="H511" s="154">
        <v>2</v>
      </c>
      <c r="I511" s="155"/>
      <c r="J511" s="156">
        <f>ROUND(I511*H511,2)</f>
        <v>0</v>
      </c>
      <c r="K511" s="152" t="s">
        <v>146</v>
      </c>
      <c r="L511" s="34"/>
      <c r="M511" s="157" t="s">
        <v>1</v>
      </c>
      <c r="N511" s="158" t="s">
        <v>40</v>
      </c>
      <c r="O511" s="59"/>
      <c r="P511" s="159">
        <f>O511*H511</f>
        <v>0</v>
      </c>
      <c r="Q511" s="159">
        <v>1.65E-3</v>
      </c>
      <c r="R511" s="159">
        <f>Q511*H511</f>
        <v>3.3E-3</v>
      </c>
      <c r="S511" s="159">
        <v>0</v>
      </c>
      <c r="T511" s="160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61" t="s">
        <v>138</v>
      </c>
      <c r="AT511" s="161" t="s">
        <v>134</v>
      </c>
      <c r="AU511" s="161" t="s">
        <v>83</v>
      </c>
      <c r="AY511" s="18" t="s">
        <v>132</v>
      </c>
      <c r="BE511" s="162">
        <f>IF(N511="základní",J511,0)</f>
        <v>0</v>
      </c>
      <c r="BF511" s="162">
        <f>IF(N511="snížená",J511,0)</f>
        <v>0</v>
      </c>
      <c r="BG511" s="162">
        <f>IF(N511="zákl. přenesená",J511,0)</f>
        <v>0</v>
      </c>
      <c r="BH511" s="162">
        <f>IF(N511="sníž. přenesená",J511,0)</f>
        <v>0</v>
      </c>
      <c r="BI511" s="162">
        <f>IF(N511="nulová",J511,0)</f>
        <v>0</v>
      </c>
      <c r="BJ511" s="18" t="s">
        <v>81</v>
      </c>
      <c r="BK511" s="162">
        <f>ROUND(I511*H511,2)</f>
        <v>0</v>
      </c>
      <c r="BL511" s="18" t="s">
        <v>138</v>
      </c>
      <c r="BM511" s="161" t="s">
        <v>678</v>
      </c>
    </row>
    <row r="512" spans="1:65" s="2" customFormat="1" ht="29.25">
      <c r="A512" s="33"/>
      <c r="B512" s="34"/>
      <c r="C512" s="33"/>
      <c r="D512" s="163" t="s">
        <v>140</v>
      </c>
      <c r="E512" s="33"/>
      <c r="F512" s="164" t="s">
        <v>679</v>
      </c>
      <c r="G512" s="33"/>
      <c r="H512" s="33"/>
      <c r="I512" s="165"/>
      <c r="J512" s="33"/>
      <c r="K512" s="33"/>
      <c r="L512" s="34"/>
      <c r="M512" s="166"/>
      <c r="N512" s="167"/>
      <c r="O512" s="59"/>
      <c r="P512" s="59"/>
      <c r="Q512" s="59"/>
      <c r="R512" s="59"/>
      <c r="S512" s="59"/>
      <c r="T512" s="60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T512" s="18" t="s">
        <v>140</v>
      </c>
      <c r="AU512" s="18" t="s">
        <v>83</v>
      </c>
    </row>
    <row r="513" spans="1:65" s="2" customFormat="1" ht="19.5">
      <c r="A513" s="33"/>
      <c r="B513" s="34"/>
      <c r="C513" s="33"/>
      <c r="D513" s="163" t="s">
        <v>149</v>
      </c>
      <c r="E513" s="33"/>
      <c r="F513" s="176" t="s">
        <v>150</v>
      </c>
      <c r="G513" s="33"/>
      <c r="H513" s="33"/>
      <c r="I513" s="165"/>
      <c r="J513" s="33"/>
      <c r="K513" s="33"/>
      <c r="L513" s="34"/>
      <c r="M513" s="166"/>
      <c r="N513" s="167"/>
      <c r="O513" s="59"/>
      <c r="P513" s="59"/>
      <c r="Q513" s="59"/>
      <c r="R513" s="59"/>
      <c r="S513" s="59"/>
      <c r="T513" s="60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T513" s="18" t="s">
        <v>149</v>
      </c>
      <c r="AU513" s="18" t="s">
        <v>83</v>
      </c>
    </row>
    <row r="514" spans="1:65" s="13" customFormat="1" ht="11.25">
      <c r="B514" s="168"/>
      <c r="D514" s="163" t="s">
        <v>142</v>
      </c>
      <c r="E514" s="169" t="s">
        <v>1</v>
      </c>
      <c r="F514" s="170" t="s">
        <v>83</v>
      </c>
      <c r="H514" s="171">
        <v>2</v>
      </c>
      <c r="I514" s="172"/>
      <c r="L514" s="168"/>
      <c r="M514" s="173"/>
      <c r="N514" s="174"/>
      <c r="O514" s="174"/>
      <c r="P514" s="174"/>
      <c r="Q514" s="174"/>
      <c r="R514" s="174"/>
      <c r="S514" s="174"/>
      <c r="T514" s="175"/>
      <c r="AT514" s="169" t="s">
        <v>142</v>
      </c>
      <c r="AU514" s="169" t="s">
        <v>83</v>
      </c>
      <c r="AV514" s="13" t="s">
        <v>83</v>
      </c>
      <c r="AW514" s="13" t="s">
        <v>32</v>
      </c>
      <c r="AX514" s="13" t="s">
        <v>81</v>
      </c>
      <c r="AY514" s="169" t="s">
        <v>132</v>
      </c>
    </row>
    <row r="515" spans="1:65" s="2" customFormat="1" ht="24.2" customHeight="1">
      <c r="A515" s="33"/>
      <c r="B515" s="149"/>
      <c r="C515" s="200" t="s">
        <v>680</v>
      </c>
      <c r="D515" s="200" t="s">
        <v>358</v>
      </c>
      <c r="E515" s="201" t="s">
        <v>681</v>
      </c>
      <c r="F515" s="202" t="s">
        <v>682</v>
      </c>
      <c r="G515" s="203" t="s">
        <v>524</v>
      </c>
      <c r="H515" s="204">
        <v>2</v>
      </c>
      <c r="I515" s="205"/>
      <c r="J515" s="206">
        <f>ROUND(I515*H515,2)</f>
        <v>0</v>
      </c>
      <c r="K515" s="202" t="s">
        <v>146</v>
      </c>
      <c r="L515" s="207"/>
      <c r="M515" s="208" t="s">
        <v>1</v>
      </c>
      <c r="N515" s="209" t="s">
        <v>40</v>
      </c>
      <c r="O515" s="59"/>
      <c r="P515" s="159">
        <f>O515*H515</f>
        <v>0</v>
      </c>
      <c r="Q515" s="159">
        <v>2.3E-2</v>
      </c>
      <c r="R515" s="159">
        <f>Q515*H515</f>
        <v>4.5999999999999999E-2</v>
      </c>
      <c r="S515" s="159">
        <v>0</v>
      </c>
      <c r="T515" s="160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61" t="s">
        <v>186</v>
      </c>
      <c r="AT515" s="161" t="s">
        <v>358</v>
      </c>
      <c r="AU515" s="161" t="s">
        <v>83</v>
      </c>
      <c r="AY515" s="18" t="s">
        <v>132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8" t="s">
        <v>81</v>
      </c>
      <c r="BK515" s="162">
        <f>ROUND(I515*H515,2)</f>
        <v>0</v>
      </c>
      <c r="BL515" s="18" t="s">
        <v>138</v>
      </c>
      <c r="BM515" s="161" t="s">
        <v>683</v>
      </c>
    </row>
    <row r="516" spans="1:65" s="2" customFormat="1" ht="19.5">
      <c r="A516" s="33"/>
      <c r="B516" s="34"/>
      <c r="C516" s="33"/>
      <c r="D516" s="163" t="s">
        <v>140</v>
      </c>
      <c r="E516" s="33"/>
      <c r="F516" s="164" t="s">
        <v>682</v>
      </c>
      <c r="G516" s="33"/>
      <c r="H516" s="33"/>
      <c r="I516" s="165"/>
      <c r="J516" s="33"/>
      <c r="K516" s="33"/>
      <c r="L516" s="34"/>
      <c r="M516" s="166"/>
      <c r="N516" s="167"/>
      <c r="O516" s="59"/>
      <c r="P516" s="59"/>
      <c r="Q516" s="59"/>
      <c r="R516" s="59"/>
      <c r="S516" s="59"/>
      <c r="T516" s="60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T516" s="18" t="s">
        <v>140</v>
      </c>
      <c r="AU516" s="18" t="s">
        <v>83</v>
      </c>
    </row>
    <row r="517" spans="1:65" s="2" customFormat="1" ht="24.2" customHeight="1">
      <c r="A517" s="33"/>
      <c r="B517" s="149"/>
      <c r="C517" s="200" t="s">
        <v>684</v>
      </c>
      <c r="D517" s="200" t="s">
        <v>358</v>
      </c>
      <c r="E517" s="201" t="s">
        <v>685</v>
      </c>
      <c r="F517" s="202" t="s">
        <v>686</v>
      </c>
      <c r="G517" s="203" t="s">
        <v>524</v>
      </c>
      <c r="H517" s="204">
        <v>2</v>
      </c>
      <c r="I517" s="205"/>
      <c r="J517" s="206">
        <f>ROUND(I517*H517,2)</f>
        <v>0</v>
      </c>
      <c r="K517" s="202" t="s">
        <v>146</v>
      </c>
      <c r="L517" s="207"/>
      <c r="M517" s="208" t="s">
        <v>1</v>
      </c>
      <c r="N517" s="209" t="s">
        <v>40</v>
      </c>
      <c r="O517" s="59"/>
      <c r="P517" s="159">
        <f>O517*H517</f>
        <v>0</v>
      </c>
      <c r="Q517" s="159">
        <v>4.0000000000000001E-3</v>
      </c>
      <c r="R517" s="159">
        <f>Q517*H517</f>
        <v>8.0000000000000002E-3</v>
      </c>
      <c r="S517" s="159">
        <v>0</v>
      </c>
      <c r="T517" s="160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61" t="s">
        <v>186</v>
      </c>
      <c r="AT517" s="161" t="s">
        <v>358</v>
      </c>
      <c r="AU517" s="161" t="s">
        <v>83</v>
      </c>
      <c r="AY517" s="18" t="s">
        <v>132</v>
      </c>
      <c r="BE517" s="162">
        <f>IF(N517="základní",J517,0)</f>
        <v>0</v>
      </c>
      <c r="BF517" s="162">
        <f>IF(N517="snížená",J517,0)</f>
        <v>0</v>
      </c>
      <c r="BG517" s="162">
        <f>IF(N517="zákl. přenesená",J517,0)</f>
        <v>0</v>
      </c>
      <c r="BH517" s="162">
        <f>IF(N517="sníž. přenesená",J517,0)</f>
        <v>0</v>
      </c>
      <c r="BI517" s="162">
        <f>IF(N517="nulová",J517,0)</f>
        <v>0</v>
      </c>
      <c r="BJ517" s="18" t="s">
        <v>81</v>
      </c>
      <c r="BK517" s="162">
        <f>ROUND(I517*H517,2)</f>
        <v>0</v>
      </c>
      <c r="BL517" s="18" t="s">
        <v>138</v>
      </c>
      <c r="BM517" s="161" t="s">
        <v>687</v>
      </c>
    </row>
    <row r="518" spans="1:65" s="2" customFormat="1" ht="11.25">
      <c r="A518" s="33"/>
      <c r="B518" s="34"/>
      <c r="C518" s="33"/>
      <c r="D518" s="163" t="s">
        <v>140</v>
      </c>
      <c r="E518" s="33"/>
      <c r="F518" s="164" t="s">
        <v>688</v>
      </c>
      <c r="G518" s="33"/>
      <c r="H518" s="33"/>
      <c r="I518" s="165"/>
      <c r="J518" s="33"/>
      <c r="K518" s="33"/>
      <c r="L518" s="34"/>
      <c r="M518" s="166"/>
      <c r="N518" s="167"/>
      <c r="O518" s="59"/>
      <c r="P518" s="59"/>
      <c r="Q518" s="59"/>
      <c r="R518" s="59"/>
      <c r="S518" s="59"/>
      <c r="T518" s="60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T518" s="18" t="s">
        <v>140</v>
      </c>
      <c r="AU518" s="18" t="s">
        <v>83</v>
      </c>
    </row>
    <row r="519" spans="1:65" s="2" customFormat="1" ht="16.5" customHeight="1">
      <c r="A519" s="33"/>
      <c r="B519" s="149"/>
      <c r="C519" s="150" t="s">
        <v>689</v>
      </c>
      <c r="D519" s="150" t="s">
        <v>134</v>
      </c>
      <c r="E519" s="151" t="s">
        <v>690</v>
      </c>
      <c r="F519" s="152" t="s">
        <v>691</v>
      </c>
      <c r="G519" s="153" t="s">
        <v>219</v>
      </c>
      <c r="H519" s="154">
        <v>156.30000000000001</v>
      </c>
      <c r="I519" s="155"/>
      <c r="J519" s="156">
        <f>ROUND(I519*H519,2)</f>
        <v>0</v>
      </c>
      <c r="K519" s="152" t="s">
        <v>146</v>
      </c>
      <c r="L519" s="34"/>
      <c r="M519" s="157" t="s">
        <v>1</v>
      </c>
      <c r="N519" s="158" t="s">
        <v>40</v>
      </c>
      <c r="O519" s="59"/>
      <c r="P519" s="159">
        <f>O519*H519</f>
        <v>0</v>
      </c>
      <c r="Q519" s="159">
        <v>0</v>
      </c>
      <c r="R519" s="159">
        <f>Q519*H519</f>
        <v>0</v>
      </c>
      <c r="S519" s="159">
        <v>0</v>
      </c>
      <c r="T519" s="160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61" t="s">
        <v>138</v>
      </c>
      <c r="AT519" s="161" t="s">
        <v>134</v>
      </c>
      <c r="AU519" s="161" t="s">
        <v>83</v>
      </c>
      <c r="AY519" s="18" t="s">
        <v>132</v>
      </c>
      <c r="BE519" s="162">
        <f>IF(N519="základní",J519,0)</f>
        <v>0</v>
      </c>
      <c r="BF519" s="162">
        <f>IF(N519="snížená",J519,0)</f>
        <v>0</v>
      </c>
      <c r="BG519" s="162">
        <f>IF(N519="zákl. přenesená",J519,0)</f>
        <v>0</v>
      </c>
      <c r="BH519" s="162">
        <f>IF(N519="sníž. přenesená",J519,0)</f>
        <v>0</v>
      </c>
      <c r="BI519" s="162">
        <f>IF(N519="nulová",J519,0)</f>
        <v>0</v>
      </c>
      <c r="BJ519" s="18" t="s">
        <v>81</v>
      </c>
      <c r="BK519" s="162">
        <f>ROUND(I519*H519,2)</f>
        <v>0</v>
      </c>
      <c r="BL519" s="18" t="s">
        <v>138</v>
      </c>
      <c r="BM519" s="161" t="s">
        <v>692</v>
      </c>
    </row>
    <row r="520" spans="1:65" s="2" customFormat="1" ht="11.25">
      <c r="A520" s="33"/>
      <c r="B520" s="34"/>
      <c r="C520" s="33"/>
      <c r="D520" s="163" t="s">
        <v>140</v>
      </c>
      <c r="E520" s="33"/>
      <c r="F520" s="164" t="s">
        <v>693</v>
      </c>
      <c r="G520" s="33"/>
      <c r="H520" s="33"/>
      <c r="I520" s="165"/>
      <c r="J520" s="33"/>
      <c r="K520" s="33"/>
      <c r="L520" s="34"/>
      <c r="M520" s="166"/>
      <c r="N520" s="167"/>
      <c r="O520" s="59"/>
      <c r="P520" s="59"/>
      <c r="Q520" s="59"/>
      <c r="R520" s="59"/>
      <c r="S520" s="59"/>
      <c r="T520" s="60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T520" s="18" t="s">
        <v>140</v>
      </c>
      <c r="AU520" s="18" t="s">
        <v>83</v>
      </c>
    </row>
    <row r="521" spans="1:65" s="2" customFormat="1" ht="24.2" customHeight="1">
      <c r="A521" s="33"/>
      <c r="B521" s="149"/>
      <c r="C521" s="150" t="s">
        <v>694</v>
      </c>
      <c r="D521" s="150" t="s">
        <v>134</v>
      </c>
      <c r="E521" s="151" t="s">
        <v>695</v>
      </c>
      <c r="F521" s="152" t="s">
        <v>696</v>
      </c>
      <c r="G521" s="153" t="s">
        <v>219</v>
      </c>
      <c r="H521" s="154">
        <v>156.30000000000001</v>
      </c>
      <c r="I521" s="155"/>
      <c r="J521" s="156">
        <f>ROUND(I521*H521,2)</f>
        <v>0</v>
      </c>
      <c r="K521" s="152" t="s">
        <v>146</v>
      </c>
      <c r="L521" s="34"/>
      <c r="M521" s="157" t="s">
        <v>1</v>
      </c>
      <c r="N521" s="158" t="s">
        <v>40</v>
      </c>
      <c r="O521" s="59"/>
      <c r="P521" s="159">
        <f>O521*H521</f>
        <v>0</v>
      </c>
      <c r="Q521" s="159">
        <v>0</v>
      </c>
      <c r="R521" s="159">
        <f>Q521*H521</f>
        <v>0</v>
      </c>
      <c r="S521" s="159">
        <v>0</v>
      </c>
      <c r="T521" s="160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61" t="s">
        <v>138</v>
      </c>
      <c r="AT521" s="161" t="s">
        <v>134</v>
      </c>
      <c r="AU521" s="161" t="s">
        <v>83</v>
      </c>
      <c r="AY521" s="18" t="s">
        <v>132</v>
      </c>
      <c r="BE521" s="162">
        <f>IF(N521="základní",J521,0)</f>
        <v>0</v>
      </c>
      <c r="BF521" s="162">
        <f>IF(N521="snížená",J521,0)</f>
        <v>0</v>
      </c>
      <c r="BG521" s="162">
        <f>IF(N521="zákl. přenesená",J521,0)</f>
        <v>0</v>
      </c>
      <c r="BH521" s="162">
        <f>IF(N521="sníž. přenesená",J521,0)</f>
        <v>0</v>
      </c>
      <c r="BI521" s="162">
        <f>IF(N521="nulová",J521,0)</f>
        <v>0</v>
      </c>
      <c r="BJ521" s="18" t="s">
        <v>81</v>
      </c>
      <c r="BK521" s="162">
        <f>ROUND(I521*H521,2)</f>
        <v>0</v>
      </c>
      <c r="BL521" s="18" t="s">
        <v>138</v>
      </c>
      <c r="BM521" s="161" t="s">
        <v>697</v>
      </c>
    </row>
    <row r="522" spans="1:65" s="2" customFormat="1" ht="11.25">
      <c r="A522" s="33"/>
      <c r="B522" s="34"/>
      <c r="C522" s="33"/>
      <c r="D522" s="163" t="s">
        <v>140</v>
      </c>
      <c r="E522" s="33"/>
      <c r="F522" s="164" t="s">
        <v>696</v>
      </c>
      <c r="G522" s="33"/>
      <c r="H522" s="33"/>
      <c r="I522" s="165"/>
      <c r="J522" s="33"/>
      <c r="K522" s="33"/>
      <c r="L522" s="34"/>
      <c r="M522" s="166"/>
      <c r="N522" s="167"/>
      <c r="O522" s="59"/>
      <c r="P522" s="59"/>
      <c r="Q522" s="59"/>
      <c r="R522" s="59"/>
      <c r="S522" s="59"/>
      <c r="T522" s="60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T522" s="18" t="s">
        <v>140</v>
      </c>
      <c r="AU522" s="18" t="s">
        <v>83</v>
      </c>
    </row>
    <row r="523" spans="1:65" s="2" customFormat="1" ht="16.5" customHeight="1">
      <c r="A523" s="33"/>
      <c r="B523" s="149"/>
      <c r="C523" s="150" t="s">
        <v>698</v>
      </c>
      <c r="D523" s="150" t="s">
        <v>134</v>
      </c>
      <c r="E523" s="151" t="s">
        <v>699</v>
      </c>
      <c r="F523" s="152" t="s">
        <v>700</v>
      </c>
      <c r="G523" s="153" t="s">
        <v>237</v>
      </c>
      <c r="H523" s="154">
        <v>1</v>
      </c>
      <c r="I523" s="155"/>
      <c r="J523" s="156">
        <f>ROUND(I523*H523,2)</f>
        <v>0</v>
      </c>
      <c r="K523" s="152" t="s">
        <v>1</v>
      </c>
      <c r="L523" s="34"/>
      <c r="M523" s="157" t="s">
        <v>1</v>
      </c>
      <c r="N523" s="158" t="s">
        <v>40</v>
      </c>
      <c r="O523" s="59"/>
      <c r="P523" s="159">
        <f>O523*H523</f>
        <v>0</v>
      </c>
      <c r="Q523" s="159">
        <v>0</v>
      </c>
      <c r="R523" s="159">
        <f>Q523*H523</f>
        <v>0</v>
      </c>
      <c r="S523" s="159">
        <v>0</v>
      </c>
      <c r="T523" s="160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61" t="s">
        <v>138</v>
      </c>
      <c r="AT523" s="161" t="s">
        <v>134</v>
      </c>
      <c r="AU523" s="161" t="s">
        <v>83</v>
      </c>
      <c r="AY523" s="18" t="s">
        <v>132</v>
      </c>
      <c r="BE523" s="162">
        <f>IF(N523="základní",J523,0)</f>
        <v>0</v>
      </c>
      <c r="BF523" s="162">
        <f>IF(N523="snížená",J523,0)</f>
        <v>0</v>
      </c>
      <c r="BG523" s="162">
        <f>IF(N523="zákl. přenesená",J523,0)</f>
        <v>0</v>
      </c>
      <c r="BH523" s="162">
        <f>IF(N523="sníž. přenesená",J523,0)</f>
        <v>0</v>
      </c>
      <c r="BI523" s="162">
        <f>IF(N523="nulová",J523,0)</f>
        <v>0</v>
      </c>
      <c r="BJ523" s="18" t="s">
        <v>81</v>
      </c>
      <c r="BK523" s="162">
        <f>ROUND(I523*H523,2)</f>
        <v>0</v>
      </c>
      <c r="BL523" s="18" t="s">
        <v>138</v>
      </c>
      <c r="BM523" s="161" t="s">
        <v>701</v>
      </c>
    </row>
    <row r="524" spans="1:65" s="2" customFormat="1" ht="11.25">
      <c r="A524" s="33"/>
      <c r="B524" s="34"/>
      <c r="C524" s="33"/>
      <c r="D524" s="163" t="s">
        <v>140</v>
      </c>
      <c r="E524" s="33"/>
      <c r="F524" s="164" t="s">
        <v>700</v>
      </c>
      <c r="G524" s="33"/>
      <c r="H524" s="33"/>
      <c r="I524" s="165"/>
      <c r="J524" s="33"/>
      <c r="K524" s="33"/>
      <c r="L524" s="34"/>
      <c r="M524" s="166"/>
      <c r="N524" s="167"/>
      <c r="O524" s="59"/>
      <c r="P524" s="59"/>
      <c r="Q524" s="59"/>
      <c r="R524" s="59"/>
      <c r="S524" s="59"/>
      <c r="T524" s="60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T524" s="18" t="s">
        <v>140</v>
      </c>
      <c r="AU524" s="18" t="s">
        <v>83</v>
      </c>
    </row>
    <row r="525" spans="1:65" s="2" customFormat="1" ht="37.9" customHeight="1">
      <c r="A525" s="33"/>
      <c r="B525" s="149"/>
      <c r="C525" s="150" t="s">
        <v>702</v>
      </c>
      <c r="D525" s="150" t="s">
        <v>134</v>
      </c>
      <c r="E525" s="151" t="s">
        <v>703</v>
      </c>
      <c r="F525" s="152" t="s">
        <v>704</v>
      </c>
      <c r="G525" s="153" t="s">
        <v>219</v>
      </c>
      <c r="H525" s="154">
        <v>24.2</v>
      </c>
      <c r="I525" s="155"/>
      <c r="J525" s="156">
        <f>ROUND(I525*H525,2)</f>
        <v>0</v>
      </c>
      <c r="K525" s="152" t="s">
        <v>1</v>
      </c>
      <c r="L525" s="34"/>
      <c r="M525" s="157" t="s">
        <v>1</v>
      </c>
      <c r="N525" s="158" t="s">
        <v>40</v>
      </c>
      <c r="O525" s="59"/>
      <c r="P525" s="159">
        <f>O525*H525</f>
        <v>0</v>
      </c>
      <c r="Q525" s="159">
        <v>6.9999999999999994E-5</v>
      </c>
      <c r="R525" s="159">
        <f>Q525*H525</f>
        <v>1.6939999999999998E-3</v>
      </c>
      <c r="S525" s="159">
        <v>0</v>
      </c>
      <c r="T525" s="160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61" t="s">
        <v>138</v>
      </c>
      <c r="AT525" s="161" t="s">
        <v>134</v>
      </c>
      <c r="AU525" s="161" t="s">
        <v>83</v>
      </c>
      <c r="AY525" s="18" t="s">
        <v>132</v>
      </c>
      <c r="BE525" s="162">
        <f>IF(N525="základní",J525,0)</f>
        <v>0</v>
      </c>
      <c r="BF525" s="162">
        <f>IF(N525="snížená",J525,0)</f>
        <v>0</v>
      </c>
      <c r="BG525" s="162">
        <f>IF(N525="zákl. přenesená",J525,0)</f>
        <v>0</v>
      </c>
      <c r="BH525" s="162">
        <f>IF(N525="sníž. přenesená",J525,0)</f>
        <v>0</v>
      </c>
      <c r="BI525" s="162">
        <f>IF(N525="nulová",J525,0)</f>
        <v>0</v>
      </c>
      <c r="BJ525" s="18" t="s">
        <v>81</v>
      </c>
      <c r="BK525" s="162">
        <f>ROUND(I525*H525,2)</f>
        <v>0</v>
      </c>
      <c r="BL525" s="18" t="s">
        <v>138</v>
      </c>
      <c r="BM525" s="161" t="s">
        <v>705</v>
      </c>
    </row>
    <row r="526" spans="1:65" s="2" customFormat="1" ht="19.5">
      <c r="A526" s="33"/>
      <c r="B526" s="34"/>
      <c r="C526" s="33"/>
      <c r="D526" s="163" t="s">
        <v>140</v>
      </c>
      <c r="E526" s="33"/>
      <c r="F526" s="164" t="s">
        <v>706</v>
      </c>
      <c r="G526" s="33"/>
      <c r="H526" s="33"/>
      <c r="I526" s="165"/>
      <c r="J526" s="33"/>
      <c r="K526" s="33"/>
      <c r="L526" s="34"/>
      <c r="M526" s="166"/>
      <c r="N526" s="167"/>
      <c r="O526" s="59"/>
      <c r="P526" s="59"/>
      <c r="Q526" s="59"/>
      <c r="R526" s="59"/>
      <c r="S526" s="59"/>
      <c r="T526" s="60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T526" s="18" t="s">
        <v>140</v>
      </c>
      <c r="AU526" s="18" t="s">
        <v>83</v>
      </c>
    </row>
    <row r="527" spans="1:65" s="2" customFormat="1" ht="39">
      <c r="A527" s="33"/>
      <c r="B527" s="34"/>
      <c r="C527" s="33"/>
      <c r="D527" s="163" t="s">
        <v>149</v>
      </c>
      <c r="E527" s="33"/>
      <c r="F527" s="176" t="s">
        <v>707</v>
      </c>
      <c r="G527" s="33"/>
      <c r="H527" s="33"/>
      <c r="I527" s="165"/>
      <c r="J527" s="33"/>
      <c r="K527" s="33"/>
      <c r="L527" s="34"/>
      <c r="M527" s="166"/>
      <c r="N527" s="167"/>
      <c r="O527" s="59"/>
      <c r="P527" s="59"/>
      <c r="Q527" s="59"/>
      <c r="R527" s="59"/>
      <c r="S527" s="59"/>
      <c r="T527" s="60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T527" s="18" t="s">
        <v>149</v>
      </c>
      <c r="AU527" s="18" t="s">
        <v>83</v>
      </c>
    </row>
    <row r="528" spans="1:65" s="14" customFormat="1" ht="11.25">
      <c r="B528" s="177"/>
      <c r="D528" s="163" t="s">
        <v>142</v>
      </c>
      <c r="E528" s="178" t="s">
        <v>1</v>
      </c>
      <c r="F528" s="179" t="s">
        <v>708</v>
      </c>
      <c r="H528" s="178" t="s">
        <v>1</v>
      </c>
      <c r="I528" s="180"/>
      <c r="L528" s="177"/>
      <c r="M528" s="181"/>
      <c r="N528" s="182"/>
      <c r="O528" s="182"/>
      <c r="P528" s="182"/>
      <c r="Q528" s="182"/>
      <c r="R528" s="182"/>
      <c r="S528" s="182"/>
      <c r="T528" s="183"/>
      <c r="AT528" s="178" t="s">
        <v>142</v>
      </c>
      <c r="AU528" s="178" t="s">
        <v>83</v>
      </c>
      <c r="AV528" s="14" t="s">
        <v>81</v>
      </c>
      <c r="AW528" s="14" t="s">
        <v>32</v>
      </c>
      <c r="AX528" s="14" t="s">
        <v>75</v>
      </c>
      <c r="AY528" s="178" t="s">
        <v>132</v>
      </c>
    </row>
    <row r="529" spans="1:65" s="13" customFormat="1" ht="11.25">
      <c r="B529" s="168"/>
      <c r="D529" s="163" t="s">
        <v>142</v>
      </c>
      <c r="E529" s="169" t="s">
        <v>1</v>
      </c>
      <c r="F529" s="170" t="s">
        <v>709</v>
      </c>
      <c r="H529" s="171">
        <v>24.2</v>
      </c>
      <c r="I529" s="172"/>
      <c r="L529" s="168"/>
      <c r="M529" s="173"/>
      <c r="N529" s="174"/>
      <c r="O529" s="174"/>
      <c r="P529" s="174"/>
      <c r="Q529" s="174"/>
      <c r="R529" s="174"/>
      <c r="S529" s="174"/>
      <c r="T529" s="175"/>
      <c r="AT529" s="169" t="s">
        <v>142</v>
      </c>
      <c r="AU529" s="169" t="s">
        <v>83</v>
      </c>
      <c r="AV529" s="13" t="s">
        <v>83</v>
      </c>
      <c r="AW529" s="13" t="s">
        <v>32</v>
      </c>
      <c r="AX529" s="13" t="s">
        <v>81</v>
      </c>
      <c r="AY529" s="169" t="s">
        <v>132</v>
      </c>
    </row>
    <row r="530" spans="1:65" s="2" customFormat="1" ht="16.5" customHeight="1">
      <c r="A530" s="33"/>
      <c r="B530" s="149"/>
      <c r="C530" s="150" t="s">
        <v>710</v>
      </c>
      <c r="D530" s="150" t="s">
        <v>134</v>
      </c>
      <c r="E530" s="151" t="s">
        <v>711</v>
      </c>
      <c r="F530" s="152" t="s">
        <v>712</v>
      </c>
      <c r="G530" s="153" t="s">
        <v>524</v>
      </c>
      <c r="H530" s="154">
        <v>4</v>
      </c>
      <c r="I530" s="155"/>
      <c r="J530" s="156">
        <f>ROUND(I530*H530,2)</f>
        <v>0</v>
      </c>
      <c r="K530" s="152" t="s">
        <v>146</v>
      </c>
      <c r="L530" s="34"/>
      <c r="M530" s="157" t="s">
        <v>1</v>
      </c>
      <c r="N530" s="158" t="s">
        <v>40</v>
      </c>
      <c r="O530" s="59"/>
      <c r="P530" s="159">
        <f>O530*H530</f>
        <v>0</v>
      </c>
      <c r="Q530" s="159">
        <v>0.12303</v>
      </c>
      <c r="R530" s="159">
        <f>Q530*H530</f>
        <v>0.49212</v>
      </c>
      <c r="S530" s="159">
        <v>0</v>
      </c>
      <c r="T530" s="160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61" t="s">
        <v>138</v>
      </c>
      <c r="AT530" s="161" t="s">
        <v>134</v>
      </c>
      <c r="AU530" s="161" t="s">
        <v>83</v>
      </c>
      <c r="AY530" s="18" t="s">
        <v>132</v>
      </c>
      <c r="BE530" s="162">
        <f>IF(N530="základní",J530,0)</f>
        <v>0</v>
      </c>
      <c r="BF530" s="162">
        <f>IF(N530="snížená",J530,0)</f>
        <v>0</v>
      </c>
      <c r="BG530" s="162">
        <f>IF(N530="zákl. přenesená",J530,0)</f>
        <v>0</v>
      </c>
      <c r="BH530" s="162">
        <f>IF(N530="sníž. přenesená",J530,0)</f>
        <v>0</v>
      </c>
      <c r="BI530" s="162">
        <f>IF(N530="nulová",J530,0)</f>
        <v>0</v>
      </c>
      <c r="BJ530" s="18" t="s">
        <v>81</v>
      </c>
      <c r="BK530" s="162">
        <f>ROUND(I530*H530,2)</f>
        <v>0</v>
      </c>
      <c r="BL530" s="18" t="s">
        <v>138</v>
      </c>
      <c r="BM530" s="161" t="s">
        <v>713</v>
      </c>
    </row>
    <row r="531" spans="1:65" s="2" customFormat="1" ht="11.25">
      <c r="A531" s="33"/>
      <c r="B531" s="34"/>
      <c r="C531" s="33"/>
      <c r="D531" s="163" t="s">
        <v>140</v>
      </c>
      <c r="E531" s="33"/>
      <c r="F531" s="164" t="s">
        <v>712</v>
      </c>
      <c r="G531" s="33"/>
      <c r="H531" s="33"/>
      <c r="I531" s="165"/>
      <c r="J531" s="33"/>
      <c r="K531" s="33"/>
      <c r="L531" s="34"/>
      <c r="M531" s="166"/>
      <c r="N531" s="167"/>
      <c r="O531" s="59"/>
      <c r="P531" s="59"/>
      <c r="Q531" s="59"/>
      <c r="R531" s="59"/>
      <c r="S531" s="59"/>
      <c r="T531" s="60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T531" s="18" t="s">
        <v>140</v>
      </c>
      <c r="AU531" s="18" t="s">
        <v>83</v>
      </c>
    </row>
    <row r="532" spans="1:65" s="2" customFormat="1" ht="19.5">
      <c r="A532" s="33"/>
      <c r="B532" s="34"/>
      <c r="C532" s="33"/>
      <c r="D532" s="163" t="s">
        <v>149</v>
      </c>
      <c r="E532" s="33"/>
      <c r="F532" s="176" t="s">
        <v>150</v>
      </c>
      <c r="G532" s="33"/>
      <c r="H532" s="33"/>
      <c r="I532" s="165"/>
      <c r="J532" s="33"/>
      <c r="K532" s="33"/>
      <c r="L532" s="34"/>
      <c r="M532" s="166"/>
      <c r="N532" s="167"/>
      <c r="O532" s="59"/>
      <c r="P532" s="59"/>
      <c r="Q532" s="59"/>
      <c r="R532" s="59"/>
      <c r="S532" s="59"/>
      <c r="T532" s="60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T532" s="18" t="s">
        <v>149</v>
      </c>
      <c r="AU532" s="18" t="s">
        <v>83</v>
      </c>
    </row>
    <row r="533" spans="1:65" s="13" customFormat="1" ht="11.25">
      <c r="B533" s="168"/>
      <c r="D533" s="163" t="s">
        <v>142</v>
      </c>
      <c r="E533" s="169" t="s">
        <v>1</v>
      </c>
      <c r="F533" s="170" t="s">
        <v>138</v>
      </c>
      <c r="H533" s="171">
        <v>4</v>
      </c>
      <c r="I533" s="172"/>
      <c r="L533" s="168"/>
      <c r="M533" s="173"/>
      <c r="N533" s="174"/>
      <c r="O533" s="174"/>
      <c r="P533" s="174"/>
      <c r="Q533" s="174"/>
      <c r="R533" s="174"/>
      <c r="S533" s="174"/>
      <c r="T533" s="175"/>
      <c r="AT533" s="169" t="s">
        <v>142</v>
      </c>
      <c r="AU533" s="169" t="s">
        <v>83</v>
      </c>
      <c r="AV533" s="13" t="s">
        <v>83</v>
      </c>
      <c r="AW533" s="13" t="s">
        <v>32</v>
      </c>
      <c r="AX533" s="13" t="s">
        <v>81</v>
      </c>
      <c r="AY533" s="169" t="s">
        <v>132</v>
      </c>
    </row>
    <row r="534" spans="1:65" s="2" customFormat="1" ht="24.2" customHeight="1">
      <c r="A534" s="33"/>
      <c r="B534" s="149"/>
      <c r="C534" s="200" t="s">
        <v>714</v>
      </c>
      <c r="D534" s="200" t="s">
        <v>358</v>
      </c>
      <c r="E534" s="201" t="s">
        <v>715</v>
      </c>
      <c r="F534" s="202" t="s">
        <v>716</v>
      </c>
      <c r="G534" s="203" t="s">
        <v>524</v>
      </c>
      <c r="H534" s="204">
        <v>4</v>
      </c>
      <c r="I534" s="205"/>
      <c r="J534" s="206">
        <f>ROUND(I534*H534,2)</f>
        <v>0</v>
      </c>
      <c r="K534" s="202" t="s">
        <v>146</v>
      </c>
      <c r="L534" s="207"/>
      <c r="M534" s="208" t="s">
        <v>1</v>
      </c>
      <c r="N534" s="209" t="s">
        <v>40</v>
      </c>
      <c r="O534" s="59"/>
      <c r="P534" s="159">
        <f>O534*H534</f>
        <v>0</v>
      </c>
      <c r="Q534" s="159">
        <v>1.3299999999999999E-2</v>
      </c>
      <c r="R534" s="159">
        <f>Q534*H534</f>
        <v>5.3199999999999997E-2</v>
      </c>
      <c r="S534" s="159">
        <v>0</v>
      </c>
      <c r="T534" s="160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61" t="s">
        <v>186</v>
      </c>
      <c r="AT534" s="161" t="s">
        <v>358</v>
      </c>
      <c r="AU534" s="161" t="s">
        <v>83</v>
      </c>
      <c r="AY534" s="18" t="s">
        <v>132</v>
      </c>
      <c r="BE534" s="162">
        <f>IF(N534="základní",J534,0)</f>
        <v>0</v>
      </c>
      <c r="BF534" s="162">
        <f>IF(N534="snížená",J534,0)</f>
        <v>0</v>
      </c>
      <c r="BG534" s="162">
        <f>IF(N534="zákl. přenesená",J534,0)</f>
        <v>0</v>
      </c>
      <c r="BH534" s="162">
        <f>IF(N534="sníž. přenesená",J534,0)</f>
        <v>0</v>
      </c>
      <c r="BI534" s="162">
        <f>IF(N534="nulová",J534,0)</f>
        <v>0</v>
      </c>
      <c r="BJ534" s="18" t="s">
        <v>81</v>
      </c>
      <c r="BK534" s="162">
        <f>ROUND(I534*H534,2)</f>
        <v>0</v>
      </c>
      <c r="BL534" s="18" t="s">
        <v>138</v>
      </c>
      <c r="BM534" s="161" t="s">
        <v>717</v>
      </c>
    </row>
    <row r="535" spans="1:65" s="2" customFormat="1" ht="19.5">
      <c r="A535" s="33"/>
      <c r="B535" s="34"/>
      <c r="C535" s="33"/>
      <c r="D535" s="163" t="s">
        <v>140</v>
      </c>
      <c r="E535" s="33"/>
      <c r="F535" s="164" t="s">
        <v>716</v>
      </c>
      <c r="G535" s="33"/>
      <c r="H535" s="33"/>
      <c r="I535" s="165"/>
      <c r="J535" s="33"/>
      <c r="K535" s="33"/>
      <c r="L535" s="34"/>
      <c r="M535" s="166"/>
      <c r="N535" s="167"/>
      <c r="O535" s="59"/>
      <c r="P535" s="59"/>
      <c r="Q535" s="59"/>
      <c r="R535" s="59"/>
      <c r="S535" s="59"/>
      <c r="T535" s="60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T535" s="18" t="s">
        <v>140</v>
      </c>
      <c r="AU535" s="18" t="s">
        <v>83</v>
      </c>
    </row>
    <row r="536" spans="1:65" s="2" customFormat="1" ht="16.5" customHeight="1">
      <c r="A536" s="33"/>
      <c r="B536" s="149"/>
      <c r="C536" s="200" t="s">
        <v>718</v>
      </c>
      <c r="D536" s="200" t="s">
        <v>358</v>
      </c>
      <c r="E536" s="201" t="s">
        <v>719</v>
      </c>
      <c r="F536" s="202" t="s">
        <v>720</v>
      </c>
      <c r="G536" s="203" t="s">
        <v>237</v>
      </c>
      <c r="H536" s="204">
        <v>4</v>
      </c>
      <c r="I536" s="205"/>
      <c r="J536" s="206">
        <f>ROUND(I536*H536,2)</f>
        <v>0</v>
      </c>
      <c r="K536" s="202" t="s">
        <v>1</v>
      </c>
      <c r="L536" s="207"/>
      <c r="M536" s="208" t="s">
        <v>1</v>
      </c>
      <c r="N536" s="209" t="s">
        <v>40</v>
      </c>
      <c r="O536" s="59"/>
      <c r="P536" s="159">
        <f>O536*H536</f>
        <v>0</v>
      </c>
      <c r="Q536" s="159">
        <v>0</v>
      </c>
      <c r="R536" s="159">
        <f>Q536*H536</f>
        <v>0</v>
      </c>
      <c r="S536" s="159">
        <v>0</v>
      </c>
      <c r="T536" s="160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61" t="s">
        <v>186</v>
      </c>
      <c r="AT536" s="161" t="s">
        <v>358</v>
      </c>
      <c r="AU536" s="161" t="s">
        <v>83</v>
      </c>
      <c r="AY536" s="18" t="s">
        <v>132</v>
      </c>
      <c r="BE536" s="162">
        <f>IF(N536="základní",J536,0)</f>
        <v>0</v>
      </c>
      <c r="BF536" s="162">
        <f>IF(N536="snížená",J536,0)</f>
        <v>0</v>
      </c>
      <c r="BG536" s="162">
        <f>IF(N536="zákl. přenesená",J536,0)</f>
        <v>0</v>
      </c>
      <c r="BH536" s="162">
        <f>IF(N536="sníž. přenesená",J536,0)</f>
        <v>0</v>
      </c>
      <c r="BI536" s="162">
        <f>IF(N536="nulová",J536,0)</f>
        <v>0</v>
      </c>
      <c r="BJ536" s="18" t="s">
        <v>81</v>
      </c>
      <c r="BK536" s="162">
        <f>ROUND(I536*H536,2)</f>
        <v>0</v>
      </c>
      <c r="BL536" s="18" t="s">
        <v>138</v>
      </c>
      <c r="BM536" s="161" t="s">
        <v>721</v>
      </c>
    </row>
    <row r="537" spans="1:65" s="2" customFormat="1" ht="11.25">
      <c r="A537" s="33"/>
      <c r="B537" s="34"/>
      <c r="C537" s="33"/>
      <c r="D537" s="163" t="s">
        <v>140</v>
      </c>
      <c r="E537" s="33"/>
      <c r="F537" s="164" t="s">
        <v>720</v>
      </c>
      <c r="G537" s="33"/>
      <c r="H537" s="33"/>
      <c r="I537" s="165"/>
      <c r="J537" s="33"/>
      <c r="K537" s="33"/>
      <c r="L537" s="34"/>
      <c r="M537" s="166"/>
      <c r="N537" s="167"/>
      <c r="O537" s="59"/>
      <c r="P537" s="59"/>
      <c r="Q537" s="59"/>
      <c r="R537" s="59"/>
      <c r="S537" s="59"/>
      <c r="T537" s="60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T537" s="18" t="s">
        <v>140</v>
      </c>
      <c r="AU537" s="18" t="s">
        <v>83</v>
      </c>
    </row>
    <row r="538" spans="1:65" s="2" customFormat="1" ht="16.5" customHeight="1">
      <c r="A538" s="33"/>
      <c r="B538" s="149"/>
      <c r="C538" s="150" t="s">
        <v>722</v>
      </c>
      <c r="D538" s="150" t="s">
        <v>134</v>
      </c>
      <c r="E538" s="151" t="s">
        <v>723</v>
      </c>
      <c r="F538" s="152" t="s">
        <v>724</v>
      </c>
      <c r="G538" s="153" t="s">
        <v>524</v>
      </c>
      <c r="H538" s="154">
        <v>4</v>
      </c>
      <c r="I538" s="155"/>
      <c r="J538" s="156">
        <f>ROUND(I538*H538,2)</f>
        <v>0</v>
      </c>
      <c r="K538" s="152" t="s">
        <v>146</v>
      </c>
      <c r="L538" s="34"/>
      <c r="M538" s="157" t="s">
        <v>1</v>
      </c>
      <c r="N538" s="158" t="s">
        <v>40</v>
      </c>
      <c r="O538" s="59"/>
      <c r="P538" s="159">
        <f>O538*H538</f>
        <v>0</v>
      </c>
      <c r="Q538" s="159">
        <v>0.32906000000000002</v>
      </c>
      <c r="R538" s="159">
        <f>Q538*H538</f>
        <v>1.3162400000000001</v>
      </c>
      <c r="S538" s="159">
        <v>0</v>
      </c>
      <c r="T538" s="160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61" t="s">
        <v>138</v>
      </c>
      <c r="AT538" s="161" t="s">
        <v>134</v>
      </c>
      <c r="AU538" s="161" t="s">
        <v>83</v>
      </c>
      <c r="AY538" s="18" t="s">
        <v>132</v>
      </c>
      <c r="BE538" s="162">
        <f>IF(N538="základní",J538,0)</f>
        <v>0</v>
      </c>
      <c r="BF538" s="162">
        <f>IF(N538="snížená",J538,0)</f>
        <v>0</v>
      </c>
      <c r="BG538" s="162">
        <f>IF(N538="zákl. přenesená",J538,0)</f>
        <v>0</v>
      </c>
      <c r="BH538" s="162">
        <f>IF(N538="sníž. přenesená",J538,0)</f>
        <v>0</v>
      </c>
      <c r="BI538" s="162">
        <f>IF(N538="nulová",J538,0)</f>
        <v>0</v>
      </c>
      <c r="BJ538" s="18" t="s">
        <v>81</v>
      </c>
      <c r="BK538" s="162">
        <f>ROUND(I538*H538,2)</f>
        <v>0</v>
      </c>
      <c r="BL538" s="18" t="s">
        <v>138</v>
      </c>
      <c r="BM538" s="161" t="s">
        <v>725</v>
      </c>
    </row>
    <row r="539" spans="1:65" s="2" customFormat="1" ht="11.25">
      <c r="A539" s="33"/>
      <c r="B539" s="34"/>
      <c r="C539" s="33"/>
      <c r="D539" s="163" t="s">
        <v>140</v>
      </c>
      <c r="E539" s="33"/>
      <c r="F539" s="164" t="s">
        <v>724</v>
      </c>
      <c r="G539" s="33"/>
      <c r="H539" s="33"/>
      <c r="I539" s="165"/>
      <c r="J539" s="33"/>
      <c r="K539" s="33"/>
      <c r="L539" s="34"/>
      <c r="M539" s="166"/>
      <c r="N539" s="167"/>
      <c r="O539" s="59"/>
      <c r="P539" s="59"/>
      <c r="Q539" s="59"/>
      <c r="R539" s="59"/>
      <c r="S539" s="59"/>
      <c r="T539" s="60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T539" s="18" t="s">
        <v>140</v>
      </c>
      <c r="AU539" s="18" t="s">
        <v>83</v>
      </c>
    </row>
    <row r="540" spans="1:65" s="2" customFormat="1" ht="19.5">
      <c r="A540" s="33"/>
      <c r="B540" s="34"/>
      <c r="C540" s="33"/>
      <c r="D540" s="163" t="s">
        <v>149</v>
      </c>
      <c r="E540" s="33"/>
      <c r="F540" s="176" t="s">
        <v>150</v>
      </c>
      <c r="G540" s="33"/>
      <c r="H540" s="33"/>
      <c r="I540" s="165"/>
      <c r="J540" s="33"/>
      <c r="K540" s="33"/>
      <c r="L540" s="34"/>
      <c r="M540" s="166"/>
      <c r="N540" s="167"/>
      <c r="O540" s="59"/>
      <c r="P540" s="59"/>
      <c r="Q540" s="59"/>
      <c r="R540" s="59"/>
      <c r="S540" s="59"/>
      <c r="T540" s="60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T540" s="18" t="s">
        <v>149</v>
      </c>
      <c r="AU540" s="18" t="s">
        <v>83</v>
      </c>
    </row>
    <row r="541" spans="1:65" s="13" customFormat="1" ht="11.25">
      <c r="B541" s="168"/>
      <c r="D541" s="163" t="s">
        <v>142</v>
      </c>
      <c r="E541" s="169" t="s">
        <v>1</v>
      </c>
      <c r="F541" s="170" t="s">
        <v>138</v>
      </c>
      <c r="H541" s="171">
        <v>4</v>
      </c>
      <c r="I541" s="172"/>
      <c r="L541" s="168"/>
      <c r="M541" s="173"/>
      <c r="N541" s="174"/>
      <c r="O541" s="174"/>
      <c r="P541" s="174"/>
      <c r="Q541" s="174"/>
      <c r="R541" s="174"/>
      <c r="S541" s="174"/>
      <c r="T541" s="175"/>
      <c r="AT541" s="169" t="s">
        <v>142</v>
      </c>
      <c r="AU541" s="169" t="s">
        <v>83</v>
      </c>
      <c r="AV541" s="13" t="s">
        <v>83</v>
      </c>
      <c r="AW541" s="13" t="s">
        <v>32</v>
      </c>
      <c r="AX541" s="13" t="s">
        <v>81</v>
      </c>
      <c r="AY541" s="169" t="s">
        <v>132</v>
      </c>
    </row>
    <row r="542" spans="1:65" s="2" customFormat="1" ht="16.5" customHeight="1">
      <c r="A542" s="33"/>
      <c r="B542" s="149"/>
      <c r="C542" s="200" t="s">
        <v>726</v>
      </c>
      <c r="D542" s="200" t="s">
        <v>358</v>
      </c>
      <c r="E542" s="201" t="s">
        <v>727</v>
      </c>
      <c r="F542" s="202" t="s">
        <v>728</v>
      </c>
      <c r="G542" s="203" t="s">
        <v>524</v>
      </c>
      <c r="H542" s="204">
        <v>4</v>
      </c>
      <c r="I542" s="205"/>
      <c r="J542" s="206">
        <f>ROUND(I542*H542,2)</f>
        <v>0</v>
      </c>
      <c r="K542" s="202" t="s">
        <v>146</v>
      </c>
      <c r="L542" s="207"/>
      <c r="M542" s="208" t="s">
        <v>1</v>
      </c>
      <c r="N542" s="209" t="s">
        <v>40</v>
      </c>
      <c r="O542" s="59"/>
      <c r="P542" s="159">
        <f>O542*H542</f>
        <v>0</v>
      </c>
      <c r="Q542" s="159">
        <v>2.9499999999999998E-2</v>
      </c>
      <c r="R542" s="159">
        <f>Q542*H542</f>
        <v>0.11799999999999999</v>
      </c>
      <c r="S542" s="159">
        <v>0</v>
      </c>
      <c r="T542" s="160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61" t="s">
        <v>186</v>
      </c>
      <c r="AT542" s="161" t="s">
        <v>358</v>
      </c>
      <c r="AU542" s="161" t="s">
        <v>83</v>
      </c>
      <c r="AY542" s="18" t="s">
        <v>132</v>
      </c>
      <c r="BE542" s="162">
        <f>IF(N542="základní",J542,0)</f>
        <v>0</v>
      </c>
      <c r="BF542" s="162">
        <f>IF(N542="snížená",J542,0)</f>
        <v>0</v>
      </c>
      <c r="BG542" s="162">
        <f>IF(N542="zákl. přenesená",J542,0)</f>
        <v>0</v>
      </c>
      <c r="BH542" s="162">
        <f>IF(N542="sníž. přenesená",J542,0)</f>
        <v>0</v>
      </c>
      <c r="BI542" s="162">
        <f>IF(N542="nulová",J542,0)</f>
        <v>0</v>
      </c>
      <c r="BJ542" s="18" t="s">
        <v>81</v>
      </c>
      <c r="BK542" s="162">
        <f>ROUND(I542*H542,2)</f>
        <v>0</v>
      </c>
      <c r="BL542" s="18" t="s">
        <v>138</v>
      </c>
      <c r="BM542" s="161" t="s">
        <v>729</v>
      </c>
    </row>
    <row r="543" spans="1:65" s="2" customFormat="1" ht="11.25">
      <c r="A543" s="33"/>
      <c r="B543" s="34"/>
      <c r="C543" s="33"/>
      <c r="D543" s="163" t="s">
        <v>140</v>
      </c>
      <c r="E543" s="33"/>
      <c r="F543" s="164" t="s">
        <v>730</v>
      </c>
      <c r="G543" s="33"/>
      <c r="H543" s="33"/>
      <c r="I543" s="165"/>
      <c r="J543" s="33"/>
      <c r="K543" s="33"/>
      <c r="L543" s="34"/>
      <c r="M543" s="166"/>
      <c r="N543" s="167"/>
      <c r="O543" s="59"/>
      <c r="P543" s="59"/>
      <c r="Q543" s="59"/>
      <c r="R543" s="59"/>
      <c r="S543" s="59"/>
      <c r="T543" s="60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T543" s="18" t="s">
        <v>140</v>
      </c>
      <c r="AU543" s="18" t="s">
        <v>83</v>
      </c>
    </row>
    <row r="544" spans="1:65" s="2" customFormat="1" ht="16.5" customHeight="1">
      <c r="A544" s="33"/>
      <c r="B544" s="149"/>
      <c r="C544" s="200" t="s">
        <v>731</v>
      </c>
      <c r="D544" s="200" t="s">
        <v>358</v>
      </c>
      <c r="E544" s="201" t="s">
        <v>732</v>
      </c>
      <c r="F544" s="202" t="s">
        <v>720</v>
      </c>
      <c r="G544" s="203" t="s">
        <v>237</v>
      </c>
      <c r="H544" s="204">
        <v>4</v>
      </c>
      <c r="I544" s="205"/>
      <c r="J544" s="206">
        <f>ROUND(I544*H544,2)</f>
        <v>0</v>
      </c>
      <c r="K544" s="202" t="s">
        <v>1</v>
      </c>
      <c r="L544" s="207"/>
      <c r="M544" s="208" t="s">
        <v>1</v>
      </c>
      <c r="N544" s="209" t="s">
        <v>40</v>
      </c>
      <c r="O544" s="59"/>
      <c r="P544" s="159">
        <f>O544*H544</f>
        <v>0</v>
      </c>
      <c r="Q544" s="159">
        <v>0</v>
      </c>
      <c r="R544" s="159">
        <f>Q544*H544</f>
        <v>0</v>
      </c>
      <c r="S544" s="159">
        <v>0</v>
      </c>
      <c r="T544" s="160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61" t="s">
        <v>186</v>
      </c>
      <c r="AT544" s="161" t="s">
        <v>358</v>
      </c>
      <c r="AU544" s="161" t="s">
        <v>83</v>
      </c>
      <c r="AY544" s="18" t="s">
        <v>132</v>
      </c>
      <c r="BE544" s="162">
        <f>IF(N544="základní",J544,0)</f>
        <v>0</v>
      </c>
      <c r="BF544" s="162">
        <f>IF(N544="snížená",J544,0)</f>
        <v>0</v>
      </c>
      <c r="BG544" s="162">
        <f>IF(N544="zákl. přenesená",J544,0)</f>
        <v>0</v>
      </c>
      <c r="BH544" s="162">
        <f>IF(N544="sníž. přenesená",J544,0)</f>
        <v>0</v>
      </c>
      <c r="BI544" s="162">
        <f>IF(N544="nulová",J544,0)</f>
        <v>0</v>
      </c>
      <c r="BJ544" s="18" t="s">
        <v>81</v>
      </c>
      <c r="BK544" s="162">
        <f>ROUND(I544*H544,2)</f>
        <v>0</v>
      </c>
      <c r="BL544" s="18" t="s">
        <v>138</v>
      </c>
      <c r="BM544" s="161" t="s">
        <v>733</v>
      </c>
    </row>
    <row r="545" spans="1:65" s="2" customFormat="1" ht="11.25">
      <c r="A545" s="33"/>
      <c r="B545" s="34"/>
      <c r="C545" s="33"/>
      <c r="D545" s="163" t="s">
        <v>140</v>
      </c>
      <c r="E545" s="33"/>
      <c r="F545" s="164" t="s">
        <v>720</v>
      </c>
      <c r="G545" s="33"/>
      <c r="H545" s="33"/>
      <c r="I545" s="165"/>
      <c r="J545" s="33"/>
      <c r="K545" s="33"/>
      <c r="L545" s="34"/>
      <c r="M545" s="166"/>
      <c r="N545" s="167"/>
      <c r="O545" s="59"/>
      <c r="P545" s="59"/>
      <c r="Q545" s="59"/>
      <c r="R545" s="59"/>
      <c r="S545" s="59"/>
      <c r="T545" s="60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T545" s="18" t="s">
        <v>140</v>
      </c>
      <c r="AU545" s="18" t="s">
        <v>83</v>
      </c>
    </row>
    <row r="546" spans="1:65" s="2" customFormat="1" ht="24.2" customHeight="1">
      <c r="A546" s="33"/>
      <c r="B546" s="149"/>
      <c r="C546" s="150" t="s">
        <v>734</v>
      </c>
      <c r="D546" s="150" t="s">
        <v>134</v>
      </c>
      <c r="E546" s="151" t="s">
        <v>735</v>
      </c>
      <c r="F546" s="152" t="s">
        <v>736</v>
      </c>
      <c r="G546" s="153" t="s">
        <v>524</v>
      </c>
      <c r="H546" s="154">
        <v>11</v>
      </c>
      <c r="I546" s="155"/>
      <c r="J546" s="156">
        <f>ROUND(I546*H546,2)</f>
        <v>0</v>
      </c>
      <c r="K546" s="152" t="s">
        <v>423</v>
      </c>
      <c r="L546" s="34"/>
      <c r="M546" s="157" t="s">
        <v>1</v>
      </c>
      <c r="N546" s="158" t="s">
        <v>40</v>
      </c>
      <c r="O546" s="59"/>
      <c r="P546" s="159">
        <f>O546*H546</f>
        <v>0</v>
      </c>
      <c r="Q546" s="159">
        <v>1.6000000000000001E-4</v>
      </c>
      <c r="R546" s="159">
        <f>Q546*H546</f>
        <v>1.7600000000000001E-3</v>
      </c>
      <c r="S546" s="159">
        <v>0</v>
      </c>
      <c r="T546" s="160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61" t="s">
        <v>138</v>
      </c>
      <c r="AT546" s="161" t="s">
        <v>134</v>
      </c>
      <c r="AU546" s="161" t="s">
        <v>83</v>
      </c>
      <c r="AY546" s="18" t="s">
        <v>132</v>
      </c>
      <c r="BE546" s="162">
        <f>IF(N546="základní",J546,0)</f>
        <v>0</v>
      </c>
      <c r="BF546" s="162">
        <f>IF(N546="snížená",J546,0)</f>
        <v>0</v>
      </c>
      <c r="BG546" s="162">
        <f>IF(N546="zákl. přenesená",J546,0)</f>
        <v>0</v>
      </c>
      <c r="BH546" s="162">
        <f>IF(N546="sníž. přenesená",J546,0)</f>
        <v>0</v>
      </c>
      <c r="BI546" s="162">
        <f>IF(N546="nulová",J546,0)</f>
        <v>0</v>
      </c>
      <c r="BJ546" s="18" t="s">
        <v>81</v>
      </c>
      <c r="BK546" s="162">
        <f>ROUND(I546*H546,2)</f>
        <v>0</v>
      </c>
      <c r="BL546" s="18" t="s">
        <v>138</v>
      </c>
      <c r="BM546" s="161" t="s">
        <v>737</v>
      </c>
    </row>
    <row r="547" spans="1:65" s="2" customFormat="1" ht="19.5">
      <c r="A547" s="33"/>
      <c r="B547" s="34"/>
      <c r="C547" s="33"/>
      <c r="D547" s="163" t="s">
        <v>140</v>
      </c>
      <c r="E547" s="33"/>
      <c r="F547" s="164" t="s">
        <v>738</v>
      </c>
      <c r="G547" s="33"/>
      <c r="H547" s="33"/>
      <c r="I547" s="165"/>
      <c r="J547" s="33"/>
      <c r="K547" s="33"/>
      <c r="L547" s="34"/>
      <c r="M547" s="166"/>
      <c r="N547" s="167"/>
      <c r="O547" s="59"/>
      <c r="P547" s="59"/>
      <c r="Q547" s="59"/>
      <c r="R547" s="59"/>
      <c r="S547" s="59"/>
      <c r="T547" s="60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T547" s="18" t="s">
        <v>140</v>
      </c>
      <c r="AU547" s="18" t="s">
        <v>83</v>
      </c>
    </row>
    <row r="548" spans="1:65" s="2" customFormat="1" ht="19.5">
      <c r="A548" s="33"/>
      <c r="B548" s="34"/>
      <c r="C548" s="33"/>
      <c r="D548" s="163" t="s">
        <v>149</v>
      </c>
      <c r="E548" s="33"/>
      <c r="F548" s="176" t="s">
        <v>150</v>
      </c>
      <c r="G548" s="33"/>
      <c r="H548" s="33"/>
      <c r="I548" s="165"/>
      <c r="J548" s="33"/>
      <c r="K548" s="33"/>
      <c r="L548" s="34"/>
      <c r="M548" s="166"/>
      <c r="N548" s="167"/>
      <c r="O548" s="59"/>
      <c r="P548" s="59"/>
      <c r="Q548" s="59"/>
      <c r="R548" s="59"/>
      <c r="S548" s="59"/>
      <c r="T548" s="60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T548" s="18" t="s">
        <v>149</v>
      </c>
      <c r="AU548" s="18" t="s">
        <v>83</v>
      </c>
    </row>
    <row r="549" spans="1:65" s="13" customFormat="1" ht="11.25">
      <c r="B549" s="168"/>
      <c r="D549" s="163" t="s">
        <v>142</v>
      </c>
      <c r="E549" s="169" t="s">
        <v>1</v>
      </c>
      <c r="F549" s="170" t="s">
        <v>210</v>
      </c>
      <c r="H549" s="171">
        <v>11</v>
      </c>
      <c r="I549" s="172"/>
      <c r="L549" s="168"/>
      <c r="M549" s="173"/>
      <c r="N549" s="174"/>
      <c r="O549" s="174"/>
      <c r="P549" s="174"/>
      <c r="Q549" s="174"/>
      <c r="R549" s="174"/>
      <c r="S549" s="174"/>
      <c r="T549" s="175"/>
      <c r="AT549" s="169" t="s">
        <v>142</v>
      </c>
      <c r="AU549" s="169" t="s">
        <v>83</v>
      </c>
      <c r="AV549" s="13" t="s">
        <v>83</v>
      </c>
      <c r="AW549" s="13" t="s">
        <v>32</v>
      </c>
      <c r="AX549" s="13" t="s">
        <v>81</v>
      </c>
      <c r="AY549" s="169" t="s">
        <v>132</v>
      </c>
    </row>
    <row r="550" spans="1:65" s="2" customFormat="1" ht="24.2" customHeight="1">
      <c r="A550" s="33"/>
      <c r="B550" s="149"/>
      <c r="C550" s="150" t="s">
        <v>739</v>
      </c>
      <c r="D550" s="150" t="s">
        <v>134</v>
      </c>
      <c r="E550" s="151" t="s">
        <v>740</v>
      </c>
      <c r="F550" s="152" t="s">
        <v>741</v>
      </c>
      <c r="G550" s="153" t="s">
        <v>219</v>
      </c>
      <c r="H550" s="154">
        <v>351.85500000000002</v>
      </c>
      <c r="I550" s="155"/>
      <c r="J550" s="156">
        <f>ROUND(I550*H550,2)</f>
        <v>0</v>
      </c>
      <c r="K550" s="152" t="s">
        <v>146</v>
      </c>
      <c r="L550" s="34"/>
      <c r="M550" s="157" t="s">
        <v>1</v>
      </c>
      <c r="N550" s="158" t="s">
        <v>40</v>
      </c>
      <c r="O550" s="59"/>
      <c r="P550" s="159">
        <f>O550*H550</f>
        <v>0</v>
      </c>
      <c r="Q550" s="159">
        <v>1.9000000000000001E-4</v>
      </c>
      <c r="R550" s="159">
        <f>Q550*H550</f>
        <v>6.6852450000000008E-2</v>
      </c>
      <c r="S550" s="159">
        <v>0</v>
      </c>
      <c r="T550" s="160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161" t="s">
        <v>138</v>
      </c>
      <c r="AT550" s="161" t="s">
        <v>134</v>
      </c>
      <c r="AU550" s="161" t="s">
        <v>83</v>
      </c>
      <c r="AY550" s="18" t="s">
        <v>132</v>
      </c>
      <c r="BE550" s="162">
        <f>IF(N550="základní",J550,0)</f>
        <v>0</v>
      </c>
      <c r="BF550" s="162">
        <f>IF(N550="snížená",J550,0)</f>
        <v>0</v>
      </c>
      <c r="BG550" s="162">
        <f>IF(N550="zákl. přenesená",J550,0)</f>
        <v>0</v>
      </c>
      <c r="BH550" s="162">
        <f>IF(N550="sníž. přenesená",J550,0)</f>
        <v>0</v>
      </c>
      <c r="BI550" s="162">
        <f>IF(N550="nulová",J550,0)</f>
        <v>0</v>
      </c>
      <c r="BJ550" s="18" t="s">
        <v>81</v>
      </c>
      <c r="BK550" s="162">
        <f>ROUND(I550*H550,2)</f>
        <v>0</v>
      </c>
      <c r="BL550" s="18" t="s">
        <v>138</v>
      </c>
      <c r="BM550" s="161" t="s">
        <v>742</v>
      </c>
    </row>
    <row r="551" spans="1:65" s="2" customFormat="1" ht="11.25">
      <c r="A551" s="33"/>
      <c r="B551" s="34"/>
      <c r="C551" s="33"/>
      <c r="D551" s="163" t="s">
        <v>140</v>
      </c>
      <c r="E551" s="33"/>
      <c r="F551" s="164" t="s">
        <v>743</v>
      </c>
      <c r="I551" s="165"/>
      <c r="J551" s="33"/>
      <c r="K551" s="33"/>
      <c r="L551" s="34"/>
      <c r="M551" s="166"/>
      <c r="N551" s="167"/>
      <c r="O551" s="59"/>
      <c r="P551" s="59"/>
      <c r="Q551" s="59"/>
      <c r="R551" s="59"/>
      <c r="S551" s="59"/>
      <c r="T551" s="60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T551" s="18" t="s">
        <v>140</v>
      </c>
      <c r="AU551" s="18" t="s">
        <v>83</v>
      </c>
    </row>
    <row r="552" spans="1:65" s="2" customFormat="1" ht="19.5">
      <c r="A552" s="33"/>
      <c r="B552" s="34"/>
      <c r="C552" s="33"/>
      <c r="D552" s="163" t="s">
        <v>149</v>
      </c>
      <c r="E552" s="33"/>
      <c r="F552" s="176" t="s">
        <v>150</v>
      </c>
      <c r="I552" s="165"/>
      <c r="J552" s="33"/>
      <c r="K552" s="33"/>
      <c r="L552" s="34"/>
      <c r="M552" s="166"/>
      <c r="N552" s="167"/>
      <c r="O552" s="59"/>
      <c r="P552" s="59"/>
      <c r="Q552" s="59"/>
      <c r="R552" s="59"/>
      <c r="S552" s="59"/>
      <c r="T552" s="60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T552" s="18" t="s">
        <v>149</v>
      </c>
      <c r="AU552" s="18" t="s">
        <v>83</v>
      </c>
    </row>
    <row r="553" spans="1:65" s="13" customFormat="1" ht="11.25">
      <c r="B553" s="168"/>
      <c r="D553" s="163" t="s">
        <v>142</v>
      </c>
      <c r="E553" s="169" t="s">
        <v>1</v>
      </c>
      <c r="F553" s="170" t="s">
        <v>1205</v>
      </c>
      <c r="H553" s="264" t="s">
        <v>1205</v>
      </c>
      <c r="I553" s="172"/>
      <c r="L553" s="168"/>
      <c r="M553" s="173"/>
      <c r="N553" s="174"/>
      <c r="O553" s="174"/>
      <c r="P553" s="174"/>
      <c r="Q553" s="174"/>
      <c r="R553" s="174"/>
      <c r="S553" s="174"/>
      <c r="T553" s="175"/>
      <c r="AT553" s="169" t="s">
        <v>142</v>
      </c>
      <c r="AU553" s="169" t="s">
        <v>83</v>
      </c>
      <c r="AV553" s="13" t="s">
        <v>83</v>
      </c>
      <c r="AW553" s="13" t="s">
        <v>32</v>
      </c>
      <c r="AX553" s="13" t="s">
        <v>81</v>
      </c>
      <c r="AY553" s="169" t="s">
        <v>132</v>
      </c>
    </row>
    <row r="554" spans="1:65" s="13" customFormat="1" ht="11.25">
      <c r="B554" s="168"/>
      <c r="D554" s="163" t="s">
        <v>142</v>
      </c>
      <c r="F554" s="170" t="s">
        <v>1206</v>
      </c>
      <c r="H554" s="264" t="s">
        <v>1207</v>
      </c>
      <c r="I554" s="172"/>
      <c r="L554" s="168"/>
      <c r="M554" s="173"/>
      <c r="N554" s="174"/>
      <c r="O554" s="174"/>
      <c r="P554" s="174"/>
      <c r="Q554" s="174"/>
      <c r="R554" s="174"/>
      <c r="S554" s="174"/>
      <c r="T554" s="175"/>
      <c r="AT554" s="169" t="s">
        <v>142</v>
      </c>
      <c r="AU554" s="169" t="s">
        <v>83</v>
      </c>
      <c r="AV554" s="13" t="s">
        <v>83</v>
      </c>
      <c r="AW554" s="13" t="s">
        <v>3</v>
      </c>
      <c r="AX554" s="13" t="s">
        <v>81</v>
      </c>
      <c r="AY554" s="169" t="s">
        <v>132</v>
      </c>
    </row>
    <row r="555" spans="1:65" s="2" customFormat="1" ht="21.75" customHeight="1">
      <c r="A555" s="33"/>
      <c r="B555" s="149"/>
      <c r="C555" s="150" t="s">
        <v>744</v>
      </c>
      <c r="D555" s="150" t="s">
        <v>134</v>
      </c>
      <c r="E555" s="151" t="s">
        <v>745</v>
      </c>
      <c r="F555" s="152" t="s">
        <v>746</v>
      </c>
      <c r="G555" s="153" t="s">
        <v>219</v>
      </c>
      <c r="H555" s="154">
        <v>156.30000000000001</v>
      </c>
      <c r="I555" s="155"/>
      <c r="J555" s="156">
        <f>ROUND(I555*H555,2)</f>
        <v>0</v>
      </c>
      <c r="K555" s="152" t="s">
        <v>146</v>
      </c>
      <c r="L555" s="34"/>
      <c r="M555" s="157" t="s">
        <v>1</v>
      </c>
      <c r="N555" s="158" t="s">
        <v>40</v>
      </c>
      <c r="O555" s="59"/>
      <c r="P555" s="159">
        <f>O555*H555</f>
        <v>0</v>
      </c>
      <c r="Q555" s="159">
        <v>9.0000000000000006E-5</v>
      </c>
      <c r="R555" s="159">
        <f>Q555*H555</f>
        <v>1.4067000000000001E-2</v>
      </c>
      <c r="S555" s="159">
        <v>0</v>
      </c>
      <c r="T555" s="160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61" t="s">
        <v>138</v>
      </c>
      <c r="AT555" s="161" t="s">
        <v>134</v>
      </c>
      <c r="AU555" s="161" t="s">
        <v>83</v>
      </c>
      <c r="AY555" s="18" t="s">
        <v>132</v>
      </c>
      <c r="BE555" s="162">
        <f>IF(N555="základní",J555,0)</f>
        <v>0</v>
      </c>
      <c r="BF555" s="162">
        <f>IF(N555="snížená",J555,0)</f>
        <v>0</v>
      </c>
      <c r="BG555" s="162">
        <f>IF(N555="zákl. přenesená",J555,0)</f>
        <v>0</v>
      </c>
      <c r="BH555" s="162">
        <f>IF(N555="sníž. přenesená",J555,0)</f>
        <v>0</v>
      </c>
      <c r="BI555" s="162">
        <f>IF(N555="nulová",J555,0)</f>
        <v>0</v>
      </c>
      <c r="BJ555" s="18" t="s">
        <v>81</v>
      </c>
      <c r="BK555" s="162">
        <f>ROUND(I555*H555,2)</f>
        <v>0</v>
      </c>
      <c r="BL555" s="18" t="s">
        <v>138</v>
      </c>
      <c r="BM555" s="161" t="s">
        <v>747</v>
      </c>
    </row>
    <row r="556" spans="1:65" s="2" customFormat="1" ht="11.25">
      <c r="A556" s="33"/>
      <c r="B556" s="34"/>
      <c r="C556" s="33"/>
      <c r="D556" s="163" t="s">
        <v>140</v>
      </c>
      <c r="E556" s="33"/>
      <c r="F556" s="164" t="s">
        <v>748</v>
      </c>
      <c r="G556" s="33"/>
      <c r="H556" s="33"/>
      <c r="I556" s="165"/>
      <c r="J556" s="33"/>
      <c r="K556" s="33"/>
      <c r="L556" s="34"/>
      <c r="M556" s="166"/>
      <c r="N556" s="167"/>
      <c r="O556" s="59"/>
      <c r="P556" s="59"/>
      <c r="Q556" s="59"/>
      <c r="R556" s="59"/>
      <c r="S556" s="59"/>
      <c r="T556" s="60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T556" s="18" t="s">
        <v>140</v>
      </c>
      <c r="AU556" s="18" t="s">
        <v>83</v>
      </c>
    </row>
    <row r="557" spans="1:65" s="2" customFormat="1" ht="19.5">
      <c r="A557" s="33"/>
      <c r="B557" s="34"/>
      <c r="C557" s="33"/>
      <c r="D557" s="163" t="s">
        <v>149</v>
      </c>
      <c r="E557" s="33"/>
      <c r="F557" s="176" t="s">
        <v>150</v>
      </c>
      <c r="G557" s="33"/>
      <c r="H557" s="33"/>
      <c r="I557" s="165"/>
      <c r="J557" s="33"/>
      <c r="K557" s="33"/>
      <c r="L557" s="34"/>
      <c r="M557" s="166"/>
      <c r="N557" s="167"/>
      <c r="O557" s="59"/>
      <c r="P557" s="59"/>
      <c r="Q557" s="59"/>
      <c r="R557" s="59"/>
      <c r="S557" s="59"/>
      <c r="T557" s="60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T557" s="18" t="s">
        <v>149</v>
      </c>
      <c r="AU557" s="18" t="s">
        <v>83</v>
      </c>
    </row>
    <row r="558" spans="1:65" s="13" customFormat="1" ht="11.25">
      <c r="B558" s="168"/>
      <c r="D558" s="163" t="s">
        <v>142</v>
      </c>
      <c r="E558" s="169" t="s">
        <v>1</v>
      </c>
      <c r="F558" s="170" t="s">
        <v>412</v>
      </c>
      <c r="H558" s="171">
        <v>156.30000000000001</v>
      </c>
      <c r="I558" s="172"/>
      <c r="L558" s="168"/>
      <c r="M558" s="173"/>
      <c r="N558" s="174"/>
      <c r="O558" s="174"/>
      <c r="P558" s="174"/>
      <c r="Q558" s="174"/>
      <c r="R558" s="174"/>
      <c r="S558" s="174"/>
      <c r="T558" s="175"/>
      <c r="AT558" s="169" t="s">
        <v>142</v>
      </c>
      <c r="AU558" s="169" t="s">
        <v>83</v>
      </c>
      <c r="AV558" s="13" t="s">
        <v>83</v>
      </c>
      <c r="AW558" s="13" t="s">
        <v>32</v>
      </c>
      <c r="AX558" s="13" t="s">
        <v>81</v>
      </c>
      <c r="AY558" s="169" t="s">
        <v>132</v>
      </c>
    </row>
    <row r="559" spans="1:65" s="12" customFormat="1" ht="22.9" customHeight="1">
      <c r="B559" s="136"/>
      <c r="D559" s="137" t="s">
        <v>74</v>
      </c>
      <c r="E559" s="147" t="s">
        <v>193</v>
      </c>
      <c r="F559" s="147" t="s">
        <v>749</v>
      </c>
      <c r="I559" s="139"/>
      <c r="J559" s="148">
        <f>BK559</f>
        <v>0</v>
      </c>
      <c r="L559" s="136"/>
      <c r="M559" s="141"/>
      <c r="N559" s="142"/>
      <c r="O559" s="142"/>
      <c r="P559" s="143">
        <f>SUM(P560:P602)</f>
        <v>0</v>
      </c>
      <c r="Q559" s="142"/>
      <c r="R559" s="143">
        <f>SUM(R560:R602)</f>
        <v>6.3420559999999995</v>
      </c>
      <c r="S559" s="142"/>
      <c r="T559" s="144">
        <f>SUM(T560:T602)</f>
        <v>0</v>
      </c>
      <c r="AR559" s="137" t="s">
        <v>81</v>
      </c>
      <c r="AT559" s="145" t="s">
        <v>74</v>
      </c>
      <c r="AU559" s="145" t="s">
        <v>81</v>
      </c>
      <c r="AY559" s="137" t="s">
        <v>132</v>
      </c>
      <c r="BK559" s="146">
        <f>SUM(BK560:BK602)</f>
        <v>0</v>
      </c>
    </row>
    <row r="560" spans="1:65" s="2" customFormat="1" ht="49.15" customHeight="1">
      <c r="A560" s="33"/>
      <c r="B560" s="149"/>
      <c r="C560" s="150" t="s">
        <v>750</v>
      </c>
      <c r="D560" s="150" t="s">
        <v>134</v>
      </c>
      <c r="E560" s="151" t="s">
        <v>751</v>
      </c>
      <c r="F560" s="152" t="s">
        <v>752</v>
      </c>
      <c r="G560" s="153" t="s">
        <v>237</v>
      </c>
      <c r="H560" s="154">
        <v>1</v>
      </c>
      <c r="I560" s="155"/>
      <c r="J560" s="156">
        <f>ROUND(I560*H560,2)</f>
        <v>0</v>
      </c>
      <c r="K560" s="152" t="s">
        <v>1</v>
      </c>
      <c r="L560" s="34"/>
      <c r="M560" s="157" t="s">
        <v>1</v>
      </c>
      <c r="N560" s="158" t="s">
        <v>40</v>
      </c>
      <c r="O560" s="59"/>
      <c r="P560" s="159">
        <f>O560*H560</f>
        <v>0</v>
      </c>
      <c r="Q560" s="159">
        <v>0</v>
      </c>
      <c r="R560" s="159">
        <f>Q560*H560</f>
        <v>0</v>
      </c>
      <c r="S560" s="159">
        <v>0</v>
      </c>
      <c r="T560" s="160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61" t="s">
        <v>138</v>
      </c>
      <c r="AT560" s="161" t="s">
        <v>134</v>
      </c>
      <c r="AU560" s="161" t="s">
        <v>83</v>
      </c>
      <c r="AY560" s="18" t="s">
        <v>132</v>
      </c>
      <c r="BE560" s="162">
        <f>IF(N560="základní",J560,0)</f>
        <v>0</v>
      </c>
      <c r="BF560" s="162">
        <f>IF(N560="snížená",J560,0)</f>
        <v>0</v>
      </c>
      <c r="BG560" s="162">
        <f>IF(N560="zákl. přenesená",J560,0)</f>
        <v>0</v>
      </c>
      <c r="BH560" s="162">
        <f>IF(N560="sníž. přenesená",J560,0)</f>
        <v>0</v>
      </c>
      <c r="BI560" s="162">
        <f>IF(N560="nulová",J560,0)</f>
        <v>0</v>
      </c>
      <c r="BJ560" s="18" t="s">
        <v>81</v>
      </c>
      <c r="BK560" s="162">
        <f>ROUND(I560*H560,2)</f>
        <v>0</v>
      </c>
      <c r="BL560" s="18" t="s">
        <v>138</v>
      </c>
      <c r="BM560" s="161" t="s">
        <v>753</v>
      </c>
    </row>
    <row r="561" spans="1:65" s="2" customFormat="1" ht="58.5">
      <c r="A561" s="33"/>
      <c r="B561" s="34"/>
      <c r="C561" s="33"/>
      <c r="D561" s="163" t="s">
        <v>140</v>
      </c>
      <c r="E561" s="33"/>
      <c r="F561" s="164" t="s">
        <v>754</v>
      </c>
      <c r="G561" s="33"/>
      <c r="H561" s="33"/>
      <c r="I561" s="165"/>
      <c r="J561" s="33"/>
      <c r="K561" s="33"/>
      <c r="L561" s="34"/>
      <c r="M561" s="166"/>
      <c r="N561" s="167"/>
      <c r="O561" s="59"/>
      <c r="P561" s="59"/>
      <c r="Q561" s="59"/>
      <c r="R561" s="59"/>
      <c r="S561" s="59"/>
      <c r="T561" s="60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T561" s="18" t="s">
        <v>140</v>
      </c>
      <c r="AU561" s="18" t="s">
        <v>83</v>
      </c>
    </row>
    <row r="562" spans="1:65" s="13" customFormat="1" ht="11.25">
      <c r="B562" s="168"/>
      <c r="D562" s="163" t="s">
        <v>142</v>
      </c>
      <c r="E562" s="169" t="s">
        <v>1</v>
      </c>
      <c r="F562" s="170" t="s">
        <v>81</v>
      </c>
      <c r="H562" s="171">
        <v>1</v>
      </c>
      <c r="I562" s="172"/>
      <c r="L562" s="168"/>
      <c r="M562" s="173"/>
      <c r="N562" s="174"/>
      <c r="O562" s="174"/>
      <c r="P562" s="174"/>
      <c r="Q562" s="174"/>
      <c r="R562" s="174"/>
      <c r="S562" s="174"/>
      <c r="T562" s="175"/>
      <c r="AT562" s="169" t="s">
        <v>142</v>
      </c>
      <c r="AU562" s="169" t="s">
        <v>83</v>
      </c>
      <c r="AV562" s="13" t="s">
        <v>83</v>
      </c>
      <c r="AW562" s="13" t="s">
        <v>32</v>
      </c>
      <c r="AX562" s="13" t="s">
        <v>81</v>
      </c>
      <c r="AY562" s="169" t="s">
        <v>132</v>
      </c>
    </row>
    <row r="563" spans="1:65" s="2" customFormat="1" ht="24.2" customHeight="1">
      <c r="A563" s="33"/>
      <c r="B563" s="149"/>
      <c r="C563" s="150" t="s">
        <v>755</v>
      </c>
      <c r="D563" s="150" t="s">
        <v>134</v>
      </c>
      <c r="E563" s="151" t="s">
        <v>756</v>
      </c>
      <c r="F563" s="152" t="s">
        <v>757</v>
      </c>
      <c r="G563" s="153" t="s">
        <v>219</v>
      </c>
      <c r="H563" s="154">
        <v>9.1999999999999993</v>
      </c>
      <c r="I563" s="155"/>
      <c r="J563" s="156">
        <f>ROUND(I563*H563,2)</f>
        <v>0</v>
      </c>
      <c r="K563" s="152" t="s">
        <v>146</v>
      </c>
      <c r="L563" s="34"/>
      <c r="M563" s="157" t="s">
        <v>1</v>
      </c>
      <c r="N563" s="158" t="s">
        <v>40</v>
      </c>
      <c r="O563" s="59"/>
      <c r="P563" s="159">
        <f>O563*H563</f>
        <v>0</v>
      </c>
      <c r="Q563" s="159">
        <v>7.1900000000000006E-2</v>
      </c>
      <c r="R563" s="159">
        <f>Q563*H563</f>
        <v>0.66147999999999996</v>
      </c>
      <c r="S563" s="159">
        <v>0</v>
      </c>
      <c r="T563" s="160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61" t="s">
        <v>138</v>
      </c>
      <c r="AT563" s="161" t="s">
        <v>134</v>
      </c>
      <c r="AU563" s="161" t="s">
        <v>83</v>
      </c>
      <c r="AY563" s="18" t="s">
        <v>132</v>
      </c>
      <c r="BE563" s="162">
        <f>IF(N563="základní",J563,0)</f>
        <v>0</v>
      </c>
      <c r="BF563" s="162">
        <f>IF(N563="snížená",J563,0)</f>
        <v>0</v>
      </c>
      <c r="BG563" s="162">
        <f>IF(N563="zákl. přenesená",J563,0)</f>
        <v>0</v>
      </c>
      <c r="BH563" s="162">
        <f>IF(N563="sníž. přenesená",J563,0)</f>
        <v>0</v>
      </c>
      <c r="BI563" s="162">
        <f>IF(N563="nulová",J563,0)</f>
        <v>0</v>
      </c>
      <c r="BJ563" s="18" t="s">
        <v>81</v>
      </c>
      <c r="BK563" s="162">
        <f>ROUND(I563*H563,2)</f>
        <v>0</v>
      </c>
      <c r="BL563" s="18" t="s">
        <v>138</v>
      </c>
      <c r="BM563" s="161" t="s">
        <v>758</v>
      </c>
    </row>
    <row r="564" spans="1:65" s="2" customFormat="1" ht="39">
      <c r="A564" s="33"/>
      <c r="B564" s="34"/>
      <c r="C564" s="33"/>
      <c r="D564" s="163" t="s">
        <v>140</v>
      </c>
      <c r="E564" s="33"/>
      <c r="F564" s="164" t="s">
        <v>759</v>
      </c>
      <c r="G564" s="33"/>
      <c r="H564" s="33"/>
      <c r="I564" s="165"/>
      <c r="J564" s="33"/>
      <c r="K564" s="33"/>
      <c r="L564" s="34"/>
      <c r="M564" s="166"/>
      <c r="N564" s="167"/>
      <c r="O564" s="59"/>
      <c r="P564" s="59"/>
      <c r="Q564" s="59"/>
      <c r="R564" s="59"/>
      <c r="S564" s="59"/>
      <c r="T564" s="60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T564" s="18" t="s">
        <v>140</v>
      </c>
      <c r="AU564" s="18" t="s">
        <v>83</v>
      </c>
    </row>
    <row r="565" spans="1:65" s="2" customFormat="1" ht="19.5">
      <c r="A565" s="33"/>
      <c r="B565" s="34"/>
      <c r="C565" s="33"/>
      <c r="D565" s="163" t="s">
        <v>149</v>
      </c>
      <c r="E565" s="33"/>
      <c r="F565" s="176" t="s">
        <v>150</v>
      </c>
      <c r="G565" s="33"/>
      <c r="H565" s="33"/>
      <c r="I565" s="165"/>
      <c r="J565" s="33"/>
      <c r="K565" s="33"/>
      <c r="L565" s="34"/>
      <c r="M565" s="166"/>
      <c r="N565" s="167"/>
      <c r="O565" s="59"/>
      <c r="P565" s="59"/>
      <c r="Q565" s="59"/>
      <c r="R565" s="59"/>
      <c r="S565" s="59"/>
      <c r="T565" s="60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T565" s="18" t="s">
        <v>149</v>
      </c>
      <c r="AU565" s="18" t="s">
        <v>83</v>
      </c>
    </row>
    <row r="566" spans="1:65" s="13" customFormat="1" ht="11.25">
      <c r="B566" s="168"/>
      <c r="D566" s="163" t="s">
        <v>142</v>
      </c>
      <c r="E566" s="169" t="s">
        <v>1</v>
      </c>
      <c r="F566" s="170" t="s">
        <v>760</v>
      </c>
      <c r="H566" s="171">
        <v>9.1999999999999993</v>
      </c>
      <c r="I566" s="172"/>
      <c r="L566" s="168"/>
      <c r="M566" s="173"/>
      <c r="N566" s="174"/>
      <c r="O566" s="174"/>
      <c r="P566" s="174"/>
      <c r="Q566" s="174"/>
      <c r="R566" s="174"/>
      <c r="S566" s="174"/>
      <c r="T566" s="175"/>
      <c r="AT566" s="169" t="s">
        <v>142</v>
      </c>
      <c r="AU566" s="169" t="s">
        <v>83</v>
      </c>
      <c r="AV566" s="13" t="s">
        <v>83</v>
      </c>
      <c r="AW566" s="13" t="s">
        <v>32</v>
      </c>
      <c r="AX566" s="13" t="s">
        <v>81</v>
      </c>
      <c r="AY566" s="169" t="s">
        <v>132</v>
      </c>
    </row>
    <row r="567" spans="1:65" s="2" customFormat="1" ht="16.5" customHeight="1">
      <c r="A567" s="33"/>
      <c r="B567" s="149"/>
      <c r="C567" s="200" t="s">
        <v>761</v>
      </c>
      <c r="D567" s="200" t="s">
        <v>358</v>
      </c>
      <c r="E567" s="201" t="s">
        <v>762</v>
      </c>
      <c r="F567" s="202" t="s">
        <v>763</v>
      </c>
      <c r="G567" s="203" t="s">
        <v>137</v>
      </c>
      <c r="H567" s="204">
        <v>0.38600000000000001</v>
      </c>
      <c r="I567" s="205"/>
      <c r="J567" s="206">
        <f>ROUND(I567*H567,2)</f>
        <v>0</v>
      </c>
      <c r="K567" s="202" t="s">
        <v>146</v>
      </c>
      <c r="L567" s="207"/>
      <c r="M567" s="208" t="s">
        <v>1</v>
      </c>
      <c r="N567" s="209" t="s">
        <v>40</v>
      </c>
      <c r="O567" s="59"/>
      <c r="P567" s="159">
        <f>O567*H567</f>
        <v>0</v>
      </c>
      <c r="Q567" s="159">
        <v>0.222</v>
      </c>
      <c r="R567" s="159">
        <f>Q567*H567</f>
        <v>8.5692000000000004E-2</v>
      </c>
      <c r="S567" s="159">
        <v>0</v>
      </c>
      <c r="T567" s="160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61" t="s">
        <v>186</v>
      </c>
      <c r="AT567" s="161" t="s">
        <v>358</v>
      </c>
      <c r="AU567" s="161" t="s">
        <v>83</v>
      </c>
      <c r="AY567" s="18" t="s">
        <v>132</v>
      </c>
      <c r="BE567" s="162">
        <f>IF(N567="základní",J567,0)</f>
        <v>0</v>
      </c>
      <c r="BF567" s="162">
        <f>IF(N567="snížená",J567,0)</f>
        <v>0</v>
      </c>
      <c r="BG567" s="162">
        <f>IF(N567="zákl. přenesená",J567,0)</f>
        <v>0</v>
      </c>
      <c r="BH567" s="162">
        <f>IF(N567="sníž. přenesená",J567,0)</f>
        <v>0</v>
      </c>
      <c r="BI567" s="162">
        <f>IF(N567="nulová",J567,0)</f>
        <v>0</v>
      </c>
      <c r="BJ567" s="18" t="s">
        <v>81</v>
      </c>
      <c r="BK567" s="162">
        <f>ROUND(I567*H567,2)</f>
        <v>0</v>
      </c>
      <c r="BL567" s="18" t="s">
        <v>138</v>
      </c>
      <c r="BM567" s="161" t="s">
        <v>764</v>
      </c>
    </row>
    <row r="568" spans="1:65" s="2" customFormat="1" ht="11.25">
      <c r="A568" s="33"/>
      <c r="B568" s="34"/>
      <c r="C568" s="33"/>
      <c r="D568" s="163" t="s">
        <v>140</v>
      </c>
      <c r="E568" s="33"/>
      <c r="F568" s="164" t="s">
        <v>763</v>
      </c>
      <c r="G568" s="33"/>
      <c r="H568" s="33"/>
      <c r="I568" s="165"/>
      <c r="J568" s="33"/>
      <c r="K568" s="33"/>
      <c r="L568" s="34"/>
      <c r="M568" s="166"/>
      <c r="N568" s="167"/>
      <c r="O568" s="59"/>
      <c r="P568" s="59"/>
      <c r="Q568" s="59"/>
      <c r="R568" s="59"/>
      <c r="S568" s="59"/>
      <c r="T568" s="60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T568" s="18" t="s">
        <v>140</v>
      </c>
      <c r="AU568" s="18" t="s">
        <v>83</v>
      </c>
    </row>
    <row r="569" spans="1:65" s="14" customFormat="1" ht="11.25">
      <c r="B569" s="177"/>
      <c r="D569" s="163" t="s">
        <v>142</v>
      </c>
      <c r="E569" s="178" t="s">
        <v>1</v>
      </c>
      <c r="F569" s="179" t="s">
        <v>483</v>
      </c>
      <c r="H569" s="178" t="s">
        <v>1</v>
      </c>
      <c r="I569" s="180"/>
      <c r="L569" s="177"/>
      <c r="M569" s="181"/>
      <c r="N569" s="182"/>
      <c r="O569" s="182"/>
      <c r="P569" s="182"/>
      <c r="Q569" s="182"/>
      <c r="R569" s="182"/>
      <c r="S569" s="182"/>
      <c r="T569" s="183"/>
      <c r="AT569" s="178" t="s">
        <v>142</v>
      </c>
      <c r="AU569" s="178" t="s">
        <v>83</v>
      </c>
      <c r="AV569" s="14" t="s">
        <v>81</v>
      </c>
      <c r="AW569" s="14" t="s">
        <v>32</v>
      </c>
      <c r="AX569" s="14" t="s">
        <v>75</v>
      </c>
      <c r="AY569" s="178" t="s">
        <v>132</v>
      </c>
    </row>
    <row r="570" spans="1:65" s="13" customFormat="1" ht="11.25">
      <c r="B570" s="168"/>
      <c r="D570" s="163" t="s">
        <v>142</v>
      </c>
      <c r="E570" s="169" t="s">
        <v>1</v>
      </c>
      <c r="F570" s="170" t="s">
        <v>765</v>
      </c>
      <c r="H570" s="171">
        <v>0.36799999999999999</v>
      </c>
      <c r="I570" s="172"/>
      <c r="L570" s="168"/>
      <c r="M570" s="173"/>
      <c r="N570" s="174"/>
      <c r="O570" s="174"/>
      <c r="P570" s="174"/>
      <c r="Q570" s="174"/>
      <c r="R570" s="174"/>
      <c r="S570" s="174"/>
      <c r="T570" s="175"/>
      <c r="AT570" s="169" t="s">
        <v>142</v>
      </c>
      <c r="AU570" s="169" t="s">
        <v>83</v>
      </c>
      <c r="AV570" s="13" t="s">
        <v>83</v>
      </c>
      <c r="AW570" s="13" t="s">
        <v>32</v>
      </c>
      <c r="AX570" s="13" t="s">
        <v>81</v>
      </c>
      <c r="AY570" s="169" t="s">
        <v>132</v>
      </c>
    </row>
    <row r="571" spans="1:65" s="13" customFormat="1" ht="11.25">
      <c r="B571" s="168"/>
      <c r="D571" s="163" t="s">
        <v>142</v>
      </c>
      <c r="F571" s="170" t="s">
        <v>766</v>
      </c>
      <c r="H571" s="171">
        <v>0.38600000000000001</v>
      </c>
      <c r="I571" s="172"/>
      <c r="L571" s="168"/>
      <c r="M571" s="173"/>
      <c r="N571" s="174"/>
      <c r="O571" s="174"/>
      <c r="P571" s="174"/>
      <c r="Q571" s="174"/>
      <c r="R571" s="174"/>
      <c r="S571" s="174"/>
      <c r="T571" s="175"/>
      <c r="AT571" s="169" t="s">
        <v>142</v>
      </c>
      <c r="AU571" s="169" t="s">
        <v>83</v>
      </c>
      <c r="AV571" s="13" t="s">
        <v>83</v>
      </c>
      <c r="AW571" s="13" t="s">
        <v>3</v>
      </c>
      <c r="AX571" s="13" t="s">
        <v>81</v>
      </c>
      <c r="AY571" s="169" t="s">
        <v>132</v>
      </c>
    </row>
    <row r="572" spans="1:65" s="2" customFormat="1" ht="33" customHeight="1">
      <c r="A572" s="33"/>
      <c r="B572" s="149"/>
      <c r="C572" s="150" t="s">
        <v>767</v>
      </c>
      <c r="D572" s="150" t="s">
        <v>134</v>
      </c>
      <c r="E572" s="151" t="s">
        <v>768</v>
      </c>
      <c r="F572" s="152" t="s">
        <v>769</v>
      </c>
      <c r="G572" s="153" t="s">
        <v>219</v>
      </c>
      <c r="H572" s="154">
        <v>22</v>
      </c>
      <c r="I572" s="155"/>
      <c r="J572" s="156">
        <f>ROUND(I572*H572,2)</f>
        <v>0</v>
      </c>
      <c r="K572" s="152" t="s">
        <v>146</v>
      </c>
      <c r="L572" s="34"/>
      <c r="M572" s="157" t="s">
        <v>1</v>
      </c>
      <c r="N572" s="158" t="s">
        <v>40</v>
      </c>
      <c r="O572" s="59"/>
      <c r="P572" s="159">
        <f>O572*H572</f>
        <v>0</v>
      </c>
      <c r="Q572" s="159">
        <v>0.15540000000000001</v>
      </c>
      <c r="R572" s="159">
        <f>Q572*H572</f>
        <v>3.4188000000000001</v>
      </c>
      <c r="S572" s="159">
        <v>0</v>
      </c>
      <c r="T572" s="160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61" t="s">
        <v>138</v>
      </c>
      <c r="AT572" s="161" t="s">
        <v>134</v>
      </c>
      <c r="AU572" s="161" t="s">
        <v>83</v>
      </c>
      <c r="AY572" s="18" t="s">
        <v>132</v>
      </c>
      <c r="BE572" s="162">
        <f>IF(N572="základní",J572,0)</f>
        <v>0</v>
      </c>
      <c r="BF572" s="162">
        <f>IF(N572="snížená",J572,0)</f>
        <v>0</v>
      </c>
      <c r="BG572" s="162">
        <f>IF(N572="zákl. přenesená",J572,0)</f>
        <v>0</v>
      </c>
      <c r="BH572" s="162">
        <f>IF(N572="sníž. přenesená",J572,0)</f>
        <v>0</v>
      </c>
      <c r="BI572" s="162">
        <f>IF(N572="nulová",J572,0)</f>
        <v>0</v>
      </c>
      <c r="BJ572" s="18" t="s">
        <v>81</v>
      </c>
      <c r="BK572" s="162">
        <f>ROUND(I572*H572,2)</f>
        <v>0</v>
      </c>
      <c r="BL572" s="18" t="s">
        <v>138</v>
      </c>
      <c r="BM572" s="161" t="s">
        <v>770</v>
      </c>
    </row>
    <row r="573" spans="1:65" s="2" customFormat="1" ht="29.25">
      <c r="A573" s="33"/>
      <c r="B573" s="34"/>
      <c r="C573" s="33"/>
      <c r="D573" s="163" t="s">
        <v>140</v>
      </c>
      <c r="E573" s="33"/>
      <c r="F573" s="164" t="s">
        <v>771</v>
      </c>
      <c r="G573" s="33"/>
      <c r="H573" s="33"/>
      <c r="I573" s="165"/>
      <c r="J573" s="33"/>
      <c r="K573" s="33"/>
      <c r="L573" s="34"/>
      <c r="M573" s="166"/>
      <c r="N573" s="167"/>
      <c r="O573" s="59"/>
      <c r="P573" s="59"/>
      <c r="Q573" s="59"/>
      <c r="R573" s="59"/>
      <c r="S573" s="59"/>
      <c r="T573" s="60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T573" s="18" t="s">
        <v>140</v>
      </c>
      <c r="AU573" s="18" t="s">
        <v>83</v>
      </c>
    </row>
    <row r="574" spans="1:65" s="2" customFormat="1" ht="19.5">
      <c r="A574" s="33"/>
      <c r="B574" s="34"/>
      <c r="C574" s="33"/>
      <c r="D574" s="163" t="s">
        <v>149</v>
      </c>
      <c r="E574" s="33"/>
      <c r="F574" s="176" t="s">
        <v>150</v>
      </c>
      <c r="G574" s="33"/>
      <c r="H574" s="33"/>
      <c r="I574" s="165"/>
      <c r="J574" s="33"/>
      <c r="K574" s="33"/>
      <c r="L574" s="34"/>
      <c r="M574" s="166"/>
      <c r="N574" s="167"/>
      <c r="O574" s="59"/>
      <c r="P574" s="59"/>
      <c r="Q574" s="59"/>
      <c r="R574" s="59"/>
      <c r="S574" s="59"/>
      <c r="T574" s="60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T574" s="18" t="s">
        <v>149</v>
      </c>
      <c r="AU574" s="18" t="s">
        <v>83</v>
      </c>
    </row>
    <row r="575" spans="1:65" s="14" customFormat="1" ht="11.25">
      <c r="B575" s="177"/>
      <c r="D575" s="163" t="s">
        <v>142</v>
      </c>
      <c r="E575" s="178" t="s">
        <v>1</v>
      </c>
      <c r="F575" s="179" t="s">
        <v>772</v>
      </c>
      <c r="H575" s="178" t="s">
        <v>1</v>
      </c>
      <c r="I575" s="180"/>
      <c r="L575" s="177"/>
      <c r="M575" s="181"/>
      <c r="N575" s="182"/>
      <c r="O575" s="182"/>
      <c r="P575" s="182"/>
      <c r="Q575" s="182"/>
      <c r="R575" s="182"/>
      <c r="S575" s="182"/>
      <c r="T575" s="183"/>
      <c r="AT575" s="178" t="s">
        <v>142</v>
      </c>
      <c r="AU575" s="178" t="s">
        <v>83</v>
      </c>
      <c r="AV575" s="14" t="s">
        <v>81</v>
      </c>
      <c r="AW575" s="14" t="s">
        <v>32</v>
      </c>
      <c r="AX575" s="14" t="s">
        <v>75</v>
      </c>
      <c r="AY575" s="178" t="s">
        <v>132</v>
      </c>
    </row>
    <row r="576" spans="1:65" s="13" customFormat="1" ht="11.25">
      <c r="B576" s="168"/>
      <c r="D576" s="163" t="s">
        <v>142</v>
      </c>
      <c r="E576" s="169" t="s">
        <v>1</v>
      </c>
      <c r="F576" s="170" t="s">
        <v>285</v>
      </c>
      <c r="H576" s="171">
        <v>22</v>
      </c>
      <c r="I576" s="172"/>
      <c r="L576" s="168"/>
      <c r="M576" s="173"/>
      <c r="N576" s="174"/>
      <c r="O576" s="174"/>
      <c r="P576" s="174"/>
      <c r="Q576" s="174"/>
      <c r="R576" s="174"/>
      <c r="S576" s="174"/>
      <c r="T576" s="175"/>
      <c r="AT576" s="169" t="s">
        <v>142</v>
      </c>
      <c r="AU576" s="169" t="s">
        <v>83</v>
      </c>
      <c r="AV576" s="13" t="s">
        <v>83</v>
      </c>
      <c r="AW576" s="13" t="s">
        <v>32</v>
      </c>
      <c r="AX576" s="13" t="s">
        <v>81</v>
      </c>
      <c r="AY576" s="169" t="s">
        <v>132</v>
      </c>
    </row>
    <row r="577" spans="1:65" s="2" customFormat="1" ht="16.5" customHeight="1">
      <c r="A577" s="33"/>
      <c r="B577" s="149"/>
      <c r="C577" s="200" t="s">
        <v>773</v>
      </c>
      <c r="D577" s="200" t="s">
        <v>358</v>
      </c>
      <c r="E577" s="201" t="s">
        <v>774</v>
      </c>
      <c r="F577" s="202" t="s">
        <v>775</v>
      </c>
      <c r="G577" s="203" t="s">
        <v>219</v>
      </c>
      <c r="H577" s="204">
        <v>23.1</v>
      </c>
      <c r="I577" s="205"/>
      <c r="J577" s="206">
        <f>ROUND(I577*H577,2)</f>
        <v>0</v>
      </c>
      <c r="K577" s="202" t="s">
        <v>146</v>
      </c>
      <c r="L577" s="207"/>
      <c r="M577" s="208" t="s">
        <v>1</v>
      </c>
      <c r="N577" s="209" t="s">
        <v>40</v>
      </c>
      <c r="O577" s="59"/>
      <c r="P577" s="159">
        <f>O577*H577</f>
        <v>0</v>
      </c>
      <c r="Q577" s="159">
        <v>0.08</v>
      </c>
      <c r="R577" s="159">
        <f>Q577*H577</f>
        <v>1.8480000000000001</v>
      </c>
      <c r="S577" s="159">
        <v>0</v>
      </c>
      <c r="T577" s="160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61" t="s">
        <v>186</v>
      </c>
      <c r="AT577" s="161" t="s">
        <v>358</v>
      </c>
      <c r="AU577" s="161" t="s">
        <v>83</v>
      </c>
      <c r="AY577" s="18" t="s">
        <v>132</v>
      </c>
      <c r="BE577" s="162">
        <f>IF(N577="základní",J577,0)</f>
        <v>0</v>
      </c>
      <c r="BF577" s="162">
        <f>IF(N577="snížená",J577,0)</f>
        <v>0</v>
      </c>
      <c r="BG577" s="162">
        <f>IF(N577="zákl. přenesená",J577,0)</f>
        <v>0</v>
      </c>
      <c r="BH577" s="162">
        <f>IF(N577="sníž. přenesená",J577,0)</f>
        <v>0</v>
      </c>
      <c r="BI577" s="162">
        <f>IF(N577="nulová",J577,0)</f>
        <v>0</v>
      </c>
      <c r="BJ577" s="18" t="s">
        <v>81</v>
      </c>
      <c r="BK577" s="162">
        <f>ROUND(I577*H577,2)</f>
        <v>0</v>
      </c>
      <c r="BL577" s="18" t="s">
        <v>138</v>
      </c>
      <c r="BM577" s="161" t="s">
        <v>776</v>
      </c>
    </row>
    <row r="578" spans="1:65" s="2" customFormat="1" ht="11.25">
      <c r="A578" s="33"/>
      <c r="B578" s="34"/>
      <c r="C578" s="33"/>
      <c r="D578" s="163" t="s">
        <v>140</v>
      </c>
      <c r="E578" s="33"/>
      <c r="F578" s="164" t="s">
        <v>775</v>
      </c>
      <c r="G578" s="33"/>
      <c r="H578" s="33"/>
      <c r="I578" s="165"/>
      <c r="J578" s="33"/>
      <c r="K578" s="33"/>
      <c r="L578" s="34"/>
      <c r="M578" s="166"/>
      <c r="N578" s="167"/>
      <c r="O578" s="59"/>
      <c r="P578" s="59"/>
      <c r="Q578" s="59"/>
      <c r="R578" s="59"/>
      <c r="S578" s="59"/>
      <c r="T578" s="60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T578" s="18" t="s">
        <v>140</v>
      </c>
      <c r="AU578" s="18" t="s">
        <v>83</v>
      </c>
    </row>
    <row r="579" spans="1:65" s="13" customFormat="1" ht="11.25">
      <c r="B579" s="168"/>
      <c r="D579" s="163" t="s">
        <v>142</v>
      </c>
      <c r="F579" s="170" t="s">
        <v>777</v>
      </c>
      <c r="H579" s="171">
        <v>23.1</v>
      </c>
      <c r="I579" s="172"/>
      <c r="L579" s="168"/>
      <c r="M579" s="173"/>
      <c r="N579" s="174"/>
      <c r="O579" s="174"/>
      <c r="P579" s="174"/>
      <c r="Q579" s="174"/>
      <c r="R579" s="174"/>
      <c r="S579" s="174"/>
      <c r="T579" s="175"/>
      <c r="AT579" s="169" t="s">
        <v>142</v>
      </c>
      <c r="AU579" s="169" t="s">
        <v>83</v>
      </c>
      <c r="AV579" s="13" t="s">
        <v>83</v>
      </c>
      <c r="AW579" s="13" t="s">
        <v>3</v>
      </c>
      <c r="AX579" s="13" t="s">
        <v>81</v>
      </c>
      <c r="AY579" s="169" t="s">
        <v>132</v>
      </c>
    </row>
    <row r="580" spans="1:65" s="2" customFormat="1" ht="24.2" customHeight="1">
      <c r="A580" s="33"/>
      <c r="B580" s="149"/>
      <c r="C580" s="150" t="s">
        <v>778</v>
      </c>
      <c r="D580" s="150" t="s">
        <v>134</v>
      </c>
      <c r="E580" s="151" t="s">
        <v>779</v>
      </c>
      <c r="F580" s="152" t="s">
        <v>780</v>
      </c>
      <c r="G580" s="153" t="s">
        <v>219</v>
      </c>
      <c r="H580" s="154">
        <v>2.2999999999999998</v>
      </c>
      <c r="I580" s="155"/>
      <c r="J580" s="156">
        <f>ROUND(I580*H580,2)</f>
        <v>0</v>
      </c>
      <c r="K580" s="152" t="s">
        <v>146</v>
      </c>
      <c r="L580" s="34"/>
      <c r="M580" s="157" t="s">
        <v>1</v>
      </c>
      <c r="N580" s="158" t="s">
        <v>40</v>
      </c>
      <c r="O580" s="59"/>
      <c r="P580" s="159">
        <f>O580*H580</f>
        <v>0</v>
      </c>
      <c r="Q580" s="159">
        <v>8.5760000000000003E-2</v>
      </c>
      <c r="R580" s="159">
        <f>Q580*H580</f>
        <v>0.19724799999999998</v>
      </c>
      <c r="S580" s="159">
        <v>0</v>
      </c>
      <c r="T580" s="160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61" t="s">
        <v>138</v>
      </c>
      <c r="AT580" s="161" t="s">
        <v>134</v>
      </c>
      <c r="AU580" s="161" t="s">
        <v>83</v>
      </c>
      <c r="AY580" s="18" t="s">
        <v>132</v>
      </c>
      <c r="BE580" s="162">
        <f>IF(N580="základní",J580,0)</f>
        <v>0</v>
      </c>
      <c r="BF580" s="162">
        <f>IF(N580="snížená",J580,0)</f>
        <v>0</v>
      </c>
      <c r="BG580" s="162">
        <f>IF(N580="zákl. přenesená",J580,0)</f>
        <v>0</v>
      </c>
      <c r="BH580" s="162">
        <f>IF(N580="sníž. přenesená",J580,0)</f>
        <v>0</v>
      </c>
      <c r="BI580" s="162">
        <f>IF(N580="nulová",J580,0)</f>
        <v>0</v>
      </c>
      <c r="BJ580" s="18" t="s">
        <v>81</v>
      </c>
      <c r="BK580" s="162">
        <f>ROUND(I580*H580,2)</f>
        <v>0</v>
      </c>
      <c r="BL580" s="18" t="s">
        <v>138</v>
      </c>
      <c r="BM580" s="161" t="s">
        <v>781</v>
      </c>
    </row>
    <row r="581" spans="1:65" s="2" customFormat="1" ht="29.25">
      <c r="A581" s="33"/>
      <c r="B581" s="34"/>
      <c r="C581" s="33"/>
      <c r="D581" s="163" t="s">
        <v>140</v>
      </c>
      <c r="E581" s="33"/>
      <c r="F581" s="164" t="s">
        <v>782</v>
      </c>
      <c r="G581" s="33"/>
      <c r="H581" s="33"/>
      <c r="I581" s="165"/>
      <c r="J581" s="33"/>
      <c r="K581" s="33"/>
      <c r="L581" s="34"/>
      <c r="M581" s="166"/>
      <c r="N581" s="167"/>
      <c r="O581" s="59"/>
      <c r="P581" s="59"/>
      <c r="Q581" s="59"/>
      <c r="R581" s="59"/>
      <c r="S581" s="59"/>
      <c r="T581" s="60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T581" s="18" t="s">
        <v>140</v>
      </c>
      <c r="AU581" s="18" t="s">
        <v>83</v>
      </c>
    </row>
    <row r="582" spans="1:65" s="2" customFormat="1" ht="19.5">
      <c r="A582" s="33"/>
      <c r="B582" s="34"/>
      <c r="C582" s="33"/>
      <c r="D582" s="163" t="s">
        <v>149</v>
      </c>
      <c r="E582" s="33"/>
      <c r="F582" s="176" t="s">
        <v>150</v>
      </c>
      <c r="G582" s="33"/>
      <c r="H582" s="33"/>
      <c r="I582" s="165"/>
      <c r="J582" s="33"/>
      <c r="K582" s="33"/>
      <c r="L582" s="34"/>
      <c r="M582" s="166"/>
      <c r="N582" s="167"/>
      <c r="O582" s="59"/>
      <c r="P582" s="59"/>
      <c r="Q582" s="59"/>
      <c r="R582" s="59"/>
      <c r="S582" s="59"/>
      <c r="T582" s="60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T582" s="18" t="s">
        <v>149</v>
      </c>
      <c r="AU582" s="18" t="s">
        <v>83</v>
      </c>
    </row>
    <row r="583" spans="1:65" s="13" customFormat="1" ht="11.25">
      <c r="B583" s="168"/>
      <c r="D583" s="163" t="s">
        <v>142</v>
      </c>
      <c r="E583" s="169" t="s">
        <v>1</v>
      </c>
      <c r="F583" s="170" t="s">
        <v>783</v>
      </c>
      <c r="H583" s="171">
        <v>2.2999999999999998</v>
      </c>
      <c r="I583" s="172"/>
      <c r="L583" s="168"/>
      <c r="M583" s="173"/>
      <c r="N583" s="174"/>
      <c r="O583" s="174"/>
      <c r="P583" s="174"/>
      <c r="Q583" s="174"/>
      <c r="R583" s="174"/>
      <c r="S583" s="174"/>
      <c r="T583" s="175"/>
      <c r="AT583" s="169" t="s">
        <v>142</v>
      </c>
      <c r="AU583" s="169" t="s">
        <v>83</v>
      </c>
      <c r="AV583" s="13" t="s">
        <v>83</v>
      </c>
      <c r="AW583" s="13" t="s">
        <v>32</v>
      </c>
      <c r="AX583" s="13" t="s">
        <v>81</v>
      </c>
      <c r="AY583" s="169" t="s">
        <v>132</v>
      </c>
    </row>
    <row r="584" spans="1:65" s="2" customFormat="1" ht="16.5" customHeight="1">
      <c r="A584" s="33"/>
      <c r="B584" s="149"/>
      <c r="C584" s="200" t="s">
        <v>784</v>
      </c>
      <c r="D584" s="200" t="s">
        <v>358</v>
      </c>
      <c r="E584" s="201" t="s">
        <v>785</v>
      </c>
      <c r="F584" s="202" t="s">
        <v>786</v>
      </c>
      <c r="G584" s="203" t="s">
        <v>219</v>
      </c>
      <c r="H584" s="204">
        <v>2.415</v>
      </c>
      <c r="I584" s="205"/>
      <c r="J584" s="206">
        <f>ROUND(I584*H584,2)</f>
        <v>0</v>
      </c>
      <c r="K584" s="202" t="s">
        <v>146</v>
      </c>
      <c r="L584" s="207"/>
      <c r="M584" s="208" t="s">
        <v>1</v>
      </c>
      <c r="N584" s="209" t="s">
        <v>40</v>
      </c>
      <c r="O584" s="59"/>
      <c r="P584" s="159">
        <f>O584*H584</f>
        <v>0</v>
      </c>
      <c r="Q584" s="159">
        <v>4.5999999999999999E-2</v>
      </c>
      <c r="R584" s="159">
        <f>Q584*H584</f>
        <v>0.11108999999999999</v>
      </c>
      <c r="S584" s="159">
        <v>0</v>
      </c>
      <c r="T584" s="160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61" t="s">
        <v>186</v>
      </c>
      <c r="AT584" s="161" t="s">
        <v>358</v>
      </c>
      <c r="AU584" s="161" t="s">
        <v>83</v>
      </c>
      <c r="AY584" s="18" t="s">
        <v>132</v>
      </c>
      <c r="BE584" s="162">
        <f>IF(N584="základní",J584,0)</f>
        <v>0</v>
      </c>
      <c r="BF584" s="162">
        <f>IF(N584="snížená",J584,0)</f>
        <v>0</v>
      </c>
      <c r="BG584" s="162">
        <f>IF(N584="zákl. přenesená",J584,0)</f>
        <v>0</v>
      </c>
      <c r="BH584" s="162">
        <f>IF(N584="sníž. přenesená",J584,0)</f>
        <v>0</v>
      </c>
      <c r="BI584" s="162">
        <f>IF(N584="nulová",J584,0)</f>
        <v>0</v>
      </c>
      <c r="BJ584" s="18" t="s">
        <v>81</v>
      </c>
      <c r="BK584" s="162">
        <f>ROUND(I584*H584,2)</f>
        <v>0</v>
      </c>
      <c r="BL584" s="18" t="s">
        <v>138</v>
      </c>
      <c r="BM584" s="161" t="s">
        <v>787</v>
      </c>
    </row>
    <row r="585" spans="1:65" s="2" customFormat="1" ht="11.25">
      <c r="A585" s="33"/>
      <c r="B585" s="34"/>
      <c r="C585" s="33"/>
      <c r="D585" s="163" t="s">
        <v>140</v>
      </c>
      <c r="E585" s="33"/>
      <c r="F585" s="164" t="s">
        <v>786</v>
      </c>
      <c r="G585" s="33"/>
      <c r="H585" s="33"/>
      <c r="I585" s="165"/>
      <c r="J585" s="33"/>
      <c r="K585" s="33"/>
      <c r="L585" s="34"/>
      <c r="M585" s="166"/>
      <c r="N585" s="167"/>
      <c r="O585" s="59"/>
      <c r="P585" s="59"/>
      <c r="Q585" s="59"/>
      <c r="R585" s="59"/>
      <c r="S585" s="59"/>
      <c r="T585" s="60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T585" s="18" t="s">
        <v>140</v>
      </c>
      <c r="AU585" s="18" t="s">
        <v>83</v>
      </c>
    </row>
    <row r="586" spans="1:65" s="13" customFormat="1" ht="11.25">
      <c r="B586" s="168"/>
      <c r="D586" s="163" t="s">
        <v>142</v>
      </c>
      <c r="F586" s="170" t="s">
        <v>788</v>
      </c>
      <c r="H586" s="171">
        <v>2.415</v>
      </c>
      <c r="I586" s="172"/>
      <c r="L586" s="168"/>
      <c r="M586" s="173"/>
      <c r="N586" s="174"/>
      <c r="O586" s="174"/>
      <c r="P586" s="174"/>
      <c r="Q586" s="174"/>
      <c r="R586" s="174"/>
      <c r="S586" s="174"/>
      <c r="T586" s="175"/>
      <c r="AT586" s="169" t="s">
        <v>142</v>
      </c>
      <c r="AU586" s="169" t="s">
        <v>83</v>
      </c>
      <c r="AV586" s="13" t="s">
        <v>83</v>
      </c>
      <c r="AW586" s="13" t="s">
        <v>3</v>
      </c>
      <c r="AX586" s="13" t="s">
        <v>81</v>
      </c>
      <c r="AY586" s="169" t="s">
        <v>132</v>
      </c>
    </row>
    <row r="587" spans="1:65" s="2" customFormat="1" ht="24.2" customHeight="1">
      <c r="A587" s="33"/>
      <c r="B587" s="149"/>
      <c r="C587" s="150" t="s">
        <v>789</v>
      </c>
      <c r="D587" s="150" t="s">
        <v>134</v>
      </c>
      <c r="E587" s="151" t="s">
        <v>790</v>
      </c>
      <c r="F587" s="152" t="s">
        <v>791</v>
      </c>
      <c r="G587" s="153" t="s">
        <v>219</v>
      </c>
      <c r="H587" s="154">
        <v>219.4</v>
      </c>
      <c r="I587" s="155"/>
      <c r="J587" s="156">
        <f>ROUND(I587*H587,2)</f>
        <v>0</v>
      </c>
      <c r="K587" s="152" t="s">
        <v>146</v>
      </c>
      <c r="L587" s="34"/>
      <c r="M587" s="157" t="s">
        <v>1</v>
      </c>
      <c r="N587" s="158" t="s">
        <v>40</v>
      </c>
      <c r="O587" s="59"/>
      <c r="P587" s="159">
        <f>O587*H587</f>
        <v>0</v>
      </c>
      <c r="Q587" s="159">
        <v>9.0000000000000006E-5</v>
      </c>
      <c r="R587" s="159">
        <f>Q587*H587</f>
        <v>1.9746000000000003E-2</v>
      </c>
      <c r="S587" s="159">
        <v>0</v>
      </c>
      <c r="T587" s="160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61" t="s">
        <v>138</v>
      </c>
      <c r="AT587" s="161" t="s">
        <v>134</v>
      </c>
      <c r="AU587" s="161" t="s">
        <v>83</v>
      </c>
      <c r="AY587" s="18" t="s">
        <v>132</v>
      </c>
      <c r="BE587" s="162">
        <f>IF(N587="základní",J587,0)</f>
        <v>0</v>
      </c>
      <c r="BF587" s="162">
        <f>IF(N587="snížená",J587,0)</f>
        <v>0</v>
      </c>
      <c r="BG587" s="162">
        <f>IF(N587="zákl. přenesená",J587,0)</f>
        <v>0</v>
      </c>
      <c r="BH587" s="162">
        <f>IF(N587="sníž. přenesená",J587,0)</f>
        <v>0</v>
      </c>
      <c r="BI587" s="162">
        <f>IF(N587="nulová",J587,0)</f>
        <v>0</v>
      </c>
      <c r="BJ587" s="18" t="s">
        <v>81</v>
      </c>
      <c r="BK587" s="162">
        <f>ROUND(I587*H587,2)</f>
        <v>0</v>
      </c>
      <c r="BL587" s="18" t="s">
        <v>138</v>
      </c>
      <c r="BM587" s="161" t="s">
        <v>792</v>
      </c>
    </row>
    <row r="588" spans="1:65" s="2" customFormat="1" ht="29.25">
      <c r="A588" s="33"/>
      <c r="B588" s="34"/>
      <c r="C588" s="33"/>
      <c r="D588" s="163" t="s">
        <v>140</v>
      </c>
      <c r="E588" s="33"/>
      <c r="F588" s="164" t="s">
        <v>793</v>
      </c>
      <c r="G588" s="33"/>
      <c r="H588" s="33"/>
      <c r="I588" s="165"/>
      <c r="J588" s="33"/>
      <c r="K588" s="33"/>
      <c r="L588" s="34"/>
      <c r="M588" s="166"/>
      <c r="N588" s="167"/>
      <c r="O588" s="59"/>
      <c r="P588" s="59"/>
      <c r="Q588" s="59"/>
      <c r="R588" s="59"/>
      <c r="S588" s="59"/>
      <c r="T588" s="60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T588" s="18" t="s">
        <v>140</v>
      </c>
      <c r="AU588" s="18" t="s">
        <v>83</v>
      </c>
    </row>
    <row r="589" spans="1:65" s="2" customFormat="1" ht="16.5" customHeight="1">
      <c r="A589" s="33"/>
      <c r="B589" s="149"/>
      <c r="C589" s="150" t="s">
        <v>794</v>
      </c>
      <c r="D589" s="150" t="s">
        <v>134</v>
      </c>
      <c r="E589" s="151" t="s">
        <v>795</v>
      </c>
      <c r="F589" s="152" t="s">
        <v>796</v>
      </c>
      <c r="G589" s="153" t="s">
        <v>219</v>
      </c>
      <c r="H589" s="154">
        <v>219.4</v>
      </c>
      <c r="I589" s="155"/>
      <c r="J589" s="156">
        <f>ROUND(I589*H589,2)</f>
        <v>0</v>
      </c>
      <c r="K589" s="152" t="s">
        <v>146</v>
      </c>
      <c r="L589" s="34"/>
      <c r="M589" s="157" t="s">
        <v>1</v>
      </c>
      <c r="N589" s="158" t="s">
        <v>40</v>
      </c>
      <c r="O589" s="59"/>
      <c r="P589" s="159">
        <f>O589*H589</f>
        <v>0</v>
      </c>
      <c r="Q589" s="159">
        <v>0</v>
      </c>
      <c r="R589" s="159">
        <f>Q589*H589</f>
        <v>0</v>
      </c>
      <c r="S589" s="159">
        <v>0</v>
      </c>
      <c r="T589" s="160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61" t="s">
        <v>138</v>
      </c>
      <c r="AT589" s="161" t="s">
        <v>134</v>
      </c>
      <c r="AU589" s="161" t="s">
        <v>83</v>
      </c>
      <c r="AY589" s="18" t="s">
        <v>132</v>
      </c>
      <c r="BE589" s="162">
        <f>IF(N589="základní",J589,0)</f>
        <v>0</v>
      </c>
      <c r="BF589" s="162">
        <f>IF(N589="snížená",J589,0)</f>
        <v>0</v>
      </c>
      <c r="BG589" s="162">
        <f>IF(N589="zákl. přenesená",J589,0)</f>
        <v>0</v>
      </c>
      <c r="BH589" s="162">
        <f>IF(N589="sníž. přenesená",J589,0)</f>
        <v>0</v>
      </c>
      <c r="BI589" s="162">
        <f>IF(N589="nulová",J589,0)</f>
        <v>0</v>
      </c>
      <c r="BJ589" s="18" t="s">
        <v>81</v>
      </c>
      <c r="BK589" s="162">
        <f>ROUND(I589*H589,2)</f>
        <v>0</v>
      </c>
      <c r="BL589" s="18" t="s">
        <v>138</v>
      </c>
      <c r="BM589" s="161" t="s">
        <v>797</v>
      </c>
    </row>
    <row r="590" spans="1:65" s="2" customFormat="1" ht="19.5">
      <c r="A590" s="33"/>
      <c r="B590" s="34"/>
      <c r="C590" s="33"/>
      <c r="D590" s="163" t="s">
        <v>140</v>
      </c>
      <c r="E590" s="33"/>
      <c r="F590" s="164" t="s">
        <v>798</v>
      </c>
      <c r="G590" s="33"/>
      <c r="H590" s="33"/>
      <c r="I590" s="165"/>
      <c r="J590" s="33"/>
      <c r="K590" s="33"/>
      <c r="L590" s="34"/>
      <c r="M590" s="166"/>
      <c r="N590" s="167"/>
      <c r="O590" s="59"/>
      <c r="P590" s="59"/>
      <c r="Q590" s="59"/>
      <c r="R590" s="59"/>
      <c r="S590" s="59"/>
      <c r="T590" s="60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T590" s="18" t="s">
        <v>140</v>
      </c>
      <c r="AU590" s="18" t="s">
        <v>83</v>
      </c>
    </row>
    <row r="591" spans="1:65" s="2" customFormat="1" ht="19.5">
      <c r="A591" s="33"/>
      <c r="B591" s="34"/>
      <c r="C591" s="33"/>
      <c r="D591" s="163" t="s">
        <v>149</v>
      </c>
      <c r="E591" s="33"/>
      <c r="F591" s="176" t="s">
        <v>150</v>
      </c>
      <c r="G591" s="33"/>
      <c r="H591" s="33"/>
      <c r="I591" s="165"/>
      <c r="J591" s="33"/>
      <c r="K591" s="33"/>
      <c r="L591" s="34"/>
      <c r="M591" s="166"/>
      <c r="N591" s="167"/>
      <c r="O591" s="59"/>
      <c r="P591" s="59"/>
      <c r="Q591" s="59"/>
      <c r="R591" s="59"/>
      <c r="S591" s="59"/>
      <c r="T591" s="60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T591" s="18" t="s">
        <v>149</v>
      </c>
      <c r="AU591" s="18" t="s">
        <v>83</v>
      </c>
    </row>
    <row r="592" spans="1:65" s="13" customFormat="1" ht="11.25">
      <c r="B592" s="168"/>
      <c r="D592" s="163" t="s">
        <v>142</v>
      </c>
      <c r="E592" s="169" t="s">
        <v>1</v>
      </c>
      <c r="F592" s="170" t="s">
        <v>799</v>
      </c>
      <c r="H592" s="171">
        <v>219.4</v>
      </c>
      <c r="I592" s="172"/>
      <c r="L592" s="168"/>
      <c r="M592" s="173"/>
      <c r="N592" s="174"/>
      <c r="O592" s="174"/>
      <c r="P592" s="174"/>
      <c r="Q592" s="174"/>
      <c r="R592" s="174"/>
      <c r="S592" s="174"/>
      <c r="T592" s="175"/>
      <c r="AT592" s="169" t="s">
        <v>142</v>
      </c>
      <c r="AU592" s="169" t="s">
        <v>83</v>
      </c>
      <c r="AV592" s="13" t="s">
        <v>83</v>
      </c>
      <c r="AW592" s="13" t="s">
        <v>32</v>
      </c>
      <c r="AX592" s="13" t="s">
        <v>81</v>
      </c>
      <c r="AY592" s="169" t="s">
        <v>132</v>
      </c>
    </row>
    <row r="593" spans="1:65" s="2" customFormat="1" ht="33" customHeight="1">
      <c r="A593" s="33"/>
      <c r="B593" s="149"/>
      <c r="C593" s="150" t="s">
        <v>800</v>
      </c>
      <c r="D593" s="150" t="s">
        <v>134</v>
      </c>
      <c r="E593" s="151" t="s">
        <v>801</v>
      </c>
      <c r="F593" s="152" t="s">
        <v>802</v>
      </c>
      <c r="G593" s="153" t="s">
        <v>137</v>
      </c>
      <c r="H593" s="154">
        <v>107.864</v>
      </c>
      <c r="I593" s="155"/>
      <c r="J593" s="156">
        <f>ROUND(I593*H593,2)</f>
        <v>0</v>
      </c>
      <c r="K593" s="152" t="s">
        <v>146</v>
      </c>
      <c r="L593" s="34"/>
      <c r="M593" s="157" t="s">
        <v>1</v>
      </c>
      <c r="N593" s="158" t="s">
        <v>40</v>
      </c>
      <c r="O593" s="59"/>
      <c r="P593" s="159">
        <f>O593*H593</f>
        <v>0</v>
      </c>
      <c r="Q593" s="159">
        <v>0</v>
      </c>
      <c r="R593" s="159">
        <f>Q593*H593</f>
        <v>0</v>
      </c>
      <c r="S593" s="159">
        <v>0</v>
      </c>
      <c r="T593" s="160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61" t="s">
        <v>138</v>
      </c>
      <c r="AT593" s="161" t="s">
        <v>134</v>
      </c>
      <c r="AU593" s="161" t="s">
        <v>83</v>
      </c>
      <c r="AY593" s="18" t="s">
        <v>132</v>
      </c>
      <c r="BE593" s="162">
        <f>IF(N593="základní",J593,0)</f>
        <v>0</v>
      </c>
      <c r="BF593" s="162">
        <f>IF(N593="snížená",J593,0)</f>
        <v>0</v>
      </c>
      <c r="BG593" s="162">
        <f>IF(N593="zákl. přenesená",J593,0)</f>
        <v>0</v>
      </c>
      <c r="BH593" s="162">
        <f>IF(N593="sníž. přenesená",J593,0)</f>
        <v>0</v>
      </c>
      <c r="BI593" s="162">
        <f>IF(N593="nulová",J593,0)</f>
        <v>0</v>
      </c>
      <c r="BJ593" s="18" t="s">
        <v>81</v>
      </c>
      <c r="BK593" s="162">
        <f>ROUND(I593*H593,2)</f>
        <v>0</v>
      </c>
      <c r="BL593" s="18" t="s">
        <v>138</v>
      </c>
      <c r="BM593" s="161" t="s">
        <v>803</v>
      </c>
    </row>
    <row r="594" spans="1:65" s="2" customFormat="1" ht="39">
      <c r="A594" s="33"/>
      <c r="B594" s="34"/>
      <c r="C594" s="33"/>
      <c r="D594" s="163" t="s">
        <v>140</v>
      </c>
      <c r="E594" s="33"/>
      <c r="F594" s="164" t="s">
        <v>804</v>
      </c>
      <c r="G594" s="33"/>
      <c r="H594" s="33"/>
      <c r="I594" s="165"/>
      <c r="J594" s="33"/>
      <c r="K594" s="33"/>
      <c r="L594" s="34"/>
      <c r="M594" s="166"/>
      <c r="N594" s="167"/>
      <c r="O594" s="59"/>
      <c r="P594" s="59"/>
      <c r="Q594" s="59"/>
      <c r="R594" s="59"/>
      <c r="S594" s="59"/>
      <c r="T594" s="60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T594" s="18" t="s">
        <v>140</v>
      </c>
      <c r="AU594" s="18" t="s">
        <v>83</v>
      </c>
    </row>
    <row r="595" spans="1:65" s="2" customFormat="1" ht="19.5">
      <c r="A595" s="33"/>
      <c r="B595" s="34"/>
      <c r="C595" s="33"/>
      <c r="D595" s="163" t="s">
        <v>149</v>
      </c>
      <c r="E595" s="33"/>
      <c r="F595" s="176" t="s">
        <v>150</v>
      </c>
      <c r="G595" s="33"/>
      <c r="H595" s="33"/>
      <c r="I595" s="165"/>
      <c r="J595" s="33"/>
      <c r="K595" s="33"/>
      <c r="L595" s="34"/>
      <c r="M595" s="166"/>
      <c r="N595" s="167"/>
      <c r="O595" s="59"/>
      <c r="P595" s="59"/>
      <c r="Q595" s="59"/>
      <c r="R595" s="59"/>
      <c r="S595" s="59"/>
      <c r="T595" s="60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T595" s="18" t="s">
        <v>149</v>
      </c>
      <c r="AU595" s="18" t="s">
        <v>83</v>
      </c>
    </row>
    <row r="596" spans="1:65" s="13" customFormat="1" ht="11.25">
      <c r="B596" s="168"/>
      <c r="D596" s="163" t="s">
        <v>142</v>
      </c>
      <c r="E596" s="169" t="s">
        <v>1</v>
      </c>
      <c r="F596" s="170" t="s">
        <v>499</v>
      </c>
      <c r="H596" s="171">
        <v>102.474</v>
      </c>
      <c r="I596" s="172"/>
      <c r="L596" s="168"/>
      <c r="M596" s="173"/>
      <c r="N596" s="174"/>
      <c r="O596" s="174"/>
      <c r="P596" s="174"/>
      <c r="Q596" s="174"/>
      <c r="R596" s="174"/>
      <c r="S596" s="174"/>
      <c r="T596" s="175"/>
      <c r="AT596" s="169" t="s">
        <v>142</v>
      </c>
      <c r="AU596" s="169" t="s">
        <v>83</v>
      </c>
      <c r="AV596" s="13" t="s">
        <v>83</v>
      </c>
      <c r="AW596" s="13" t="s">
        <v>32</v>
      </c>
      <c r="AX596" s="13" t="s">
        <v>75</v>
      </c>
      <c r="AY596" s="169" t="s">
        <v>132</v>
      </c>
    </row>
    <row r="597" spans="1:65" s="13" customFormat="1" ht="11.25">
      <c r="B597" s="168"/>
      <c r="D597" s="163" t="s">
        <v>142</v>
      </c>
      <c r="E597" s="169" t="s">
        <v>1</v>
      </c>
      <c r="F597" s="170" t="s">
        <v>805</v>
      </c>
      <c r="H597" s="171">
        <v>5.39</v>
      </c>
      <c r="I597" s="172"/>
      <c r="L597" s="168"/>
      <c r="M597" s="173"/>
      <c r="N597" s="174"/>
      <c r="O597" s="174"/>
      <c r="P597" s="174"/>
      <c r="Q597" s="174"/>
      <c r="R597" s="174"/>
      <c r="S597" s="174"/>
      <c r="T597" s="175"/>
      <c r="AT597" s="169" t="s">
        <v>142</v>
      </c>
      <c r="AU597" s="169" t="s">
        <v>83</v>
      </c>
      <c r="AV597" s="13" t="s">
        <v>83</v>
      </c>
      <c r="AW597" s="13" t="s">
        <v>32</v>
      </c>
      <c r="AX597" s="13" t="s">
        <v>75</v>
      </c>
      <c r="AY597" s="169" t="s">
        <v>132</v>
      </c>
    </row>
    <row r="598" spans="1:65" s="16" customFormat="1" ht="11.25">
      <c r="B598" s="192"/>
      <c r="D598" s="163" t="s">
        <v>142</v>
      </c>
      <c r="E598" s="193" t="s">
        <v>1</v>
      </c>
      <c r="F598" s="194" t="s">
        <v>170</v>
      </c>
      <c r="H598" s="195">
        <v>107.864</v>
      </c>
      <c r="I598" s="196"/>
      <c r="L598" s="192"/>
      <c r="M598" s="197"/>
      <c r="N598" s="198"/>
      <c r="O598" s="198"/>
      <c r="P598" s="198"/>
      <c r="Q598" s="198"/>
      <c r="R598" s="198"/>
      <c r="S598" s="198"/>
      <c r="T598" s="199"/>
      <c r="AT598" s="193" t="s">
        <v>142</v>
      </c>
      <c r="AU598" s="193" t="s">
        <v>83</v>
      </c>
      <c r="AV598" s="16" t="s">
        <v>138</v>
      </c>
      <c r="AW598" s="16" t="s">
        <v>32</v>
      </c>
      <c r="AX598" s="16" t="s">
        <v>81</v>
      </c>
      <c r="AY598" s="193" t="s">
        <v>132</v>
      </c>
    </row>
    <row r="599" spans="1:65" s="2" customFormat="1" ht="33" customHeight="1">
      <c r="A599" s="33"/>
      <c r="B599" s="149"/>
      <c r="C599" s="150" t="s">
        <v>806</v>
      </c>
      <c r="D599" s="150" t="s">
        <v>134</v>
      </c>
      <c r="E599" s="151" t="s">
        <v>807</v>
      </c>
      <c r="F599" s="152" t="s">
        <v>808</v>
      </c>
      <c r="G599" s="153" t="s">
        <v>137</v>
      </c>
      <c r="H599" s="154">
        <v>0.92</v>
      </c>
      <c r="I599" s="155"/>
      <c r="J599" s="156">
        <f>ROUND(I599*H599,2)</f>
        <v>0</v>
      </c>
      <c r="K599" s="152" t="s">
        <v>146</v>
      </c>
      <c r="L599" s="34"/>
      <c r="M599" s="157" t="s">
        <v>1</v>
      </c>
      <c r="N599" s="158" t="s">
        <v>40</v>
      </c>
      <c r="O599" s="59"/>
      <c r="P599" s="159">
        <f>O599*H599</f>
        <v>0</v>
      </c>
      <c r="Q599" s="159">
        <v>0</v>
      </c>
      <c r="R599" s="159">
        <f>Q599*H599</f>
        <v>0</v>
      </c>
      <c r="S599" s="159">
        <v>0</v>
      </c>
      <c r="T599" s="160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61" t="s">
        <v>138</v>
      </c>
      <c r="AT599" s="161" t="s">
        <v>134</v>
      </c>
      <c r="AU599" s="161" t="s">
        <v>83</v>
      </c>
      <c r="AY599" s="18" t="s">
        <v>132</v>
      </c>
      <c r="BE599" s="162">
        <f>IF(N599="základní",J599,0)</f>
        <v>0</v>
      </c>
      <c r="BF599" s="162">
        <f>IF(N599="snížená",J599,0)</f>
        <v>0</v>
      </c>
      <c r="BG599" s="162">
        <f>IF(N599="zákl. přenesená",J599,0)</f>
        <v>0</v>
      </c>
      <c r="BH599" s="162">
        <f>IF(N599="sníž. přenesená",J599,0)</f>
        <v>0</v>
      </c>
      <c r="BI599" s="162">
        <f>IF(N599="nulová",J599,0)</f>
        <v>0</v>
      </c>
      <c r="BJ599" s="18" t="s">
        <v>81</v>
      </c>
      <c r="BK599" s="162">
        <f>ROUND(I599*H599,2)</f>
        <v>0</v>
      </c>
      <c r="BL599" s="18" t="s">
        <v>138</v>
      </c>
      <c r="BM599" s="161" t="s">
        <v>809</v>
      </c>
    </row>
    <row r="600" spans="1:65" s="2" customFormat="1" ht="48.75">
      <c r="A600" s="33"/>
      <c r="B600" s="34"/>
      <c r="C600" s="33"/>
      <c r="D600" s="163" t="s">
        <v>140</v>
      </c>
      <c r="E600" s="33"/>
      <c r="F600" s="164" t="s">
        <v>810</v>
      </c>
      <c r="G600" s="33"/>
      <c r="H600" s="33"/>
      <c r="I600" s="165"/>
      <c r="J600" s="33"/>
      <c r="K600" s="33"/>
      <c r="L600" s="34"/>
      <c r="M600" s="166"/>
      <c r="N600" s="167"/>
      <c r="O600" s="59"/>
      <c r="P600" s="59"/>
      <c r="Q600" s="59"/>
      <c r="R600" s="59"/>
      <c r="S600" s="59"/>
      <c r="T600" s="60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T600" s="18" t="s">
        <v>140</v>
      </c>
      <c r="AU600" s="18" t="s">
        <v>83</v>
      </c>
    </row>
    <row r="601" spans="1:65" s="2" customFormat="1" ht="19.5">
      <c r="A601" s="33"/>
      <c r="B601" s="34"/>
      <c r="C601" s="33"/>
      <c r="D601" s="163" t="s">
        <v>149</v>
      </c>
      <c r="E601" s="33"/>
      <c r="F601" s="176" t="s">
        <v>150</v>
      </c>
      <c r="G601" s="33"/>
      <c r="H601" s="33"/>
      <c r="I601" s="165"/>
      <c r="J601" s="33"/>
      <c r="K601" s="33"/>
      <c r="L601" s="34"/>
      <c r="M601" s="166"/>
      <c r="N601" s="167"/>
      <c r="O601" s="59"/>
      <c r="P601" s="59"/>
      <c r="Q601" s="59"/>
      <c r="R601" s="59"/>
      <c r="S601" s="59"/>
      <c r="T601" s="60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T601" s="18" t="s">
        <v>149</v>
      </c>
      <c r="AU601" s="18" t="s">
        <v>83</v>
      </c>
    </row>
    <row r="602" spans="1:65" s="13" customFormat="1" ht="11.25">
      <c r="B602" s="168"/>
      <c r="D602" s="163" t="s">
        <v>142</v>
      </c>
      <c r="E602" s="169" t="s">
        <v>1</v>
      </c>
      <c r="F602" s="170" t="s">
        <v>811</v>
      </c>
      <c r="H602" s="171">
        <v>0.92</v>
      </c>
      <c r="I602" s="172"/>
      <c r="L602" s="168"/>
      <c r="M602" s="173"/>
      <c r="N602" s="174"/>
      <c r="O602" s="174"/>
      <c r="P602" s="174"/>
      <c r="Q602" s="174"/>
      <c r="R602" s="174"/>
      <c r="S602" s="174"/>
      <c r="T602" s="175"/>
      <c r="AT602" s="169" t="s">
        <v>142</v>
      </c>
      <c r="AU602" s="169" t="s">
        <v>83</v>
      </c>
      <c r="AV602" s="13" t="s">
        <v>83</v>
      </c>
      <c r="AW602" s="13" t="s">
        <v>32</v>
      </c>
      <c r="AX602" s="13" t="s">
        <v>81</v>
      </c>
      <c r="AY602" s="169" t="s">
        <v>132</v>
      </c>
    </row>
    <row r="603" spans="1:65" s="12" customFormat="1" ht="22.9" customHeight="1">
      <c r="B603" s="136"/>
      <c r="D603" s="137" t="s">
        <v>74</v>
      </c>
      <c r="E603" s="147" t="s">
        <v>812</v>
      </c>
      <c r="F603" s="147" t="s">
        <v>813</v>
      </c>
      <c r="I603" s="139"/>
      <c r="J603" s="148">
        <f>BK603</f>
        <v>0</v>
      </c>
      <c r="L603" s="136"/>
      <c r="M603" s="141"/>
      <c r="N603" s="142"/>
      <c r="O603" s="142"/>
      <c r="P603" s="143">
        <f>SUM(P604:P640)</f>
        <v>0</v>
      </c>
      <c r="Q603" s="142"/>
      <c r="R603" s="143">
        <f>SUM(R604:R640)</f>
        <v>0</v>
      </c>
      <c r="S603" s="142"/>
      <c r="T603" s="144">
        <f>SUM(T604:T640)</f>
        <v>0</v>
      </c>
      <c r="AR603" s="137" t="s">
        <v>81</v>
      </c>
      <c r="AT603" s="145" t="s">
        <v>74</v>
      </c>
      <c r="AU603" s="145" t="s">
        <v>81</v>
      </c>
      <c r="AY603" s="137" t="s">
        <v>132</v>
      </c>
      <c r="BK603" s="146">
        <f>SUM(BK604:BK640)</f>
        <v>0</v>
      </c>
    </row>
    <row r="604" spans="1:65" s="2" customFormat="1" ht="21.75" customHeight="1">
      <c r="A604" s="33"/>
      <c r="B604" s="149"/>
      <c r="C604" s="150" t="s">
        <v>814</v>
      </c>
      <c r="D604" s="150" t="s">
        <v>134</v>
      </c>
      <c r="E604" s="151" t="s">
        <v>815</v>
      </c>
      <c r="F604" s="152" t="s">
        <v>816</v>
      </c>
      <c r="G604" s="153" t="s">
        <v>334</v>
      </c>
      <c r="H604" s="154">
        <v>337.12299999999999</v>
      </c>
      <c r="I604" s="155"/>
      <c r="J604" s="156">
        <f>ROUND(I604*H604,2)</f>
        <v>0</v>
      </c>
      <c r="K604" s="152" t="s">
        <v>146</v>
      </c>
      <c r="L604" s="34"/>
      <c r="M604" s="157" t="s">
        <v>1</v>
      </c>
      <c r="N604" s="158" t="s">
        <v>40</v>
      </c>
      <c r="O604" s="59"/>
      <c r="P604" s="159">
        <f>O604*H604</f>
        <v>0</v>
      </c>
      <c r="Q604" s="159">
        <v>0</v>
      </c>
      <c r="R604" s="159">
        <f>Q604*H604</f>
        <v>0</v>
      </c>
      <c r="S604" s="159">
        <v>0</v>
      </c>
      <c r="T604" s="160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61" t="s">
        <v>138</v>
      </c>
      <c r="AT604" s="161" t="s">
        <v>134</v>
      </c>
      <c r="AU604" s="161" t="s">
        <v>83</v>
      </c>
      <c r="AY604" s="18" t="s">
        <v>132</v>
      </c>
      <c r="BE604" s="162">
        <f>IF(N604="základní",J604,0)</f>
        <v>0</v>
      </c>
      <c r="BF604" s="162">
        <f>IF(N604="snížená",J604,0)</f>
        <v>0</v>
      </c>
      <c r="BG604" s="162">
        <f>IF(N604="zákl. přenesená",J604,0)</f>
        <v>0</v>
      </c>
      <c r="BH604" s="162">
        <f>IF(N604="sníž. přenesená",J604,0)</f>
        <v>0</v>
      </c>
      <c r="BI604" s="162">
        <f>IF(N604="nulová",J604,0)</f>
        <v>0</v>
      </c>
      <c r="BJ604" s="18" t="s">
        <v>81</v>
      </c>
      <c r="BK604" s="162">
        <f>ROUND(I604*H604,2)</f>
        <v>0</v>
      </c>
      <c r="BL604" s="18" t="s">
        <v>138</v>
      </c>
      <c r="BM604" s="161" t="s">
        <v>817</v>
      </c>
    </row>
    <row r="605" spans="1:65" s="2" customFormat="1" ht="19.5">
      <c r="A605" s="33"/>
      <c r="B605" s="34"/>
      <c r="C605" s="33"/>
      <c r="D605" s="163" t="s">
        <v>140</v>
      </c>
      <c r="E605" s="33"/>
      <c r="F605" s="164" t="s">
        <v>818</v>
      </c>
      <c r="G605" s="33"/>
      <c r="H605" s="33"/>
      <c r="I605" s="165"/>
      <c r="J605" s="33"/>
      <c r="K605" s="33"/>
      <c r="L605" s="34"/>
      <c r="M605" s="166"/>
      <c r="N605" s="167"/>
      <c r="O605" s="59"/>
      <c r="P605" s="59"/>
      <c r="Q605" s="59"/>
      <c r="R605" s="59"/>
      <c r="S605" s="59"/>
      <c r="T605" s="60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T605" s="18" t="s">
        <v>140</v>
      </c>
      <c r="AU605" s="18" t="s">
        <v>83</v>
      </c>
    </row>
    <row r="606" spans="1:65" s="13" customFormat="1" ht="11.25">
      <c r="B606" s="168"/>
      <c r="D606" s="163" t="s">
        <v>142</v>
      </c>
      <c r="E606" s="169" t="s">
        <v>1</v>
      </c>
      <c r="F606" s="170" t="s">
        <v>819</v>
      </c>
      <c r="H606" s="171">
        <v>226.14099999999999</v>
      </c>
      <c r="I606" s="172"/>
      <c r="L606" s="168"/>
      <c r="M606" s="173"/>
      <c r="N606" s="174"/>
      <c r="O606" s="174"/>
      <c r="P606" s="174"/>
      <c r="Q606" s="174"/>
      <c r="R606" s="174"/>
      <c r="S606" s="174"/>
      <c r="T606" s="175"/>
      <c r="AT606" s="169" t="s">
        <v>142</v>
      </c>
      <c r="AU606" s="169" t="s">
        <v>83</v>
      </c>
      <c r="AV606" s="13" t="s">
        <v>83</v>
      </c>
      <c r="AW606" s="13" t="s">
        <v>32</v>
      </c>
      <c r="AX606" s="13" t="s">
        <v>75</v>
      </c>
      <c r="AY606" s="169" t="s">
        <v>132</v>
      </c>
    </row>
    <row r="607" spans="1:65" s="13" customFormat="1" ht="11.25">
      <c r="B607" s="168"/>
      <c r="D607" s="163" t="s">
        <v>142</v>
      </c>
      <c r="E607" s="169" t="s">
        <v>1</v>
      </c>
      <c r="F607" s="170" t="s">
        <v>820</v>
      </c>
      <c r="H607" s="171">
        <v>79.335999999999999</v>
      </c>
      <c r="I607" s="172"/>
      <c r="L607" s="168"/>
      <c r="M607" s="173"/>
      <c r="N607" s="174"/>
      <c r="O607" s="174"/>
      <c r="P607" s="174"/>
      <c r="Q607" s="174"/>
      <c r="R607" s="174"/>
      <c r="S607" s="174"/>
      <c r="T607" s="175"/>
      <c r="AT607" s="169" t="s">
        <v>142</v>
      </c>
      <c r="AU607" s="169" t="s">
        <v>83</v>
      </c>
      <c r="AV607" s="13" t="s">
        <v>83</v>
      </c>
      <c r="AW607" s="13" t="s">
        <v>32</v>
      </c>
      <c r="AX607" s="13" t="s">
        <v>75</v>
      </c>
      <c r="AY607" s="169" t="s">
        <v>132</v>
      </c>
    </row>
    <row r="608" spans="1:65" s="13" customFormat="1" ht="11.25">
      <c r="B608" s="168"/>
      <c r="D608" s="163" t="s">
        <v>142</v>
      </c>
      <c r="E608" s="169" t="s">
        <v>1</v>
      </c>
      <c r="F608" s="170" t="s">
        <v>821</v>
      </c>
      <c r="H608" s="171">
        <v>31.646000000000001</v>
      </c>
      <c r="I608" s="172"/>
      <c r="L608" s="168"/>
      <c r="M608" s="173"/>
      <c r="N608" s="174"/>
      <c r="O608" s="174"/>
      <c r="P608" s="174"/>
      <c r="Q608" s="174"/>
      <c r="R608" s="174"/>
      <c r="S608" s="174"/>
      <c r="T608" s="175"/>
      <c r="AT608" s="169" t="s">
        <v>142</v>
      </c>
      <c r="AU608" s="169" t="s">
        <v>83</v>
      </c>
      <c r="AV608" s="13" t="s">
        <v>83</v>
      </c>
      <c r="AW608" s="13" t="s">
        <v>32</v>
      </c>
      <c r="AX608" s="13" t="s">
        <v>75</v>
      </c>
      <c r="AY608" s="169" t="s">
        <v>132</v>
      </c>
    </row>
    <row r="609" spans="1:65" s="16" customFormat="1" ht="11.25">
      <c r="B609" s="192"/>
      <c r="D609" s="163" t="s">
        <v>142</v>
      </c>
      <c r="E609" s="193" t="s">
        <v>1</v>
      </c>
      <c r="F609" s="194" t="s">
        <v>170</v>
      </c>
      <c r="H609" s="195">
        <v>337.12299999999999</v>
      </c>
      <c r="I609" s="196"/>
      <c r="L609" s="192"/>
      <c r="M609" s="197"/>
      <c r="N609" s="198"/>
      <c r="O609" s="198"/>
      <c r="P609" s="198"/>
      <c r="Q609" s="198"/>
      <c r="R609" s="198"/>
      <c r="S609" s="198"/>
      <c r="T609" s="199"/>
      <c r="AT609" s="193" t="s">
        <v>142</v>
      </c>
      <c r="AU609" s="193" t="s">
        <v>83</v>
      </c>
      <c r="AV609" s="16" t="s">
        <v>138</v>
      </c>
      <c r="AW609" s="16" t="s">
        <v>32</v>
      </c>
      <c r="AX609" s="16" t="s">
        <v>81</v>
      </c>
      <c r="AY609" s="193" t="s">
        <v>132</v>
      </c>
    </row>
    <row r="610" spans="1:65" s="2" customFormat="1" ht="24.2" customHeight="1">
      <c r="A610" s="33"/>
      <c r="B610" s="149"/>
      <c r="C610" s="150" t="s">
        <v>822</v>
      </c>
      <c r="D610" s="150" t="s">
        <v>134</v>
      </c>
      <c r="E610" s="151" t="s">
        <v>823</v>
      </c>
      <c r="F610" s="152" t="s">
        <v>824</v>
      </c>
      <c r="G610" s="153" t="s">
        <v>334</v>
      </c>
      <c r="H610" s="154">
        <v>3034.107</v>
      </c>
      <c r="I610" s="155"/>
      <c r="J610" s="156">
        <f>ROUND(I610*H610,2)</f>
        <v>0</v>
      </c>
      <c r="K610" s="152" t="s">
        <v>146</v>
      </c>
      <c r="L610" s="34"/>
      <c r="M610" s="157" t="s">
        <v>1</v>
      </c>
      <c r="N610" s="158" t="s">
        <v>40</v>
      </c>
      <c r="O610" s="59"/>
      <c r="P610" s="159">
        <f>O610*H610</f>
        <v>0</v>
      </c>
      <c r="Q610" s="159">
        <v>0</v>
      </c>
      <c r="R610" s="159">
        <f>Q610*H610</f>
        <v>0</v>
      </c>
      <c r="S610" s="159">
        <v>0</v>
      </c>
      <c r="T610" s="160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61" t="s">
        <v>138</v>
      </c>
      <c r="AT610" s="161" t="s">
        <v>134</v>
      </c>
      <c r="AU610" s="161" t="s">
        <v>83</v>
      </c>
      <c r="AY610" s="18" t="s">
        <v>132</v>
      </c>
      <c r="BE610" s="162">
        <f>IF(N610="základní",J610,0)</f>
        <v>0</v>
      </c>
      <c r="BF610" s="162">
        <f>IF(N610="snížená",J610,0)</f>
        <v>0</v>
      </c>
      <c r="BG610" s="162">
        <f>IF(N610="zákl. přenesená",J610,0)</f>
        <v>0</v>
      </c>
      <c r="BH610" s="162">
        <f>IF(N610="sníž. přenesená",J610,0)</f>
        <v>0</v>
      </c>
      <c r="BI610" s="162">
        <f>IF(N610="nulová",J610,0)</f>
        <v>0</v>
      </c>
      <c r="BJ610" s="18" t="s">
        <v>81</v>
      </c>
      <c r="BK610" s="162">
        <f>ROUND(I610*H610,2)</f>
        <v>0</v>
      </c>
      <c r="BL610" s="18" t="s">
        <v>138</v>
      </c>
      <c r="BM610" s="161" t="s">
        <v>825</v>
      </c>
    </row>
    <row r="611" spans="1:65" s="2" customFormat="1" ht="29.25">
      <c r="A611" s="33"/>
      <c r="B611" s="34"/>
      <c r="C611" s="33"/>
      <c r="D611" s="163" t="s">
        <v>140</v>
      </c>
      <c r="E611" s="33"/>
      <c r="F611" s="164" t="s">
        <v>826</v>
      </c>
      <c r="G611" s="33"/>
      <c r="H611" s="33"/>
      <c r="I611" s="165"/>
      <c r="J611" s="33"/>
      <c r="K611" s="33"/>
      <c r="L611" s="34"/>
      <c r="M611" s="166"/>
      <c r="N611" s="167"/>
      <c r="O611" s="59"/>
      <c r="P611" s="59"/>
      <c r="Q611" s="59"/>
      <c r="R611" s="59"/>
      <c r="S611" s="59"/>
      <c r="T611" s="60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T611" s="18" t="s">
        <v>140</v>
      </c>
      <c r="AU611" s="18" t="s">
        <v>83</v>
      </c>
    </row>
    <row r="612" spans="1:65" s="13" customFormat="1" ht="11.25">
      <c r="B612" s="168"/>
      <c r="D612" s="163" t="s">
        <v>142</v>
      </c>
      <c r="F612" s="170" t="s">
        <v>827</v>
      </c>
      <c r="H612" s="171">
        <v>3034.107</v>
      </c>
      <c r="I612" s="172"/>
      <c r="L612" s="168"/>
      <c r="M612" s="173"/>
      <c r="N612" s="174"/>
      <c r="O612" s="174"/>
      <c r="P612" s="174"/>
      <c r="Q612" s="174"/>
      <c r="R612" s="174"/>
      <c r="S612" s="174"/>
      <c r="T612" s="175"/>
      <c r="AT612" s="169" t="s">
        <v>142</v>
      </c>
      <c r="AU612" s="169" t="s">
        <v>83</v>
      </c>
      <c r="AV612" s="13" t="s">
        <v>83</v>
      </c>
      <c r="AW612" s="13" t="s">
        <v>3</v>
      </c>
      <c r="AX612" s="13" t="s">
        <v>81</v>
      </c>
      <c r="AY612" s="169" t="s">
        <v>132</v>
      </c>
    </row>
    <row r="613" spans="1:65" s="2" customFormat="1" ht="21.75" customHeight="1">
      <c r="A613" s="33"/>
      <c r="B613" s="149"/>
      <c r="C613" s="150" t="s">
        <v>828</v>
      </c>
      <c r="D613" s="150" t="s">
        <v>134</v>
      </c>
      <c r="E613" s="151" t="s">
        <v>829</v>
      </c>
      <c r="F613" s="152" t="s">
        <v>830</v>
      </c>
      <c r="G613" s="153" t="s">
        <v>334</v>
      </c>
      <c r="H613" s="154">
        <v>70.153000000000006</v>
      </c>
      <c r="I613" s="155"/>
      <c r="J613" s="156">
        <f>ROUND(I613*H613,2)</f>
        <v>0</v>
      </c>
      <c r="K613" s="152" t="s">
        <v>146</v>
      </c>
      <c r="L613" s="34"/>
      <c r="M613" s="157" t="s">
        <v>1</v>
      </c>
      <c r="N613" s="158" t="s">
        <v>40</v>
      </c>
      <c r="O613" s="59"/>
      <c r="P613" s="159">
        <f>O613*H613</f>
        <v>0</v>
      </c>
      <c r="Q613" s="159">
        <v>0</v>
      </c>
      <c r="R613" s="159">
        <f>Q613*H613</f>
        <v>0</v>
      </c>
      <c r="S613" s="159">
        <v>0</v>
      </c>
      <c r="T613" s="160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61" t="s">
        <v>138</v>
      </c>
      <c r="AT613" s="161" t="s">
        <v>134</v>
      </c>
      <c r="AU613" s="161" t="s">
        <v>83</v>
      </c>
      <c r="AY613" s="18" t="s">
        <v>132</v>
      </c>
      <c r="BE613" s="162">
        <f>IF(N613="základní",J613,0)</f>
        <v>0</v>
      </c>
      <c r="BF613" s="162">
        <f>IF(N613="snížená",J613,0)</f>
        <v>0</v>
      </c>
      <c r="BG613" s="162">
        <f>IF(N613="zákl. přenesená",J613,0)</f>
        <v>0</v>
      </c>
      <c r="BH613" s="162">
        <f>IF(N613="sníž. přenesená",J613,0)</f>
        <v>0</v>
      </c>
      <c r="BI613" s="162">
        <f>IF(N613="nulová",J613,0)</f>
        <v>0</v>
      </c>
      <c r="BJ613" s="18" t="s">
        <v>81</v>
      </c>
      <c r="BK613" s="162">
        <f>ROUND(I613*H613,2)</f>
        <v>0</v>
      </c>
      <c r="BL613" s="18" t="s">
        <v>138</v>
      </c>
      <c r="BM613" s="161" t="s">
        <v>831</v>
      </c>
    </row>
    <row r="614" spans="1:65" s="2" customFormat="1" ht="19.5">
      <c r="A614" s="33"/>
      <c r="B614" s="34"/>
      <c r="C614" s="33"/>
      <c r="D614" s="163" t="s">
        <v>140</v>
      </c>
      <c r="E614" s="33"/>
      <c r="F614" s="164" t="s">
        <v>832</v>
      </c>
      <c r="G614" s="33"/>
      <c r="H614" s="33"/>
      <c r="I614" s="165"/>
      <c r="J614" s="33"/>
      <c r="K614" s="33"/>
      <c r="L614" s="34"/>
      <c r="M614" s="166"/>
      <c r="N614" s="167"/>
      <c r="O614" s="59"/>
      <c r="P614" s="59"/>
      <c r="Q614" s="59"/>
      <c r="R614" s="59"/>
      <c r="S614" s="59"/>
      <c r="T614" s="60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T614" s="18" t="s">
        <v>140</v>
      </c>
      <c r="AU614" s="18" t="s">
        <v>83</v>
      </c>
    </row>
    <row r="615" spans="1:65" s="14" customFormat="1" ht="11.25">
      <c r="B615" s="177"/>
      <c r="D615" s="163" t="s">
        <v>142</v>
      </c>
      <c r="E615" s="178" t="s">
        <v>1</v>
      </c>
      <c r="F615" s="179" t="s">
        <v>833</v>
      </c>
      <c r="H615" s="178" t="s">
        <v>1</v>
      </c>
      <c r="I615" s="180"/>
      <c r="L615" s="177"/>
      <c r="M615" s="181"/>
      <c r="N615" s="182"/>
      <c r="O615" s="182"/>
      <c r="P615" s="182"/>
      <c r="Q615" s="182"/>
      <c r="R615" s="182"/>
      <c r="S615" s="182"/>
      <c r="T615" s="183"/>
      <c r="AT615" s="178" t="s">
        <v>142</v>
      </c>
      <c r="AU615" s="178" t="s">
        <v>83</v>
      </c>
      <c r="AV615" s="14" t="s">
        <v>81</v>
      </c>
      <c r="AW615" s="14" t="s">
        <v>32</v>
      </c>
      <c r="AX615" s="14" t="s">
        <v>75</v>
      </c>
      <c r="AY615" s="178" t="s">
        <v>132</v>
      </c>
    </row>
    <row r="616" spans="1:65" s="13" customFormat="1" ht="11.25">
      <c r="B616" s="168"/>
      <c r="D616" s="163" t="s">
        <v>142</v>
      </c>
      <c r="E616" s="169" t="s">
        <v>1</v>
      </c>
      <c r="F616" s="170" t="s">
        <v>834</v>
      </c>
      <c r="H616" s="171">
        <v>4.51</v>
      </c>
      <c r="I616" s="172"/>
      <c r="L616" s="168"/>
      <c r="M616" s="173"/>
      <c r="N616" s="174"/>
      <c r="O616" s="174"/>
      <c r="P616" s="174"/>
      <c r="Q616" s="174"/>
      <c r="R616" s="174"/>
      <c r="S616" s="174"/>
      <c r="T616" s="175"/>
      <c r="AT616" s="169" t="s">
        <v>142</v>
      </c>
      <c r="AU616" s="169" t="s">
        <v>83</v>
      </c>
      <c r="AV616" s="13" t="s">
        <v>83</v>
      </c>
      <c r="AW616" s="13" t="s">
        <v>32</v>
      </c>
      <c r="AX616" s="13" t="s">
        <v>75</v>
      </c>
      <c r="AY616" s="169" t="s">
        <v>132</v>
      </c>
    </row>
    <row r="617" spans="1:65" s="13" customFormat="1" ht="11.25">
      <c r="B617" s="168"/>
      <c r="D617" s="163" t="s">
        <v>142</v>
      </c>
      <c r="E617" s="169" t="s">
        <v>1</v>
      </c>
      <c r="F617" s="170" t="s">
        <v>835</v>
      </c>
      <c r="H617" s="171">
        <v>0.26500000000000001</v>
      </c>
      <c r="I617" s="172"/>
      <c r="L617" s="168"/>
      <c r="M617" s="173"/>
      <c r="N617" s="174"/>
      <c r="O617" s="174"/>
      <c r="P617" s="174"/>
      <c r="Q617" s="174"/>
      <c r="R617" s="174"/>
      <c r="S617" s="174"/>
      <c r="T617" s="175"/>
      <c r="AT617" s="169" t="s">
        <v>142</v>
      </c>
      <c r="AU617" s="169" t="s">
        <v>83</v>
      </c>
      <c r="AV617" s="13" t="s">
        <v>83</v>
      </c>
      <c r="AW617" s="13" t="s">
        <v>32</v>
      </c>
      <c r="AX617" s="13" t="s">
        <v>75</v>
      </c>
      <c r="AY617" s="169" t="s">
        <v>132</v>
      </c>
    </row>
    <row r="618" spans="1:65" s="14" customFormat="1" ht="11.25">
      <c r="B618" s="177"/>
      <c r="D618" s="163" t="s">
        <v>142</v>
      </c>
      <c r="E618" s="178" t="s">
        <v>1</v>
      </c>
      <c r="F618" s="179" t="s">
        <v>836</v>
      </c>
      <c r="H618" s="178" t="s">
        <v>1</v>
      </c>
      <c r="I618" s="180"/>
      <c r="L618" s="177"/>
      <c r="M618" s="181"/>
      <c r="N618" s="182"/>
      <c r="O618" s="182"/>
      <c r="P618" s="182"/>
      <c r="Q618" s="182"/>
      <c r="R618" s="182"/>
      <c r="S618" s="182"/>
      <c r="T618" s="183"/>
      <c r="AT618" s="178" t="s">
        <v>142</v>
      </c>
      <c r="AU618" s="178" t="s">
        <v>83</v>
      </c>
      <c r="AV618" s="14" t="s">
        <v>81</v>
      </c>
      <c r="AW618" s="14" t="s">
        <v>32</v>
      </c>
      <c r="AX618" s="14" t="s">
        <v>75</v>
      </c>
      <c r="AY618" s="178" t="s">
        <v>132</v>
      </c>
    </row>
    <row r="619" spans="1:65" s="13" customFormat="1" ht="11.25">
      <c r="B619" s="168"/>
      <c r="D619" s="163" t="s">
        <v>142</v>
      </c>
      <c r="E619" s="169" t="s">
        <v>1</v>
      </c>
      <c r="F619" s="170" t="s">
        <v>837</v>
      </c>
      <c r="H619" s="171">
        <v>2.802</v>
      </c>
      <c r="I619" s="172"/>
      <c r="L619" s="168"/>
      <c r="M619" s="173"/>
      <c r="N619" s="174"/>
      <c r="O619" s="174"/>
      <c r="P619" s="174"/>
      <c r="Q619" s="174"/>
      <c r="R619" s="174"/>
      <c r="S619" s="174"/>
      <c r="T619" s="175"/>
      <c r="AT619" s="169" t="s">
        <v>142</v>
      </c>
      <c r="AU619" s="169" t="s">
        <v>83</v>
      </c>
      <c r="AV619" s="13" t="s">
        <v>83</v>
      </c>
      <c r="AW619" s="13" t="s">
        <v>32</v>
      </c>
      <c r="AX619" s="13" t="s">
        <v>75</v>
      </c>
      <c r="AY619" s="169" t="s">
        <v>132</v>
      </c>
    </row>
    <row r="620" spans="1:65" s="13" customFormat="1" ht="11.25">
      <c r="B620" s="168"/>
      <c r="D620" s="163" t="s">
        <v>142</v>
      </c>
      <c r="E620" s="169" t="s">
        <v>1</v>
      </c>
      <c r="F620" s="170" t="s">
        <v>838</v>
      </c>
      <c r="H620" s="171">
        <v>60.46</v>
      </c>
      <c r="I620" s="172"/>
      <c r="L620" s="168"/>
      <c r="M620" s="173"/>
      <c r="N620" s="174"/>
      <c r="O620" s="174"/>
      <c r="P620" s="174"/>
      <c r="Q620" s="174"/>
      <c r="R620" s="174"/>
      <c r="S620" s="174"/>
      <c r="T620" s="175"/>
      <c r="AT620" s="169" t="s">
        <v>142</v>
      </c>
      <c r="AU620" s="169" t="s">
        <v>83</v>
      </c>
      <c r="AV620" s="13" t="s">
        <v>83</v>
      </c>
      <c r="AW620" s="13" t="s">
        <v>32</v>
      </c>
      <c r="AX620" s="13" t="s">
        <v>75</v>
      </c>
      <c r="AY620" s="169" t="s">
        <v>132</v>
      </c>
    </row>
    <row r="621" spans="1:65" s="13" customFormat="1" ht="11.25">
      <c r="B621" s="168"/>
      <c r="D621" s="163" t="s">
        <v>142</v>
      </c>
      <c r="E621" s="169" t="s">
        <v>1</v>
      </c>
      <c r="F621" s="170" t="s">
        <v>839</v>
      </c>
      <c r="H621" s="171">
        <v>2.1160000000000001</v>
      </c>
      <c r="I621" s="172"/>
      <c r="L621" s="168"/>
      <c r="M621" s="173"/>
      <c r="N621" s="174"/>
      <c r="O621" s="174"/>
      <c r="P621" s="174"/>
      <c r="Q621" s="174"/>
      <c r="R621" s="174"/>
      <c r="S621" s="174"/>
      <c r="T621" s="175"/>
      <c r="AT621" s="169" t="s">
        <v>142</v>
      </c>
      <c r="AU621" s="169" t="s">
        <v>83</v>
      </c>
      <c r="AV621" s="13" t="s">
        <v>83</v>
      </c>
      <c r="AW621" s="13" t="s">
        <v>32</v>
      </c>
      <c r="AX621" s="13" t="s">
        <v>75</v>
      </c>
      <c r="AY621" s="169" t="s">
        <v>132</v>
      </c>
    </row>
    <row r="622" spans="1:65" s="16" customFormat="1" ht="11.25">
      <c r="B622" s="192"/>
      <c r="D622" s="163" t="s">
        <v>142</v>
      </c>
      <c r="E622" s="193" t="s">
        <v>1</v>
      </c>
      <c r="F622" s="194" t="s">
        <v>170</v>
      </c>
      <c r="H622" s="195">
        <v>70.153000000000006</v>
      </c>
      <c r="I622" s="196"/>
      <c r="L622" s="192"/>
      <c r="M622" s="197"/>
      <c r="N622" s="198"/>
      <c r="O622" s="198"/>
      <c r="P622" s="198"/>
      <c r="Q622" s="198"/>
      <c r="R622" s="198"/>
      <c r="S622" s="198"/>
      <c r="T622" s="199"/>
      <c r="AT622" s="193" t="s">
        <v>142</v>
      </c>
      <c r="AU622" s="193" t="s">
        <v>83</v>
      </c>
      <c r="AV622" s="16" t="s">
        <v>138</v>
      </c>
      <c r="AW622" s="16" t="s">
        <v>32</v>
      </c>
      <c r="AX622" s="16" t="s">
        <v>81</v>
      </c>
      <c r="AY622" s="193" t="s">
        <v>132</v>
      </c>
    </row>
    <row r="623" spans="1:65" s="2" customFormat="1" ht="24.2" customHeight="1">
      <c r="A623" s="33"/>
      <c r="B623" s="149"/>
      <c r="C623" s="150" t="s">
        <v>840</v>
      </c>
      <c r="D623" s="150" t="s">
        <v>134</v>
      </c>
      <c r="E623" s="151" t="s">
        <v>841</v>
      </c>
      <c r="F623" s="152" t="s">
        <v>842</v>
      </c>
      <c r="G623" s="153" t="s">
        <v>334</v>
      </c>
      <c r="H623" s="154">
        <v>631.37699999999995</v>
      </c>
      <c r="I623" s="155"/>
      <c r="J623" s="156">
        <f>ROUND(I623*H623,2)</f>
        <v>0</v>
      </c>
      <c r="K623" s="152" t="s">
        <v>146</v>
      </c>
      <c r="L623" s="34"/>
      <c r="M623" s="157" t="s">
        <v>1</v>
      </c>
      <c r="N623" s="158" t="s">
        <v>40</v>
      </c>
      <c r="O623" s="59"/>
      <c r="P623" s="159">
        <f>O623*H623</f>
        <v>0</v>
      </c>
      <c r="Q623" s="159">
        <v>0</v>
      </c>
      <c r="R623" s="159">
        <f>Q623*H623</f>
        <v>0</v>
      </c>
      <c r="S623" s="159">
        <v>0</v>
      </c>
      <c r="T623" s="160">
        <f>S623*H623</f>
        <v>0</v>
      </c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R623" s="161" t="s">
        <v>138</v>
      </c>
      <c r="AT623" s="161" t="s">
        <v>134</v>
      </c>
      <c r="AU623" s="161" t="s">
        <v>83</v>
      </c>
      <c r="AY623" s="18" t="s">
        <v>132</v>
      </c>
      <c r="BE623" s="162">
        <f>IF(N623="základní",J623,0)</f>
        <v>0</v>
      </c>
      <c r="BF623" s="162">
        <f>IF(N623="snížená",J623,0)</f>
        <v>0</v>
      </c>
      <c r="BG623" s="162">
        <f>IF(N623="zákl. přenesená",J623,0)</f>
        <v>0</v>
      </c>
      <c r="BH623" s="162">
        <f>IF(N623="sníž. přenesená",J623,0)</f>
        <v>0</v>
      </c>
      <c r="BI623" s="162">
        <f>IF(N623="nulová",J623,0)</f>
        <v>0</v>
      </c>
      <c r="BJ623" s="18" t="s">
        <v>81</v>
      </c>
      <c r="BK623" s="162">
        <f>ROUND(I623*H623,2)</f>
        <v>0</v>
      </c>
      <c r="BL623" s="18" t="s">
        <v>138</v>
      </c>
      <c r="BM623" s="161" t="s">
        <v>843</v>
      </c>
    </row>
    <row r="624" spans="1:65" s="2" customFormat="1" ht="29.25">
      <c r="A624" s="33"/>
      <c r="B624" s="34"/>
      <c r="C624" s="33"/>
      <c r="D624" s="163" t="s">
        <v>140</v>
      </c>
      <c r="E624" s="33"/>
      <c r="F624" s="164" t="s">
        <v>826</v>
      </c>
      <c r="G624" s="33"/>
      <c r="H624" s="33"/>
      <c r="I624" s="165"/>
      <c r="J624" s="33"/>
      <c r="K624" s="33"/>
      <c r="L624" s="34"/>
      <c r="M624" s="166"/>
      <c r="N624" s="167"/>
      <c r="O624" s="59"/>
      <c r="P624" s="59"/>
      <c r="Q624" s="59"/>
      <c r="R624" s="59"/>
      <c r="S624" s="59"/>
      <c r="T624" s="60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T624" s="18" t="s">
        <v>140</v>
      </c>
      <c r="AU624" s="18" t="s">
        <v>83</v>
      </c>
    </row>
    <row r="625" spans="1:65" s="13" customFormat="1" ht="11.25">
      <c r="B625" s="168"/>
      <c r="D625" s="163" t="s">
        <v>142</v>
      </c>
      <c r="F625" s="170" t="s">
        <v>844</v>
      </c>
      <c r="H625" s="171">
        <v>631.37699999999995</v>
      </c>
      <c r="I625" s="172"/>
      <c r="L625" s="168"/>
      <c r="M625" s="173"/>
      <c r="N625" s="174"/>
      <c r="O625" s="174"/>
      <c r="P625" s="174"/>
      <c r="Q625" s="174"/>
      <c r="R625" s="174"/>
      <c r="S625" s="174"/>
      <c r="T625" s="175"/>
      <c r="AT625" s="169" t="s">
        <v>142</v>
      </c>
      <c r="AU625" s="169" t="s">
        <v>83</v>
      </c>
      <c r="AV625" s="13" t="s">
        <v>83</v>
      </c>
      <c r="AW625" s="13" t="s">
        <v>3</v>
      </c>
      <c r="AX625" s="13" t="s">
        <v>81</v>
      </c>
      <c r="AY625" s="169" t="s">
        <v>132</v>
      </c>
    </row>
    <row r="626" spans="1:65" s="2" customFormat="1" ht="24.2" customHeight="1">
      <c r="A626" s="33"/>
      <c r="B626" s="149"/>
      <c r="C626" s="150" t="s">
        <v>845</v>
      </c>
      <c r="D626" s="150" t="s">
        <v>134</v>
      </c>
      <c r="E626" s="151" t="s">
        <v>846</v>
      </c>
      <c r="F626" s="152" t="s">
        <v>847</v>
      </c>
      <c r="G626" s="153" t="s">
        <v>334</v>
      </c>
      <c r="H626" s="154">
        <v>407.27600000000001</v>
      </c>
      <c r="I626" s="155"/>
      <c r="J626" s="156">
        <f>ROUND(I626*H626,2)</f>
        <v>0</v>
      </c>
      <c r="K626" s="152" t="s">
        <v>146</v>
      </c>
      <c r="L626" s="34"/>
      <c r="M626" s="157" t="s">
        <v>1</v>
      </c>
      <c r="N626" s="158" t="s">
        <v>40</v>
      </c>
      <c r="O626" s="59"/>
      <c r="P626" s="159">
        <f>O626*H626</f>
        <v>0</v>
      </c>
      <c r="Q626" s="159">
        <v>0</v>
      </c>
      <c r="R626" s="159">
        <f>Q626*H626</f>
        <v>0</v>
      </c>
      <c r="S626" s="159">
        <v>0</v>
      </c>
      <c r="T626" s="160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61" t="s">
        <v>138</v>
      </c>
      <c r="AT626" s="161" t="s">
        <v>134</v>
      </c>
      <c r="AU626" s="161" t="s">
        <v>83</v>
      </c>
      <c r="AY626" s="18" t="s">
        <v>132</v>
      </c>
      <c r="BE626" s="162">
        <f>IF(N626="základní",J626,0)</f>
        <v>0</v>
      </c>
      <c r="BF626" s="162">
        <f>IF(N626="snížená",J626,0)</f>
        <v>0</v>
      </c>
      <c r="BG626" s="162">
        <f>IF(N626="zákl. přenesená",J626,0)</f>
        <v>0</v>
      </c>
      <c r="BH626" s="162">
        <f>IF(N626="sníž. přenesená",J626,0)</f>
        <v>0</v>
      </c>
      <c r="BI626" s="162">
        <f>IF(N626="nulová",J626,0)</f>
        <v>0</v>
      </c>
      <c r="BJ626" s="18" t="s">
        <v>81</v>
      </c>
      <c r="BK626" s="162">
        <f>ROUND(I626*H626,2)</f>
        <v>0</v>
      </c>
      <c r="BL626" s="18" t="s">
        <v>138</v>
      </c>
      <c r="BM626" s="161" t="s">
        <v>848</v>
      </c>
    </row>
    <row r="627" spans="1:65" s="2" customFormat="1" ht="11.25">
      <c r="A627" s="33"/>
      <c r="B627" s="34"/>
      <c r="C627" s="33"/>
      <c r="D627" s="163" t="s">
        <v>140</v>
      </c>
      <c r="E627" s="33"/>
      <c r="F627" s="164" t="s">
        <v>849</v>
      </c>
      <c r="G627" s="33"/>
      <c r="H627" s="33"/>
      <c r="I627" s="165"/>
      <c r="J627" s="33"/>
      <c r="K627" s="33"/>
      <c r="L627" s="34"/>
      <c r="M627" s="166"/>
      <c r="N627" s="167"/>
      <c r="O627" s="59"/>
      <c r="P627" s="59"/>
      <c r="Q627" s="59"/>
      <c r="R627" s="59"/>
      <c r="S627" s="59"/>
      <c r="T627" s="60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T627" s="18" t="s">
        <v>140</v>
      </c>
      <c r="AU627" s="18" t="s">
        <v>83</v>
      </c>
    </row>
    <row r="628" spans="1:65" s="13" customFormat="1" ht="11.25">
      <c r="B628" s="168"/>
      <c r="D628" s="163" t="s">
        <v>142</v>
      </c>
      <c r="E628" s="169" t="s">
        <v>1</v>
      </c>
      <c r="F628" s="170" t="s">
        <v>850</v>
      </c>
      <c r="H628" s="171">
        <v>407.27600000000001</v>
      </c>
      <c r="I628" s="172"/>
      <c r="L628" s="168"/>
      <c r="M628" s="173"/>
      <c r="N628" s="174"/>
      <c r="O628" s="174"/>
      <c r="P628" s="174"/>
      <c r="Q628" s="174"/>
      <c r="R628" s="174"/>
      <c r="S628" s="174"/>
      <c r="T628" s="175"/>
      <c r="AT628" s="169" t="s">
        <v>142</v>
      </c>
      <c r="AU628" s="169" t="s">
        <v>83</v>
      </c>
      <c r="AV628" s="13" t="s">
        <v>83</v>
      </c>
      <c r="AW628" s="13" t="s">
        <v>32</v>
      </c>
      <c r="AX628" s="13" t="s">
        <v>81</v>
      </c>
      <c r="AY628" s="169" t="s">
        <v>132</v>
      </c>
    </row>
    <row r="629" spans="1:65" s="2" customFormat="1" ht="37.9" customHeight="1">
      <c r="A629" s="33"/>
      <c r="B629" s="149"/>
      <c r="C629" s="150" t="s">
        <v>851</v>
      </c>
      <c r="D629" s="150" t="s">
        <v>134</v>
      </c>
      <c r="E629" s="151" t="s">
        <v>852</v>
      </c>
      <c r="F629" s="152" t="s">
        <v>853</v>
      </c>
      <c r="G629" s="153" t="s">
        <v>334</v>
      </c>
      <c r="H629" s="154">
        <v>36.420999999999999</v>
      </c>
      <c r="I629" s="155"/>
      <c r="J629" s="156">
        <f>ROUND(I629*H629,2)</f>
        <v>0</v>
      </c>
      <c r="K629" s="152" t="s">
        <v>146</v>
      </c>
      <c r="L629" s="34"/>
      <c r="M629" s="157" t="s">
        <v>1</v>
      </c>
      <c r="N629" s="158" t="s">
        <v>40</v>
      </c>
      <c r="O629" s="59"/>
      <c r="P629" s="159">
        <f>O629*H629</f>
        <v>0</v>
      </c>
      <c r="Q629" s="159">
        <v>0</v>
      </c>
      <c r="R629" s="159">
        <f>Q629*H629</f>
        <v>0</v>
      </c>
      <c r="S629" s="159">
        <v>0</v>
      </c>
      <c r="T629" s="160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61" t="s">
        <v>138</v>
      </c>
      <c r="AT629" s="161" t="s">
        <v>134</v>
      </c>
      <c r="AU629" s="161" t="s">
        <v>83</v>
      </c>
      <c r="AY629" s="18" t="s">
        <v>132</v>
      </c>
      <c r="BE629" s="162">
        <f>IF(N629="základní",J629,0)</f>
        <v>0</v>
      </c>
      <c r="BF629" s="162">
        <f>IF(N629="snížená",J629,0)</f>
        <v>0</v>
      </c>
      <c r="BG629" s="162">
        <f>IF(N629="zákl. přenesená",J629,0)</f>
        <v>0</v>
      </c>
      <c r="BH629" s="162">
        <f>IF(N629="sníž. přenesená",J629,0)</f>
        <v>0</v>
      </c>
      <c r="BI629" s="162">
        <f>IF(N629="nulová",J629,0)</f>
        <v>0</v>
      </c>
      <c r="BJ629" s="18" t="s">
        <v>81</v>
      </c>
      <c r="BK629" s="162">
        <f>ROUND(I629*H629,2)</f>
        <v>0</v>
      </c>
      <c r="BL629" s="18" t="s">
        <v>138</v>
      </c>
      <c r="BM629" s="161" t="s">
        <v>854</v>
      </c>
    </row>
    <row r="630" spans="1:65" s="2" customFormat="1" ht="29.25">
      <c r="A630" s="33"/>
      <c r="B630" s="34"/>
      <c r="C630" s="33"/>
      <c r="D630" s="163" t="s">
        <v>140</v>
      </c>
      <c r="E630" s="33"/>
      <c r="F630" s="164" t="s">
        <v>855</v>
      </c>
      <c r="G630" s="33"/>
      <c r="H630" s="33"/>
      <c r="I630" s="165"/>
      <c r="J630" s="33"/>
      <c r="K630" s="33"/>
      <c r="L630" s="34"/>
      <c r="M630" s="166"/>
      <c r="N630" s="167"/>
      <c r="O630" s="59"/>
      <c r="P630" s="59"/>
      <c r="Q630" s="59"/>
      <c r="R630" s="59"/>
      <c r="S630" s="59"/>
      <c r="T630" s="60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T630" s="18" t="s">
        <v>140</v>
      </c>
      <c r="AU630" s="18" t="s">
        <v>83</v>
      </c>
    </row>
    <row r="631" spans="1:65" s="13" customFormat="1" ht="11.25">
      <c r="B631" s="168"/>
      <c r="D631" s="163" t="s">
        <v>142</v>
      </c>
      <c r="E631" s="169" t="s">
        <v>1</v>
      </c>
      <c r="F631" s="170" t="s">
        <v>834</v>
      </c>
      <c r="H631" s="171">
        <v>4.51</v>
      </c>
      <c r="I631" s="172"/>
      <c r="L631" s="168"/>
      <c r="M631" s="173"/>
      <c r="N631" s="174"/>
      <c r="O631" s="174"/>
      <c r="P631" s="174"/>
      <c r="Q631" s="174"/>
      <c r="R631" s="174"/>
      <c r="S631" s="174"/>
      <c r="T631" s="175"/>
      <c r="AT631" s="169" t="s">
        <v>142</v>
      </c>
      <c r="AU631" s="169" t="s">
        <v>83</v>
      </c>
      <c r="AV631" s="13" t="s">
        <v>83</v>
      </c>
      <c r="AW631" s="13" t="s">
        <v>32</v>
      </c>
      <c r="AX631" s="13" t="s">
        <v>75</v>
      </c>
      <c r="AY631" s="169" t="s">
        <v>132</v>
      </c>
    </row>
    <row r="632" spans="1:65" s="13" customFormat="1" ht="11.25">
      <c r="B632" s="168"/>
      <c r="D632" s="163" t="s">
        <v>142</v>
      </c>
      <c r="E632" s="169" t="s">
        <v>1</v>
      </c>
      <c r="F632" s="170" t="s">
        <v>835</v>
      </c>
      <c r="H632" s="171">
        <v>0.26500000000000001</v>
      </c>
      <c r="I632" s="172"/>
      <c r="L632" s="168"/>
      <c r="M632" s="173"/>
      <c r="N632" s="174"/>
      <c r="O632" s="174"/>
      <c r="P632" s="174"/>
      <c r="Q632" s="174"/>
      <c r="R632" s="174"/>
      <c r="S632" s="174"/>
      <c r="T632" s="175"/>
      <c r="AT632" s="169" t="s">
        <v>142</v>
      </c>
      <c r="AU632" s="169" t="s">
        <v>83</v>
      </c>
      <c r="AV632" s="13" t="s">
        <v>83</v>
      </c>
      <c r="AW632" s="13" t="s">
        <v>32</v>
      </c>
      <c r="AX632" s="13" t="s">
        <v>75</v>
      </c>
      <c r="AY632" s="169" t="s">
        <v>132</v>
      </c>
    </row>
    <row r="633" spans="1:65" s="13" customFormat="1" ht="11.25">
      <c r="B633" s="168"/>
      <c r="D633" s="163" t="s">
        <v>142</v>
      </c>
      <c r="E633" s="169" t="s">
        <v>1</v>
      </c>
      <c r="F633" s="170" t="s">
        <v>821</v>
      </c>
      <c r="H633" s="171">
        <v>31.646000000000001</v>
      </c>
      <c r="I633" s="172"/>
      <c r="L633" s="168"/>
      <c r="M633" s="173"/>
      <c r="N633" s="174"/>
      <c r="O633" s="174"/>
      <c r="P633" s="174"/>
      <c r="Q633" s="174"/>
      <c r="R633" s="174"/>
      <c r="S633" s="174"/>
      <c r="T633" s="175"/>
      <c r="AT633" s="169" t="s">
        <v>142</v>
      </c>
      <c r="AU633" s="169" t="s">
        <v>83</v>
      </c>
      <c r="AV633" s="13" t="s">
        <v>83</v>
      </c>
      <c r="AW633" s="13" t="s">
        <v>32</v>
      </c>
      <c r="AX633" s="13" t="s">
        <v>75</v>
      </c>
      <c r="AY633" s="169" t="s">
        <v>132</v>
      </c>
    </row>
    <row r="634" spans="1:65" s="16" customFormat="1" ht="11.25">
      <c r="B634" s="192"/>
      <c r="D634" s="163" t="s">
        <v>142</v>
      </c>
      <c r="E634" s="193" t="s">
        <v>1</v>
      </c>
      <c r="F634" s="194" t="s">
        <v>170</v>
      </c>
      <c r="H634" s="195">
        <v>36.420999999999999</v>
      </c>
      <c r="I634" s="196"/>
      <c r="L634" s="192"/>
      <c r="M634" s="197"/>
      <c r="N634" s="198"/>
      <c r="O634" s="198"/>
      <c r="P634" s="198"/>
      <c r="Q634" s="198"/>
      <c r="R634" s="198"/>
      <c r="S634" s="198"/>
      <c r="T634" s="199"/>
      <c r="AT634" s="193" t="s">
        <v>142</v>
      </c>
      <c r="AU634" s="193" t="s">
        <v>83</v>
      </c>
      <c r="AV634" s="16" t="s">
        <v>138</v>
      </c>
      <c r="AW634" s="16" t="s">
        <v>32</v>
      </c>
      <c r="AX634" s="16" t="s">
        <v>81</v>
      </c>
      <c r="AY634" s="193" t="s">
        <v>132</v>
      </c>
    </row>
    <row r="635" spans="1:65" s="2" customFormat="1" ht="44.25" customHeight="1">
      <c r="A635" s="33"/>
      <c r="B635" s="149"/>
      <c r="C635" s="150" t="s">
        <v>856</v>
      </c>
      <c r="D635" s="150" t="s">
        <v>134</v>
      </c>
      <c r="E635" s="151" t="s">
        <v>857</v>
      </c>
      <c r="F635" s="152" t="s">
        <v>336</v>
      </c>
      <c r="G635" s="153" t="s">
        <v>334</v>
      </c>
      <c r="H635" s="154">
        <v>226.14099999999999</v>
      </c>
      <c r="I635" s="155"/>
      <c r="J635" s="156">
        <f>ROUND(I635*H635,2)</f>
        <v>0</v>
      </c>
      <c r="K635" s="152" t="s">
        <v>146</v>
      </c>
      <c r="L635" s="34"/>
      <c r="M635" s="157" t="s">
        <v>1</v>
      </c>
      <c r="N635" s="158" t="s">
        <v>40</v>
      </c>
      <c r="O635" s="59"/>
      <c r="P635" s="159">
        <f>O635*H635</f>
        <v>0</v>
      </c>
      <c r="Q635" s="159">
        <v>0</v>
      </c>
      <c r="R635" s="159">
        <f>Q635*H635</f>
        <v>0</v>
      </c>
      <c r="S635" s="159">
        <v>0</v>
      </c>
      <c r="T635" s="160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61" t="s">
        <v>138</v>
      </c>
      <c r="AT635" s="161" t="s">
        <v>134</v>
      </c>
      <c r="AU635" s="161" t="s">
        <v>83</v>
      </c>
      <c r="AY635" s="18" t="s">
        <v>132</v>
      </c>
      <c r="BE635" s="162">
        <f>IF(N635="základní",J635,0)</f>
        <v>0</v>
      </c>
      <c r="BF635" s="162">
        <f>IF(N635="snížená",J635,0)</f>
        <v>0</v>
      </c>
      <c r="BG635" s="162">
        <f>IF(N635="zákl. přenesená",J635,0)</f>
        <v>0</v>
      </c>
      <c r="BH635" s="162">
        <f>IF(N635="sníž. přenesená",J635,0)</f>
        <v>0</v>
      </c>
      <c r="BI635" s="162">
        <f>IF(N635="nulová",J635,0)</f>
        <v>0</v>
      </c>
      <c r="BJ635" s="18" t="s">
        <v>81</v>
      </c>
      <c r="BK635" s="162">
        <f>ROUND(I635*H635,2)</f>
        <v>0</v>
      </c>
      <c r="BL635" s="18" t="s">
        <v>138</v>
      </c>
      <c r="BM635" s="161" t="s">
        <v>858</v>
      </c>
    </row>
    <row r="636" spans="1:65" s="2" customFormat="1" ht="29.25">
      <c r="A636" s="33"/>
      <c r="B636" s="34"/>
      <c r="C636" s="33"/>
      <c r="D636" s="163" t="s">
        <v>140</v>
      </c>
      <c r="E636" s="33"/>
      <c r="F636" s="164" t="s">
        <v>336</v>
      </c>
      <c r="G636" s="33"/>
      <c r="H636" s="33"/>
      <c r="I636" s="165"/>
      <c r="J636" s="33"/>
      <c r="K636" s="33"/>
      <c r="L636" s="34"/>
      <c r="M636" s="166"/>
      <c r="N636" s="167"/>
      <c r="O636" s="59"/>
      <c r="P636" s="59"/>
      <c r="Q636" s="59"/>
      <c r="R636" s="59"/>
      <c r="S636" s="59"/>
      <c r="T636" s="60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T636" s="18" t="s">
        <v>140</v>
      </c>
      <c r="AU636" s="18" t="s">
        <v>83</v>
      </c>
    </row>
    <row r="637" spans="1:65" s="13" customFormat="1" ht="11.25">
      <c r="B637" s="168"/>
      <c r="D637" s="163" t="s">
        <v>142</v>
      </c>
      <c r="E637" s="169" t="s">
        <v>1</v>
      </c>
      <c r="F637" s="170" t="s">
        <v>819</v>
      </c>
      <c r="H637" s="171">
        <v>226.14099999999999</v>
      </c>
      <c r="I637" s="172"/>
      <c r="L637" s="168"/>
      <c r="M637" s="173"/>
      <c r="N637" s="174"/>
      <c r="O637" s="174"/>
      <c r="P637" s="174"/>
      <c r="Q637" s="174"/>
      <c r="R637" s="174"/>
      <c r="S637" s="174"/>
      <c r="T637" s="175"/>
      <c r="AT637" s="169" t="s">
        <v>142</v>
      </c>
      <c r="AU637" s="169" t="s">
        <v>83</v>
      </c>
      <c r="AV637" s="13" t="s">
        <v>83</v>
      </c>
      <c r="AW637" s="13" t="s">
        <v>32</v>
      </c>
      <c r="AX637" s="13" t="s">
        <v>81</v>
      </c>
      <c r="AY637" s="169" t="s">
        <v>132</v>
      </c>
    </row>
    <row r="638" spans="1:65" s="2" customFormat="1" ht="44.25" customHeight="1">
      <c r="A638" s="33"/>
      <c r="B638" s="149"/>
      <c r="C638" s="150" t="s">
        <v>859</v>
      </c>
      <c r="D638" s="150" t="s">
        <v>134</v>
      </c>
      <c r="E638" s="151" t="s">
        <v>860</v>
      </c>
      <c r="F638" s="152" t="s">
        <v>861</v>
      </c>
      <c r="G638" s="153" t="s">
        <v>334</v>
      </c>
      <c r="H638" s="154">
        <v>79.335999999999999</v>
      </c>
      <c r="I638" s="155"/>
      <c r="J638" s="156">
        <f>ROUND(I638*H638,2)</f>
        <v>0</v>
      </c>
      <c r="K638" s="152" t="s">
        <v>146</v>
      </c>
      <c r="L638" s="34"/>
      <c r="M638" s="157" t="s">
        <v>1</v>
      </c>
      <c r="N638" s="158" t="s">
        <v>40</v>
      </c>
      <c r="O638" s="59"/>
      <c r="P638" s="159">
        <f>O638*H638</f>
        <v>0</v>
      </c>
      <c r="Q638" s="159">
        <v>0</v>
      </c>
      <c r="R638" s="159">
        <f>Q638*H638</f>
        <v>0</v>
      </c>
      <c r="S638" s="159">
        <v>0</v>
      </c>
      <c r="T638" s="160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161" t="s">
        <v>138</v>
      </c>
      <c r="AT638" s="161" t="s">
        <v>134</v>
      </c>
      <c r="AU638" s="161" t="s">
        <v>83</v>
      </c>
      <c r="AY638" s="18" t="s">
        <v>132</v>
      </c>
      <c r="BE638" s="162">
        <f>IF(N638="základní",J638,0)</f>
        <v>0</v>
      </c>
      <c r="BF638" s="162">
        <f>IF(N638="snížená",J638,0)</f>
        <v>0</v>
      </c>
      <c r="BG638" s="162">
        <f>IF(N638="zákl. přenesená",J638,0)</f>
        <v>0</v>
      </c>
      <c r="BH638" s="162">
        <f>IF(N638="sníž. přenesená",J638,0)</f>
        <v>0</v>
      </c>
      <c r="BI638" s="162">
        <f>IF(N638="nulová",J638,0)</f>
        <v>0</v>
      </c>
      <c r="BJ638" s="18" t="s">
        <v>81</v>
      </c>
      <c r="BK638" s="162">
        <f>ROUND(I638*H638,2)</f>
        <v>0</v>
      </c>
      <c r="BL638" s="18" t="s">
        <v>138</v>
      </c>
      <c r="BM638" s="161" t="s">
        <v>862</v>
      </c>
    </row>
    <row r="639" spans="1:65" s="2" customFormat="1" ht="29.25">
      <c r="A639" s="33"/>
      <c r="B639" s="34"/>
      <c r="C639" s="33"/>
      <c r="D639" s="163" t="s">
        <v>140</v>
      </c>
      <c r="E639" s="33"/>
      <c r="F639" s="164" t="s">
        <v>861</v>
      </c>
      <c r="G639" s="33"/>
      <c r="H639" s="33"/>
      <c r="I639" s="165"/>
      <c r="J639" s="33"/>
      <c r="K639" s="33"/>
      <c r="L639" s="34"/>
      <c r="M639" s="166"/>
      <c r="N639" s="167"/>
      <c r="O639" s="59"/>
      <c r="P639" s="59"/>
      <c r="Q639" s="59"/>
      <c r="R639" s="59"/>
      <c r="S639" s="59"/>
      <c r="T639" s="60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T639" s="18" t="s">
        <v>140</v>
      </c>
      <c r="AU639" s="18" t="s">
        <v>83</v>
      </c>
    </row>
    <row r="640" spans="1:65" s="13" customFormat="1" ht="11.25">
      <c r="B640" s="168"/>
      <c r="D640" s="163" t="s">
        <v>142</v>
      </c>
      <c r="E640" s="169" t="s">
        <v>1</v>
      </c>
      <c r="F640" s="170" t="s">
        <v>820</v>
      </c>
      <c r="H640" s="171">
        <v>79.335999999999999</v>
      </c>
      <c r="I640" s="172"/>
      <c r="L640" s="168"/>
      <c r="M640" s="173"/>
      <c r="N640" s="174"/>
      <c r="O640" s="174"/>
      <c r="P640" s="174"/>
      <c r="Q640" s="174"/>
      <c r="R640" s="174"/>
      <c r="S640" s="174"/>
      <c r="T640" s="175"/>
      <c r="AT640" s="169" t="s">
        <v>142</v>
      </c>
      <c r="AU640" s="169" t="s">
        <v>83</v>
      </c>
      <c r="AV640" s="13" t="s">
        <v>83</v>
      </c>
      <c r="AW640" s="13" t="s">
        <v>32</v>
      </c>
      <c r="AX640" s="13" t="s">
        <v>81</v>
      </c>
      <c r="AY640" s="169" t="s">
        <v>132</v>
      </c>
    </row>
    <row r="641" spans="1:65" s="12" customFormat="1" ht="22.9" customHeight="1">
      <c r="B641" s="136"/>
      <c r="D641" s="137" t="s">
        <v>74</v>
      </c>
      <c r="E641" s="147" t="s">
        <v>863</v>
      </c>
      <c r="F641" s="147" t="s">
        <v>864</v>
      </c>
      <c r="I641" s="139"/>
      <c r="J641" s="148">
        <f>BK641</f>
        <v>0</v>
      </c>
      <c r="L641" s="136"/>
      <c r="M641" s="141"/>
      <c r="N641" s="142"/>
      <c r="O641" s="142"/>
      <c r="P641" s="143">
        <f>SUM(P642:P644)</f>
        <v>0</v>
      </c>
      <c r="Q641" s="142"/>
      <c r="R641" s="143">
        <f>SUM(R642:R644)</f>
        <v>0</v>
      </c>
      <c r="S641" s="142"/>
      <c r="T641" s="144">
        <f>SUM(T642:T644)</f>
        <v>0</v>
      </c>
      <c r="AR641" s="137" t="s">
        <v>81</v>
      </c>
      <c r="AT641" s="145" t="s">
        <v>74</v>
      </c>
      <c r="AU641" s="145" t="s">
        <v>81</v>
      </c>
      <c r="AY641" s="137" t="s">
        <v>132</v>
      </c>
      <c r="BK641" s="146">
        <f>SUM(BK642:BK644)</f>
        <v>0</v>
      </c>
    </row>
    <row r="642" spans="1:65" s="2" customFormat="1" ht="24.2" customHeight="1">
      <c r="A642" s="33"/>
      <c r="B642" s="149"/>
      <c r="C642" s="150" t="s">
        <v>865</v>
      </c>
      <c r="D642" s="150" t="s">
        <v>134</v>
      </c>
      <c r="E642" s="151" t="s">
        <v>866</v>
      </c>
      <c r="F642" s="152" t="s">
        <v>867</v>
      </c>
      <c r="G642" s="153" t="s">
        <v>334</v>
      </c>
      <c r="H642" s="154">
        <v>60.564</v>
      </c>
      <c r="I642" s="155"/>
      <c r="J642" s="156">
        <f>ROUND(I642*H642,2)</f>
        <v>0</v>
      </c>
      <c r="K642" s="152" t="s">
        <v>146</v>
      </c>
      <c r="L642" s="34"/>
      <c r="M642" s="157" t="s">
        <v>1</v>
      </c>
      <c r="N642" s="158" t="s">
        <v>40</v>
      </c>
      <c r="O642" s="59"/>
      <c r="P642" s="159">
        <f>O642*H642</f>
        <v>0</v>
      </c>
      <c r="Q642" s="159">
        <v>0</v>
      </c>
      <c r="R642" s="159">
        <f>Q642*H642</f>
        <v>0</v>
      </c>
      <c r="S642" s="159">
        <v>0</v>
      </c>
      <c r="T642" s="160">
        <f>S642*H642</f>
        <v>0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161" t="s">
        <v>138</v>
      </c>
      <c r="AT642" s="161" t="s">
        <v>134</v>
      </c>
      <c r="AU642" s="161" t="s">
        <v>83</v>
      </c>
      <c r="AY642" s="18" t="s">
        <v>132</v>
      </c>
      <c r="BE642" s="162">
        <f>IF(N642="základní",J642,0)</f>
        <v>0</v>
      </c>
      <c r="BF642" s="162">
        <f>IF(N642="snížená",J642,0)</f>
        <v>0</v>
      </c>
      <c r="BG642" s="162">
        <f>IF(N642="zákl. přenesená",J642,0)</f>
        <v>0</v>
      </c>
      <c r="BH642" s="162">
        <f>IF(N642="sníž. přenesená",J642,0)</f>
        <v>0</v>
      </c>
      <c r="BI642" s="162">
        <f>IF(N642="nulová",J642,0)</f>
        <v>0</v>
      </c>
      <c r="BJ642" s="18" t="s">
        <v>81</v>
      </c>
      <c r="BK642" s="162">
        <f>ROUND(I642*H642,2)</f>
        <v>0</v>
      </c>
      <c r="BL642" s="18" t="s">
        <v>138</v>
      </c>
      <c r="BM642" s="161" t="s">
        <v>868</v>
      </c>
    </row>
    <row r="643" spans="1:65" s="2" customFormat="1" ht="29.25">
      <c r="A643" s="33"/>
      <c r="B643" s="34"/>
      <c r="C643" s="33"/>
      <c r="D643" s="163" t="s">
        <v>140</v>
      </c>
      <c r="E643" s="33"/>
      <c r="F643" s="164" t="s">
        <v>869</v>
      </c>
      <c r="G643" s="33"/>
      <c r="H643" s="33"/>
      <c r="I643" s="165"/>
      <c r="J643" s="33"/>
      <c r="K643" s="33"/>
      <c r="L643" s="34"/>
      <c r="M643" s="166"/>
      <c r="N643" s="167"/>
      <c r="O643" s="59"/>
      <c r="P643" s="59"/>
      <c r="Q643" s="59"/>
      <c r="R643" s="59"/>
      <c r="S643" s="59"/>
      <c r="T643" s="60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T643" s="18" t="s">
        <v>140</v>
      </c>
      <c r="AU643" s="18" t="s">
        <v>83</v>
      </c>
    </row>
    <row r="644" spans="1:65" s="13" customFormat="1" ht="11.25">
      <c r="B644" s="168"/>
      <c r="D644" s="163" t="s">
        <v>142</v>
      </c>
      <c r="E644" s="169" t="s">
        <v>1</v>
      </c>
      <c r="F644" s="170" t="s">
        <v>870</v>
      </c>
      <c r="H644" s="171">
        <v>60.564</v>
      </c>
      <c r="I644" s="172"/>
      <c r="L644" s="168"/>
      <c r="M644" s="210"/>
      <c r="N644" s="211"/>
      <c r="O644" s="211"/>
      <c r="P644" s="211"/>
      <c r="Q644" s="211"/>
      <c r="R644" s="211"/>
      <c r="S644" s="211"/>
      <c r="T644" s="212"/>
      <c r="AT644" s="169" t="s">
        <v>142</v>
      </c>
      <c r="AU644" s="169" t="s">
        <v>83</v>
      </c>
      <c r="AV644" s="13" t="s">
        <v>83</v>
      </c>
      <c r="AW644" s="13" t="s">
        <v>32</v>
      </c>
      <c r="AX644" s="13" t="s">
        <v>81</v>
      </c>
      <c r="AY644" s="169" t="s">
        <v>132</v>
      </c>
    </row>
    <row r="645" spans="1:65" s="2" customFormat="1" ht="6.95" customHeight="1">
      <c r="A645" s="33"/>
      <c r="B645" s="48"/>
      <c r="C645" s="49"/>
      <c r="D645" s="49"/>
      <c r="E645" s="49"/>
      <c r="F645" s="49"/>
      <c r="G645" s="49"/>
      <c r="H645" s="49"/>
      <c r="I645" s="49"/>
      <c r="J645" s="49"/>
      <c r="K645" s="49"/>
      <c r="L645" s="34"/>
      <c r="M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</row>
  </sheetData>
  <autoFilter ref="C128:K644" xr:uid="{00000000-0009-0000-0000-000001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1:46" s="1" customFormat="1" ht="24.95" customHeight="1">
      <c r="B4" s="21"/>
      <c r="D4" s="22" t="s">
        <v>98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0" t="str">
        <f>'Rekapitulace stavby'!K6</f>
        <v>Brno, Na Zeliskách - zřízení vodovodního řadu</v>
      </c>
      <c r="F7" s="261"/>
      <c r="G7" s="261"/>
      <c r="H7" s="261"/>
      <c r="L7" s="21"/>
    </row>
    <row r="8" spans="1:46" s="1" customFormat="1" ht="12" customHeight="1">
      <c r="B8" s="21"/>
      <c r="D8" s="28" t="s">
        <v>99</v>
      </c>
      <c r="L8" s="21"/>
    </row>
    <row r="9" spans="1:46" s="2" customFormat="1" ht="16.5" customHeight="1">
      <c r="A9" s="33"/>
      <c r="B9" s="34"/>
      <c r="C9" s="33"/>
      <c r="D9" s="33"/>
      <c r="E9" s="260" t="s">
        <v>100</v>
      </c>
      <c r="F9" s="262"/>
      <c r="G9" s="262"/>
      <c r="H9" s="26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101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17" t="s">
        <v>871</v>
      </c>
      <c r="F11" s="262"/>
      <c r="G11" s="262"/>
      <c r="H11" s="26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15. 6. 2022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3" t="str">
        <f>'Rekapitulace stavby'!E14</f>
        <v>Vyplň údaj</v>
      </c>
      <c r="F20" s="243"/>
      <c r="G20" s="243"/>
      <c r="H20" s="243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27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48" t="s">
        <v>1</v>
      </c>
      <c r="F29" s="248"/>
      <c r="G29" s="248"/>
      <c r="H29" s="248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ROUND(J128,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39</v>
      </c>
      <c r="E35" s="28" t="s">
        <v>40</v>
      </c>
      <c r="F35" s="105">
        <f>ROUND((SUM(BE128:BE485)),  2)</f>
        <v>0</v>
      </c>
      <c r="G35" s="33"/>
      <c r="H35" s="33"/>
      <c r="I35" s="106">
        <v>0.21</v>
      </c>
      <c r="J35" s="105">
        <f>ROUND(((SUM(BE128:BE485))*I35),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05">
        <f>ROUND((SUM(BF128:BF485)),  2)</f>
        <v>0</v>
      </c>
      <c r="G36" s="33"/>
      <c r="H36" s="33"/>
      <c r="I36" s="106">
        <v>0.15</v>
      </c>
      <c r="J36" s="105">
        <f>ROUND(((SUM(BF128:BF485))*I36),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5">
        <f>ROUND((SUM(BG128:BG485)),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05">
        <f>ROUND((SUM(BH128:BH485)),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05">
        <f>ROUND((SUM(BI128:BI485)),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0" t="str">
        <f>E7</f>
        <v>Brno, Na Zeliskách - zřízení vodovodního řadu</v>
      </c>
      <c r="F85" s="261"/>
      <c r="G85" s="261"/>
      <c r="H85" s="26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99</v>
      </c>
      <c r="L86" s="21"/>
    </row>
    <row r="87" spans="1:31" s="2" customFormat="1" ht="16.5" customHeight="1">
      <c r="A87" s="33"/>
      <c r="B87" s="34"/>
      <c r="C87" s="33"/>
      <c r="D87" s="33"/>
      <c r="E87" s="260" t="s">
        <v>100</v>
      </c>
      <c r="F87" s="262"/>
      <c r="G87" s="262"/>
      <c r="H87" s="26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17" t="str">
        <f>E11</f>
        <v>002 - SO 340 Stavební část - vodovodní přípojky</v>
      </c>
      <c r="F89" s="262"/>
      <c r="G89" s="262"/>
      <c r="H89" s="26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15. 6. 2022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Statutární město Brno</v>
      </c>
      <c r="G93" s="33"/>
      <c r="H93" s="33"/>
      <c r="I93" s="28" t="s">
        <v>30</v>
      </c>
      <c r="J93" s="31" t="str">
        <f>E23</f>
        <v>Sweco Hydroprojekt a.s., divize Morava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104</v>
      </c>
      <c r="D96" s="107"/>
      <c r="E96" s="107"/>
      <c r="F96" s="107"/>
      <c r="G96" s="107"/>
      <c r="H96" s="107"/>
      <c r="I96" s="107"/>
      <c r="J96" s="116" t="s">
        <v>105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106</v>
      </c>
      <c r="D98" s="33"/>
      <c r="E98" s="33"/>
      <c r="F98" s="33"/>
      <c r="G98" s="33"/>
      <c r="H98" s="33"/>
      <c r="I98" s="33"/>
      <c r="J98" s="72">
        <f>J128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107</v>
      </c>
    </row>
    <row r="99" spans="1:47" s="9" customFormat="1" ht="24.95" customHeight="1">
      <c r="B99" s="118"/>
      <c r="D99" s="119" t="s">
        <v>108</v>
      </c>
      <c r="E99" s="120"/>
      <c r="F99" s="120"/>
      <c r="G99" s="120"/>
      <c r="H99" s="120"/>
      <c r="I99" s="120"/>
      <c r="J99" s="121">
        <f>J129</f>
        <v>0</v>
      </c>
      <c r="L99" s="118"/>
    </row>
    <row r="100" spans="1:47" s="10" customFormat="1" ht="19.899999999999999" customHeight="1">
      <c r="B100" s="122"/>
      <c r="D100" s="123" t="s">
        <v>109</v>
      </c>
      <c r="E100" s="124"/>
      <c r="F100" s="124"/>
      <c r="G100" s="124"/>
      <c r="H100" s="124"/>
      <c r="I100" s="124"/>
      <c r="J100" s="125">
        <f>J130</f>
        <v>0</v>
      </c>
      <c r="L100" s="122"/>
    </row>
    <row r="101" spans="1:47" s="10" customFormat="1" ht="19.899999999999999" customHeight="1">
      <c r="B101" s="122"/>
      <c r="D101" s="123" t="s">
        <v>111</v>
      </c>
      <c r="E101" s="124"/>
      <c r="F101" s="124"/>
      <c r="G101" s="124"/>
      <c r="H101" s="124"/>
      <c r="I101" s="124"/>
      <c r="J101" s="125">
        <f>J312</f>
        <v>0</v>
      </c>
      <c r="L101" s="122"/>
    </row>
    <row r="102" spans="1:47" s="10" customFormat="1" ht="19.899999999999999" customHeight="1">
      <c r="B102" s="122"/>
      <c r="D102" s="123" t="s">
        <v>112</v>
      </c>
      <c r="E102" s="124"/>
      <c r="F102" s="124"/>
      <c r="G102" s="124"/>
      <c r="H102" s="124"/>
      <c r="I102" s="124"/>
      <c r="J102" s="125">
        <f>J321</f>
        <v>0</v>
      </c>
      <c r="L102" s="122"/>
    </row>
    <row r="103" spans="1:47" s="10" customFormat="1" ht="19.899999999999999" customHeight="1">
      <c r="B103" s="122"/>
      <c r="D103" s="123" t="s">
        <v>113</v>
      </c>
      <c r="E103" s="124"/>
      <c r="F103" s="124"/>
      <c r="G103" s="124"/>
      <c r="H103" s="124"/>
      <c r="I103" s="124"/>
      <c r="J103" s="125">
        <f>J384</f>
        <v>0</v>
      </c>
      <c r="L103" s="122"/>
    </row>
    <row r="104" spans="1:47" s="10" customFormat="1" ht="19.899999999999999" customHeight="1">
      <c r="B104" s="122"/>
      <c r="D104" s="123" t="s">
        <v>114</v>
      </c>
      <c r="E104" s="124"/>
      <c r="F104" s="124"/>
      <c r="G104" s="124"/>
      <c r="H104" s="124"/>
      <c r="I104" s="124"/>
      <c r="J104" s="125">
        <f>J408</f>
        <v>0</v>
      </c>
      <c r="L104" s="122"/>
    </row>
    <row r="105" spans="1:47" s="10" customFormat="1" ht="19.899999999999999" customHeight="1">
      <c r="B105" s="122"/>
      <c r="D105" s="123" t="s">
        <v>115</v>
      </c>
      <c r="E105" s="124"/>
      <c r="F105" s="124"/>
      <c r="G105" s="124"/>
      <c r="H105" s="124"/>
      <c r="I105" s="124"/>
      <c r="J105" s="125">
        <f>J442</f>
        <v>0</v>
      </c>
      <c r="L105" s="122"/>
    </row>
    <row r="106" spans="1:47" s="10" customFormat="1" ht="19.899999999999999" customHeight="1">
      <c r="B106" s="122"/>
      <c r="D106" s="123" t="s">
        <v>116</v>
      </c>
      <c r="E106" s="124"/>
      <c r="F106" s="124"/>
      <c r="G106" s="124"/>
      <c r="H106" s="124"/>
      <c r="I106" s="124"/>
      <c r="J106" s="125">
        <f>J482</f>
        <v>0</v>
      </c>
      <c r="L106" s="122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117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60" t="str">
        <f>E7</f>
        <v>Brno, Na Zeliskách - zřízení vodovodního řadu</v>
      </c>
      <c r="F116" s="261"/>
      <c r="G116" s="261"/>
      <c r="H116" s="261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1"/>
      <c r="C117" s="28" t="s">
        <v>99</v>
      </c>
      <c r="L117" s="21"/>
    </row>
    <row r="118" spans="1:63" s="2" customFormat="1" ht="16.5" customHeight="1">
      <c r="A118" s="33"/>
      <c r="B118" s="34"/>
      <c r="C118" s="33"/>
      <c r="D118" s="33"/>
      <c r="E118" s="260" t="s">
        <v>100</v>
      </c>
      <c r="F118" s="262"/>
      <c r="G118" s="262"/>
      <c r="H118" s="262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101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17" t="str">
        <f>E11</f>
        <v>002 - SO 340 Stavební část - vodovodní přípojky</v>
      </c>
      <c r="F120" s="262"/>
      <c r="G120" s="262"/>
      <c r="H120" s="262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3"/>
      <c r="E122" s="33"/>
      <c r="F122" s="26" t="str">
        <f>F14</f>
        <v xml:space="preserve"> </v>
      </c>
      <c r="G122" s="33"/>
      <c r="H122" s="33"/>
      <c r="I122" s="28" t="s">
        <v>22</v>
      </c>
      <c r="J122" s="56" t="str">
        <f>IF(J14="","",J14)</f>
        <v>15. 6. 2022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5.7" customHeight="1">
      <c r="A124" s="33"/>
      <c r="B124" s="34"/>
      <c r="C124" s="28" t="s">
        <v>24</v>
      </c>
      <c r="D124" s="33"/>
      <c r="E124" s="33"/>
      <c r="F124" s="26" t="str">
        <f>E17</f>
        <v>Statutární město Brno</v>
      </c>
      <c r="G124" s="33"/>
      <c r="H124" s="33"/>
      <c r="I124" s="28" t="s">
        <v>30</v>
      </c>
      <c r="J124" s="31" t="str">
        <f>E23</f>
        <v>Sweco Hydroprojekt a.s., divize Morava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28</v>
      </c>
      <c r="D125" s="33"/>
      <c r="E125" s="33"/>
      <c r="F125" s="26" t="str">
        <f>IF(E20="","",E20)</f>
        <v>Vyplň údaj</v>
      </c>
      <c r="G125" s="33"/>
      <c r="H125" s="33"/>
      <c r="I125" s="28" t="s">
        <v>33</v>
      </c>
      <c r="J125" s="31" t="str">
        <f>E26</f>
        <v xml:space="preserve"> 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26"/>
      <c r="B127" s="127"/>
      <c r="C127" s="128" t="s">
        <v>118</v>
      </c>
      <c r="D127" s="129" t="s">
        <v>60</v>
      </c>
      <c r="E127" s="129" t="s">
        <v>56</v>
      </c>
      <c r="F127" s="129" t="s">
        <v>57</v>
      </c>
      <c r="G127" s="129" t="s">
        <v>119</v>
      </c>
      <c r="H127" s="129" t="s">
        <v>120</v>
      </c>
      <c r="I127" s="129" t="s">
        <v>121</v>
      </c>
      <c r="J127" s="129" t="s">
        <v>105</v>
      </c>
      <c r="K127" s="130" t="s">
        <v>122</v>
      </c>
      <c r="L127" s="131"/>
      <c r="M127" s="63" t="s">
        <v>1</v>
      </c>
      <c r="N127" s="64" t="s">
        <v>39</v>
      </c>
      <c r="O127" s="64" t="s">
        <v>123</v>
      </c>
      <c r="P127" s="64" t="s">
        <v>124</v>
      </c>
      <c r="Q127" s="64" t="s">
        <v>125</v>
      </c>
      <c r="R127" s="64" t="s">
        <v>126</v>
      </c>
      <c r="S127" s="64" t="s">
        <v>127</v>
      </c>
      <c r="T127" s="65" t="s">
        <v>128</v>
      </c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2" customFormat="1" ht="22.9" customHeight="1">
      <c r="A128" s="33"/>
      <c r="B128" s="34"/>
      <c r="C128" s="70" t="s">
        <v>129</v>
      </c>
      <c r="D128" s="33"/>
      <c r="E128" s="33"/>
      <c r="F128" s="33"/>
      <c r="G128" s="33"/>
      <c r="H128" s="33"/>
      <c r="I128" s="33"/>
      <c r="J128" s="132">
        <f>BK128</f>
        <v>0</v>
      </c>
      <c r="K128" s="33"/>
      <c r="L128" s="34"/>
      <c r="M128" s="66"/>
      <c r="N128" s="57"/>
      <c r="O128" s="67"/>
      <c r="P128" s="133">
        <f>P129</f>
        <v>0</v>
      </c>
      <c r="Q128" s="67"/>
      <c r="R128" s="133">
        <f>R129</f>
        <v>340.25793877999996</v>
      </c>
      <c r="S128" s="67"/>
      <c r="T128" s="134">
        <f>T129</f>
        <v>136.16137799999998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74</v>
      </c>
      <c r="AU128" s="18" t="s">
        <v>107</v>
      </c>
      <c r="BK128" s="135">
        <f>BK129</f>
        <v>0</v>
      </c>
    </row>
    <row r="129" spans="1:65" s="12" customFormat="1" ht="25.9" customHeight="1">
      <c r="B129" s="136"/>
      <c r="D129" s="137" t="s">
        <v>74</v>
      </c>
      <c r="E129" s="138" t="s">
        <v>130</v>
      </c>
      <c r="F129" s="138" t="s">
        <v>131</v>
      </c>
      <c r="I129" s="139"/>
      <c r="J129" s="140">
        <f>BK129</f>
        <v>0</v>
      </c>
      <c r="L129" s="136"/>
      <c r="M129" s="141"/>
      <c r="N129" s="142"/>
      <c r="O129" s="142"/>
      <c r="P129" s="143">
        <f>P130+P312+P321+P384+P408+P442+P482</f>
        <v>0</v>
      </c>
      <c r="Q129" s="142"/>
      <c r="R129" s="143">
        <f>R130+R312+R321+R384+R408+R442+R482</f>
        <v>340.25793877999996</v>
      </c>
      <c r="S129" s="142"/>
      <c r="T129" s="144">
        <f>T130+T312+T321+T384+T408+T442+T482</f>
        <v>136.16137799999998</v>
      </c>
      <c r="AR129" s="137" t="s">
        <v>81</v>
      </c>
      <c r="AT129" s="145" t="s">
        <v>74</v>
      </c>
      <c r="AU129" s="145" t="s">
        <v>75</v>
      </c>
      <c r="AY129" s="137" t="s">
        <v>132</v>
      </c>
      <c r="BK129" s="146">
        <f>BK130+BK312+BK321+BK384+BK408+BK442+BK482</f>
        <v>0</v>
      </c>
    </row>
    <row r="130" spans="1:65" s="12" customFormat="1" ht="22.9" customHeight="1">
      <c r="B130" s="136"/>
      <c r="D130" s="137" t="s">
        <v>74</v>
      </c>
      <c r="E130" s="147" t="s">
        <v>81</v>
      </c>
      <c r="F130" s="147" t="s">
        <v>133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SUM(P131:P311)</f>
        <v>0</v>
      </c>
      <c r="Q130" s="142"/>
      <c r="R130" s="143">
        <f>SUM(R131:R311)</f>
        <v>328.36384577999996</v>
      </c>
      <c r="S130" s="142"/>
      <c r="T130" s="144">
        <f>SUM(T131:T311)</f>
        <v>136.16137799999998</v>
      </c>
      <c r="AR130" s="137" t="s">
        <v>81</v>
      </c>
      <c r="AT130" s="145" t="s">
        <v>74</v>
      </c>
      <c r="AU130" s="145" t="s">
        <v>81</v>
      </c>
      <c r="AY130" s="137" t="s">
        <v>132</v>
      </c>
      <c r="BK130" s="146">
        <f>SUM(BK131:BK311)</f>
        <v>0</v>
      </c>
    </row>
    <row r="131" spans="1:65" s="2" customFormat="1" ht="37.9" customHeight="1">
      <c r="A131" s="33"/>
      <c r="B131" s="149"/>
      <c r="C131" s="150" t="s">
        <v>81</v>
      </c>
      <c r="D131" s="150" t="s">
        <v>134</v>
      </c>
      <c r="E131" s="151" t="s">
        <v>872</v>
      </c>
      <c r="F131" s="152" t="s">
        <v>873</v>
      </c>
      <c r="G131" s="153" t="s">
        <v>137</v>
      </c>
      <c r="H131" s="154">
        <v>4.8070000000000004</v>
      </c>
      <c r="I131" s="155"/>
      <c r="J131" s="156">
        <f>ROUND(I131*H131,2)</f>
        <v>0</v>
      </c>
      <c r="K131" s="152" t="s">
        <v>146</v>
      </c>
      <c r="L131" s="34"/>
      <c r="M131" s="157" t="s">
        <v>1</v>
      </c>
      <c r="N131" s="158" t="s">
        <v>40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0.255</v>
      </c>
      <c r="T131" s="160">
        <f>S131*H131</f>
        <v>1.2257850000000001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138</v>
      </c>
      <c r="AT131" s="161" t="s">
        <v>134</v>
      </c>
      <c r="AU131" s="161" t="s">
        <v>83</v>
      </c>
      <c r="AY131" s="18" t="s">
        <v>132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81</v>
      </c>
      <c r="BK131" s="162">
        <f>ROUND(I131*H131,2)</f>
        <v>0</v>
      </c>
      <c r="BL131" s="18" t="s">
        <v>138</v>
      </c>
      <c r="BM131" s="161" t="s">
        <v>874</v>
      </c>
    </row>
    <row r="132" spans="1:65" s="2" customFormat="1" ht="48.75">
      <c r="A132" s="33"/>
      <c r="B132" s="34"/>
      <c r="C132" s="33"/>
      <c r="D132" s="163" t="s">
        <v>140</v>
      </c>
      <c r="E132" s="33"/>
      <c r="F132" s="164" t="s">
        <v>875</v>
      </c>
      <c r="G132" s="33"/>
      <c r="H132" s="33"/>
      <c r="I132" s="165"/>
      <c r="J132" s="33"/>
      <c r="K132" s="33"/>
      <c r="L132" s="34"/>
      <c r="M132" s="166"/>
      <c r="N132" s="167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140</v>
      </c>
      <c r="AU132" s="18" t="s">
        <v>83</v>
      </c>
    </row>
    <row r="133" spans="1:65" s="2" customFormat="1" ht="19.5">
      <c r="A133" s="33"/>
      <c r="B133" s="34"/>
      <c r="C133" s="33"/>
      <c r="D133" s="163" t="s">
        <v>149</v>
      </c>
      <c r="E133" s="33"/>
      <c r="F133" s="176" t="s">
        <v>876</v>
      </c>
      <c r="G133" s="33"/>
      <c r="H133" s="33"/>
      <c r="I133" s="165"/>
      <c r="J133" s="33"/>
      <c r="K133" s="33"/>
      <c r="L133" s="34"/>
      <c r="M133" s="166"/>
      <c r="N133" s="167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149</v>
      </c>
      <c r="AU133" s="18" t="s">
        <v>83</v>
      </c>
    </row>
    <row r="134" spans="1:65" s="13" customFormat="1" ht="11.25">
      <c r="B134" s="168"/>
      <c r="D134" s="163" t="s">
        <v>142</v>
      </c>
      <c r="E134" s="169" t="s">
        <v>1</v>
      </c>
      <c r="F134" s="170" t="s">
        <v>877</v>
      </c>
      <c r="H134" s="171">
        <v>4.8070000000000004</v>
      </c>
      <c r="I134" s="172"/>
      <c r="L134" s="168"/>
      <c r="M134" s="173"/>
      <c r="N134" s="174"/>
      <c r="O134" s="174"/>
      <c r="P134" s="174"/>
      <c r="Q134" s="174"/>
      <c r="R134" s="174"/>
      <c r="S134" s="174"/>
      <c r="T134" s="175"/>
      <c r="AT134" s="169" t="s">
        <v>142</v>
      </c>
      <c r="AU134" s="169" t="s">
        <v>83</v>
      </c>
      <c r="AV134" s="13" t="s">
        <v>83</v>
      </c>
      <c r="AW134" s="13" t="s">
        <v>32</v>
      </c>
      <c r="AX134" s="13" t="s">
        <v>81</v>
      </c>
      <c r="AY134" s="169" t="s">
        <v>132</v>
      </c>
    </row>
    <row r="135" spans="1:65" s="2" customFormat="1" ht="37.9" customHeight="1">
      <c r="A135" s="33"/>
      <c r="B135" s="149"/>
      <c r="C135" s="150" t="s">
        <v>83</v>
      </c>
      <c r="D135" s="150" t="s">
        <v>134</v>
      </c>
      <c r="E135" s="151" t="s">
        <v>878</v>
      </c>
      <c r="F135" s="152" t="s">
        <v>879</v>
      </c>
      <c r="G135" s="153" t="s">
        <v>137</v>
      </c>
      <c r="H135" s="154">
        <v>17.190000000000001</v>
      </c>
      <c r="I135" s="155"/>
      <c r="J135" s="156">
        <f>ROUND(I135*H135,2)</f>
        <v>0</v>
      </c>
      <c r="K135" s="152" t="s">
        <v>146</v>
      </c>
      <c r="L135" s="34"/>
      <c r="M135" s="157" t="s">
        <v>1</v>
      </c>
      <c r="N135" s="158" t="s">
        <v>40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0.22500000000000001</v>
      </c>
      <c r="T135" s="160">
        <f>S135*H135</f>
        <v>3.8677500000000005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138</v>
      </c>
      <c r="AT135" s="161" t="s">
        <v>134</v>
      </c>
      <c r="AU135" s="161" t="s">
        <v>83</v>
      </c>
      <c r="AY135" s="18" t="s">
        <v>132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81</v>
      </c>
      <c r="BK135" s="162">
        <f>ROUND(I135*H135,2)</f>
        <v>0</v>
      </c>
      <c r="BL135" s="18" t="s">
        <v>138</v>
      </c>
      <c r="BM135" s="161" t="s">
        <v>880</v>
      </c>
    </row>
    <row r="136" spans="1:65" s="2" customFormat="1" ht="39">
      <c r="A136" s="33"/>
      <c r="B136" s="34"/>
      <c r="C136" s="33"/>
      <c r="D136" s="163" t="s">
        <v>140</v>
      </c>
      <c r="E136" s="33"/>
      <c r="F136" s="164" t="s">
        <v>881</v>
      </c>
      <c r="G136" s="33"/>
      <c r="H136" s="33"/>
      <c r="I136" s="165"/>
      <c r="J136" s="33"/>
      <c r="K136" s="33"/>
      <c r="L136" s="34"/>
      <c r="M136" s="166"/>
      <c r="N136" s="167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140</v>
      </c>
      <c r="AU136" s="18" t="s">
        <v>83</v>
      </c>
    </row>
    <row r="137" spans="1:65" s="2" customFormat="1" ht="19.5">
      <c r="A137" s="33"/>
      <c r="B137" s="34"/>
      <c r="C137" s="33"/>
      <c r="D137" s="163" t="s">
        <v>149</v>
      </c>
      <c r="E137" s="33"/>
      <c r="F137" s="176" t="s">
        <v>876</v>
      </c>
      <c r="G137" s="33"/>
      <c r="H137" s="33"/>
      <c r="I137" s="165"/>
      <c r="J137" s="33"/>
      <c r="K137" s="33"/>
      <c r="L137" s="34"/>
      <c r="M137" s="166"/>
      <c r="N137" s="167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149</v>
      </c>
      <c r="AU137" s="18" t="s">
        <v>83</v>
      </c>
    </row>
    <row r="138" spans="1:65" s="14" customFormat="1" ht="11.25">
      <c r="B138" s="177"/>
      <c r="D138" s="163" t="s">
        <v>142</v>
      </c>
      <c r="E138" s="178" t="s">
        <v>1</v>
      </c>
      <c r="F138" s="179" t="s">
        <v>151</v>
      </c>
      <c r="H138" s="178" t="s">
        <v>1</v>
      </c>
      <c r="I138" s="180"/>
      <c r="L138" s="177"/>
      <c r="M138" s="181"/>
      <c r="N138" s="182"/>
      <c r="O138" s="182"/>
      <c r="P138" s="182"/>
      <c r="Q138" s="182"/>
      <c r="R138" s="182"/>
      <c r="S138" s="182"/>
      <c r="T138" s="183"/>
      <c r="AT138" s="178" t="s">
        <v>142</v>
      </c>
      <c r="AU138" s="178" t="s">
        <v>83</v>
      </c>
      <c r="AV138" s="14" t="s">
        <v>81</v>
      </c>
      <c r="AW138" s="14" t="s">
        <v>32</v>
      </c>
      <c r="AX138" s="14" t="s">
        <v>75</v>
      </c>
      <c r="AY138" s="178" t="s">
        <v>132</v>
      </c>
    </row>
    <row r="139" spans="1:65" s="13" customFormat="1" ht="11.25">
      <c r="B139" s="168"/>
      <c r="D139" s="163" t="s">
        <v>142</v>
      </c>
      <c r="E139" s="169" t="s">
        <v>1</v>
      </c>
      <c r="F139" s="170" t="s">
        <v>882</v>
      </c>
      <c r="H139" s="171">
        <v>17.190000000000001</v>
      </c>
      <c r="I139" s="172"/>
      <c r="L139" s="168"/>
      <c r="M139" s="173"/>
      <c r="N139" s="174"/>
      <c r="O139" s="174"/>
      <c r="P139" s="174"/>
      <c r="Q139" s="174"/>
      <c r="R139" s="174"/>
      <c r="S139" s="174"/>
      <c r="T139" s="175"/>
      <c r="AT139" s="169" t="s">
        <v>142</v>
      </c>
      <c r="AU139" s="169" t="s">
        <v>83</v>
      </c>
      <c r="AV139" s="13" t="s">
        <v>83</v>
      </c>
      <c r="AW139" s="13" t="s">
        <v>32</v>
      </c>
      <c r="AX139" s="13" t="s">
        <v>81</v>
      </c>
      <c r="AY139" s="169" t="s">
        <v>132</v>
      </c>
    </row>
    <row r="140" spans="1:65" s="2" customFormat="1" ht="33" customHeight="1">
      <c r="A140" s="33"/>
      <c r="B140" s="149"/>
      <c r="C140" s="150" t="s">
        <v>153</v>
      </c>
      <c r="D140" s="150" t="s">
        <v>134</v>
      </c>
      <c r="E140" s="151" t="s">
        <v>154</v>
      </c>
      <c r="F140" s="152" t="s">
        <v>155</v>
      </c>
      <c r="G140" s="153" t="s">
        <v>137</v>
      </c>
      <c r="H140" s="154">
        <v>21.997</v>
      </c>
      <c r="I140" s="155"/>
      <c r="J140" s="156">
        <f>ROUND(I140*H140,2)</f>
        <v>0</v>
      </c>
      <c r="K140" s="152" t="s">
        <v>146</v>
      </c>
      <c r="L140" s="34"/>
      <c r="M140" s="157" t="s">
        <v>1</v>
      </c>
      <c r="N140" s="158" t="s">
        <v>40</v>
      </c>
      <c r="O140" s="59"/>
      <c r="P140" s="159">
        <f>O140*H140</f>
        <v>0</v>
      </c>
      <c r="Q140" s="159">
        <v>0</v>
      </c>
      <c r="R140" s="159">
        <f>Q140*H140</f>
        <v>0</v>
      </c>
      <c r="S140" s="159">
        <v>0.28999999999999998</v>
      </c>
      <c r="T140" s="160">
        <f>S140*H140</f>
        <v>6.37913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138</v>
      </c>
      <c r="AT140" s="161" t="s">
        <v>134</v>
      </c>
      <c r="AU140" s="161" t="s">
        <v>83</v>
      </c>
      <c r="AY140" s="18" t="s">
        <v>132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81</v>
      </c>
      <c r="BK140" s="162">
        <f>ROUND(I140*H140,2)</f>
        <v>0</v>
      </c>
      <c r="BL140" s="18" t="s">
        <v>138</v>
      </c>
      <c r="BM140" s="161" t="s">
        <v>156</v>
      </c>
    </row>
    <row r="141" spans="1:65" s="2" customFormat="1" ht="39">
      <c r="A141" s="33"/>
      <c r="B141" s="34"/>
      <c r="C141" s="33"/>
      <c r="D141" s="163" t="s">
        <v>140</v>
      </c>
      <c r="E141" s="33"/>
      <c r="F141" s="164" t="s">
        <v>157</v>
      </c>
      <c r="G141" s="33"/>
      <c r="H141" s="33"/>
      <c r="I141" s="165"/>
      <c r="J141" s="33"/>
      <c r="K141" s="33"/>
      <c r="L141" s="34"/>
      <c r="M141" s="166"/>
      <c r="N141" s="167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140</v>
      </c>
      <c r="AU141" s="18" t="s">
        <v>83</v>
      </c>
    </row>
    <row r="142" spans="1:65" s="13" customFormat="1" ht="11.25">
      <c r="B142" s="168"/>
      <c r="D142" s="163" t="s">
        <v>142</v>
      </c>
      <c r="E142" s="169" t="s">
        <v>1</v>
      </c>
      <c r="F142" s="170" t="s">
        <v>883</v>
      </c>
      <c r="H142" s="171">
        <v>21.997</v>
      </c>
      <c r="I142" s="172"/>
      <c r="L142" s="168"/>
      <c r="M142" s="173"/>
      <c r="N142" s="174"/>
      <c r="O142" s="174"/>
      <c r="P142" s="174"/>
      <c r="Q142" s="174"/>
      <c r="R142" s="174"/>
      <c r="S142" s="174"/>
      <c r="T142" s="175"/>
      <c r="AT142" s="169" t="s">
        <v>142</v>
      </c>
      <c r="AU142" s="169" t="s">
        <v>83</v>
      </c>
      <c r="AV142" s="13" t="s">
        <v>83</v>
      </c>
      <c r="AW142" s="13" t="s">
        <v>32</v>
      </c>
      <c r="AX142" s="13" t="s">
        <v>81</v>
      </c>
      <c r="AY142" s="169" t="s">
        <v>132</v>
      </c>
    </row>
    <row r="143" spans="1:65" s="2" customFormat="1" ht="33" customHeight="1">
      <c r="A143" s="33"/>
      <c r="B143" s="149"/>
      <c r="C143" s="150" t="s">
        <v>138</v>
      </c>
      <c r="D143" s="150" t="s">
        <v>134</v>
      </c>
      <c r="E143" s="151" t="s">
        <v>884</v>
      </c>
      <c r="F143" s="152" t="s">
        <v>885</v>
      </c>
      <c r="G143" s="153" t="s">
        <v>137</v>
      </c>
      <c r="H143" s="154">
        <v>2.024</v>
      </c>
      <c r="I143" s="155"/>
      <c r="J143" s="156">
        <f>ROUND(I143*H143,2)</f>
        <v>0</v>
      </c>
      <c r="K143" s="152" t="s">
        <v>146</v>
      </c>
      <c r="L143" s="34"/>
      <c r="M143" s="157" t="s">
        <v>1</v>
      </c>
      <c r="N143" s="158" t="s">
        <v>40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0.32</v>
      </c>
      <c r="T143" s="160">
        <f>S143*H143</f>
        <v>0.64768000000000003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138</v>
      </c>
      <c r="AT143" s="161" t="s">
        <v>134</v>
      </c>
      <c r="AU143" s="161" t="s">
        <v>83</v>
      </c>
      <c r="AY143" s="18" t="s">
        <v>132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81</v>
      </c>
      <c r="BK143" s="162">
        <f>ROUND(I143*H143,2)</f>
        <v>0</v>
      </c>
      <c r="BL143" s="18" t="s">
        <v>138</v>
      </c>
      <c r="BM143" s="161" t="s">
        <v>886</v>
      </c>
    </row>
    <row r="144" spans="1:65" s="2" customFormat="1" ht="39">
      <c r="A144" s="33"/>
      <c r="B144" s="34"/>
      <c r="C144" s="33"/>
      <c r="D144" s="163" t="s">
        <v>140</v>
      </c>
      <c r="E144" s="33"/>
      <c r="F144" s="164" t="s">
        <v>887</v>
      </c>
      <c r="G144" s="33"/>
      <c r="H144" s="33"/>
      <c r="I144" s="165"/>
      <c r="J144" s="33"/>
      <c r="K144" s="33"/>
      <c r="L144" s="34"/>
      <c r="M144" s="166"/>
      <c r="N144" s="167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140</v>
      </c>
      <c r="AU144" s="18" t="s">
        <v>83</v>
      </c>
    </row>
    <row r="145" spans="1:65" s="2" customFormat="1" ht="19.5">
      <c r="A145" s="33"/>
      <c r="B145" s="34"/>
      <c r="C145" s="33"/>
      <c r="D145" s="163" t="s">
        <v>149</v>
      </c>
      <c r="E145" s="33"/>
      <c r="F145" s="176" t="s">
        <v>876</v>
      </c>
      <c r="G145" s="33"/>
      <c r="H145" s="33"/>
      <c r="I145" s="165"/>
      <c r="J145" s="33"/>
      <c r="K145" s="33"/>
      <c r="L145" s="34"/>
      <c r="M145" s="166"/>
      <c r="N145" s="167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149</v>
      </c>
      <c r="AU145" s="18" t="s">
        <v>83</v>
      </c>
    </row>
    <row r="146" spans="1:65" s="13" customFormat="1" ht="11.25">
      <c r="B146" s="168"/>
      <c r="D146" s="163" t="s">
        <v>142</v>
      </c>
      <c r="E146" s="169" t="s">
        <v>1</v>
      </c>
      <c r="F146" s="170" t="s">
        <v>888</v>
      </c>
      <c r="H146" s="171">
        <v>2.024</v>
      </c>
      <c r="I146" s="172"/>
      <c r="L146" s="168"/>
      <c r="M146" s="173"/>
      <c r="N146" s="174"/>
      <c r="O146" s="174"/>
      <c r="P146" s="174"/>
      <c r="Q146" s="174"/>
      <c r="R146" s="174"/>
      <c r="S146" s="174"/>
      <c r="T146" s="175"/>
      <c r="AT146" s="169" t="s">
        <v>142</v>
      </c>
      <c r="AU146" s="169" t="s">
        <v>83</v>
      </c>
      <c r="AV146" s="13" t="s">
        <v>83</v>
      </c>
      <c r="AW146" s="13" t="s">
        <v>32</v>
      </c>
      <c r="AX146" s="13" t="s">
        <v>81</v>
      </c>
      <c r="AY146" s="169" t="s">
        <v>132</v>
      </c>
    </row>
    <row r="147" spans="1:65" s="2" customFormat="1" ht="33" customHeight="1">
      <c r="A147" s="33"/>
      <c r="B147" s="149"/>
      <c r="C147" s="150" t="s">
        <v>171</v>
      </c>
      <c r="D147" s="150" t="s">
        <v>134</v>
      </c>
      <c r="E147" s="151" t="s">
        <v>889</v>
      </c>
      <c r="F147" s="152" t="s">
        <v>173</v>
      </c>
      <c r="G147" s="153" t="s">
        <v>137</v>
      </c>
      <c r="H147" s="154">
        <v>2.024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40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0.44</v>
      </c>
      <c r="T147" s="160">
        <f>S147*H147</f>
        <v>0.89056000000000002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138</v>
      </c>
      <c r="AT147" s="161" t="s">
        <v>134</v>
      </c>
      <c r="AU147" s="161" t="s">
        <v>83</v>
      </c>
      <c r="AY147" s="18" t="s">
        <v>132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81</v>
      </c>
      <c r="BK147" s="162">
        <f>ROUND(I147*H147,2)</f>
        <v>0</v>
      </c>
      <c r="BL147" s="18" t="s">
        <v>138</v>
      </c>
      <c r="BM147" s="161" t="s">
        <v>890</v>
      </c>
    </row>
    <row r="148" spans="1:65" s="2" customFormat="1" ht="39">
      <c r="A148" s="33"/>
      <c r="B148" s="34"/>
      <c r="C148" s="33"/>
      <c r="D148" s="163" t="s">
        <v>140</v>
      </c>
      <c r="E148" s="33"/>
      <c r="F148" s="164" t="s">
        <v>175</v>
      </c>
      <c r="G148" s="33"/>
      <c r="H148" s="33"/>
      <c r="I148" s="165"/>
      <c r="J148" s="33"/>
      <c r="K148" s="33"/>
      <c r="L148" s="34"/>
      <c r="M148" s="166"/>
      <c r="N148" s="167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140</v>
      </c>
      <c r="AU148" s="18" t="s">
        <v>83</v>
      </c>
    </row>
    <row r="149" spans="1:65" s="2" customFormat="1" ht="33" customHeight="1">
      <c r="A149" s="33"/>
      <c r="B149" s="149"/>
      <c r="C149" s="150" t="s">
        <v>176</v>
      </c>
      <c r="D149" s="150" t="s">
        <v>134</v>
      </c>
      <c r="E149" s="151" t="s">
        <v>158</v>
      </c>
      <c r="F149" s="152" t="s">
        <v>159</v>
      </c>
      <c r="G149" s="153" t="s">
        <v>137</v>
      </c>
      <c r="H149" s="154">
        <v>15.686</v>
      </c>
      <c r="I149" s="155"/>
      <c r="J149" s="156">
        <f>ROUND(I149*H149,2)</f>
        <v>0</v>
      </c>
      <c r="K149" s="152" t="s">
        <v>146</v>
      </c>
      <c r="L149" s="34"/>
      <c r="M149" s="157" t="s">
        <v>1</v>
      </c>
      <c r="N149" s="158" t="s">
        <v>40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0.29499999999999998</v>
      </c>
      <c r="T149" s="160">
        <f>S149*H149</f>
        <v>4.62737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138</v>
      </c>
      <c r="AT149" s="161" t="s">
        <v>134</v>
      </c>
      <c r="AU149" s="161" t="s">
        <v>83</v>
      </c>
      <c r="AY149" s="18" t="s">
        <v>132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81</v>
      </c>
      <c r="BK149" s="162">
        <f>ROUND(I149*H149,2)</f>
        <v>0</v>
      </c>
      <c r="BL149" s="18" t="s">
        <v>138</v>
      </c>
      <c r="BM149" s="161" t="s">
        <v>160</v>
      </c>
    </row>
    <row r="150" spans="1:65" s="2" customFormat="1" ht="39">
      <c r="A150" s="33"/>
      <c r="B150" s="34"/>
      <c r="C150" s="33"/>
      <c r="D150" s="163" t="s">
        <v>140</v>
      </c>
      <c r="E150" s="33"/>
      <c r="F150" s="164" t="s">
        <v>161</v>
      </c>
      <c r="G150" s="33"/>
      <c r="H150" s="33"/>
      <c r="I150" s="165"/>
      <c r="J150" s="33"/>
      <c r="K150" s="33"/>
      <c r="L150" s="34"/>
      <c r="M150" s="166"/>
      <c r="N150" s="167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140</v>
      </c>
      <c r="AU150" s="18" t="s">
        <v>83</v>
      </c>
    </row>
    <row r="151" spans="1:65" s="2" customFormat="1" ht="19.5">
      <c r="A151" s="33"/>
      <c r="B151" s="34"/>
      <c r="C151" s="33"/>
      <c r="D151" s="163" t="s">
        <v>149</v>
      </c>
      <c r="E151" s="33"/>
      <c r="F151" s="176" t="s">
        <v>876</v>
      </c>
      <c r="G151" s="33"/>
      <c r="H151" s="33"/>
      <c r="I151" s="165"/>
      <c r="J151" s="33"/>
      <c r="K151" s="33"/>
      <c r="L151" s="34"/>
      <c r="M151" s="166"/>
      <c r="N151" s="167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149</v>
      </c>
      <c r="AU151" s="18" t="s">
        <v>83</v>
      </c>
    </row>
    <row r="152" spans="1:65" s="13" customFormat="1" ht="11.25">
      <c r="B152" s="168"/>
      <c r="D152" s="163" t="s">
        <v>142</v>
      </c>
      <c r="E152" s="169" t="s">
        <v>1</v>
      </c>
      <c r="F152" s="170" t="s">
        <v>891</v>
      </c>
      <c r="H152" s="171">
        <v>15.686</v>
      </c>
      <c r="I152" s="172"/>
      <c r="L152" s="168"/>
      <c r="M152" s="173"/>
      <c r="N152" s="174"/>
      <c r="O152" s="174"/>
      <c r="P152" s="174"/>
      <c r="Q152" s="174"/>
      <c r="R152" s="174"/>
      <c r="S152" s="174"/>
      <c r="T152" s="175"/>
      <c r="AT152" s="169" t="s">
        <v>142</v>
      </c>
      <c r="AU152" s="169" t="s">
        <v>83</v>
      </c>
      <c r="AV152" s="13" t="s">
        <v>83</v>
      </c>
      <c r="AW152" s="13" t="s">
        <v>32</v>
      </c>
      <c r="AX152" s="13" t="s">
        <v>81</v>
      </c>
      <c r="AY152" s="169" t="s">
        <v>132</v>
      </c>
    </row>
    <row r="153" spans="1:65" s="2" customFormat="1" ht="33" customHeight="1">
      <c r="A153" s="33"/>
      <c r="B153" s="149"/>
      <c r="C153" s="150" t="s">
        <v>181</v>
      </c>
      <c r="D153" s="150" t="s">
        <v>134</v>
      </c>
      <c r="E153" s="151" t="s">
        <v>172</v>
      </c>
      <c r="F153" s="152" t="s">
        <v>173</v>
      </c>
      <c r="G153" s="153" t="s">
        <v>137</v>
      </c>
      <c r="H153" s="154">
        <v>15.686</v>
      </c>
      <c r="I153" s="155"/>
      <c r="J153" s="156">
        <f>ROUND(I153*H153,2)</f>
        <v>0</v>
      </c>
      <c r="K153" s="152" t="s">
        <v>146</v>
      </c>
      <c r="L153" s="34"/>
      <c r="M153" s="157" t="s">
        <v>1</v>
      </c>
      <c r="N153" s="158" t="s">
        <v>40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0.44</v>
      </c>
      <c r="T153" s="160">
        <f>S153*H153</f>
        <v>6.90184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138</v>
      </c>
      <c r="AT153" s="161" t="s">
        <v>134</v>
      </c>
      <c r="AU153" s="161" t="s">
        <v>83</v>
      </c>
      <c r="AY153" s="18" t="s">
        <v>132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81</v>
      </c>
      <c r="BK153" s="162">
        <f>ROUND(I153*H153,2)</f>
        <v>0</v>
      </c>
      <c r="BL153" s="18" t="s">
        <v>138</v>
      </c>
      <c r="BM153" s="161" t="s">
        <v>174</v>
      </c>
    </row>
    <row r="154" spans="1:65" s="2" customFormat="1" ht="39">
      <c r="A154" s="33"/>
      <c r="B154" s="34"/>
      <c r="C154" s="33"/>
      <c r="D154" s="163" t="s">
        <v>140</v>
      </c>
      <c r="E154" s="33"/>
      <c r="F154" s="164" t="s">
        <v>175</v>
      </c>
      <c r="G154" s="33"/>
      <c r="H154" s="33"/>
      <c r="I154" s="165"/>
      <c r="J154" s="33"/>
      <c r="K154" s="33"/>
      <c r="L154" s="34"/>
      <c r="M154" s="166"/>
      <c r="N154" s="167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140</v>
      </c>
      <c r="AU154" s="18" t="s">
        <v>83</v>
      </c>
    </row>
    <row r="155" spans="1:65" s="2" customFormat="1" ht="33" customHeight="1">
      <c r="A155" s="33"/>
      <c r="B155" s="149"/>
      <c r="C155" s="150" t="s">
        <v>186</v>
      </c>
      <c r="D155" s="150" t="s">
        <v>134</v>
      </c>
      <c r="E155" s="151" t="s">
        <v>177</v>
      </c>
      <c r="F155" s="152" t="s">
        <v>178</v>
      </c>
      <c r="G155" s="153" t="s">
        <v>137</v>
      </c>
      <c r="H155" s="154">
        <v>15.686</v>
      </c>
      <c r="I155" s="155"/>
      <c r="J155" s="156">
        <f>ROUND(I155*H155,2)</f>
        <v>0</v>
      </c>
      <c r="K155" s="152" t="s">
        <v>146</v>
      </c>
      <c r="L155" s="34"/>
      <c r="M155" s="157" t="s">
        <v>1</v>
      </c>
      <c r="N155" s="158" t="s">
        <v>40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0.625</v>
      </c>
      <c r="T155" s="160">
        <f>S155*H155</f>
        <v>9.8037500000000009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138</v>
      </c>
      <c r="AT155" s="161" t="s">
        <v>134</v>
      </c>
      <c r="AU155" s="161" t="s">
        <v>83</v>
      </c>
      <c r="AY155" s="18" t="s">
        <v>132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81</v>
      </c>
      <c r="BK155" s="162">
        <f>ROUND(I155*H155,2)</f>
        <v>0</v>
      </c>
      <c r="BL155" s="18" t="s">
        <v>138</v>
      </c>
      <c r="BM155" s="161" t="s">
        <v>179</v>
      </c>
    </row>
    <row r="156" spans="1:65" s="2" customFormat="1" ht="39">
      <c r="A156" s="33"/>
      <c r="B156" s="34"/>
      <c r="C156" s="33"/>
      <c r="D156" s="163" t="s">
        <v>140</v>
      </c>
      <c r="E156" s="33"/>
      <c r="F156" s="164" t="s">
        <v>180</v>
      </c>
      <c r="G156" s="33"/>
      <c r="H156" s="33"/>
      <c r="I156" s="165"/>
      <c r="J156" s="33"/>
      <c r="K156" s="33"/>
      <c r="L156" s="34"/>
      <c r="M156" s="166"/>
      <c r="N156" s="167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140</v>
      </c>
      <c r="AU156" s="18" t="s">
        <v>83</v>
      </c>
    </row>
    <row r="157" spans="1:65" s="2" customFormat="1" ht="24.2" customHeight="1">
      <c r="A157" s="33"/>
      <c r="B157" s="149"/>
      <c r="C157" s="150" t="s">
        <v>193</v>
      </c>
      <c r="D157" s="150" t="s">
        <v>134</v>
      </c>
      <c r="E157" s="151" t="s">
        <v>182</v>
      </c>
      <c r="F157" s="152" t="s">
        <v>183</v>
      </c>
      <c r="G157" s="153" t="s">
        <v>137</v>
      </c>
      <c r="H157" s="154">
        <v>15.686</v>
      </c>
      <c r="I157" s="155"/>
      <c r="J157" s="156">
        <f>ROUND(I157*H157,2)</f>
        <v>0</v>
      </c>
      <c r="K157" s="152" t="s">
        <v>146</v>
      </c>
      <c r="L157" s="34"/>
      <c r="M157" s="157" t="s">
        <v>1</v>
      </c>
      <c r="N157" s="158" t="s">
        <v>40</v>
      </c>
      <c r="O157" s="59"/>
      <c r="P157" s="159">
        <f>O157*H157</f>
        <v>0</v>
      </c>
      <c r="Q157" s="159">
        <v>0</v>
      </c>
      <c r="R157" s="159">
        <f>Q157*H157</f>
        <v>0</v>
      </c>
      <c r="S157" s="159">
        <v>9.8000000000000004E-2</v>
      </c>
      <c r="T157" s="160">
        <f>S157*H157</f>
        <v>1.537228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138</v>
      </c>
      <c r="AT157" s="161" t="s">
        <v>134</v>
      </c>
      <c r="AU157" s="161" t="s">
        <v>83</v>
      </c>
      <c r="AY157" s="18" t="s">
        <v>132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8" t="s">
        <v>81</v>
      </c>
      <c r="BK157" s="162">
        <f>ROUND(I157*H157,2)</f>
        <v>0</v>
      </c>
      <c r="BL157" s="18" t="s">
        <v>138</v>
      </c>
      <c r="BM157" s="161" t="s">
        <v>184</v>
      </c>
    </row>
    <row r="158" spans="1:65" s="2" customFormat="1" ht="39">
      <c r="A158" s="33"/>
      <c r="B158" s="34"/>
      <c r="C158" s="33"/>
      <c r="D158" s="163" t="s">
        <v>140</v>
      </c>
      <c r="E158" s="33"/>
      <c r="F158" s="164" t="s">
        <v>185</v>
      </c>
      <c r="G158" s="33"/>
      <c r="H158" s="33"/>
      <c r="I158" s="165"/>
      <c r="J158" s="33"/>
      <c r="K158" s="33"/>
      <c r="L158" s="34"/>
      <c r="M158" s="166"/>
      <c r="N158" s="167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140</v>
      </c>
      <c r="AU158" s="18" t="s">
        <v>83</v>
      </c>
    </row>
    <row r="159" spans="1:65" s="2" customFormat="1" ht="37.9" customHeight="1">
      <c r="A159" s="33"/>
      <c r="B159" s="149"/>
      <c r="C159" s="150" t="s">
        <v>202</v>
      </c>
      <c r="D159" s="150" t="s">
        <v>134</v>
      </c>
      <c r="E159" s="151" t="s">
        <v>187</v>
      </c>
      <c r="F159" s="152" t="s">
        <v>188</v>
      </c>
      <c r="G159" s="153" t="s">
        <v>137</v>
      </c>
      <c r="H159" s="154">
        <v>65.614999999999995</v>
      </c>
      <c r="I159" s="155"/>
      <c r="J159" s="156">
        <f>ROUND(I159*H159,2)</f>
        <v>0</v>
      </c>
      <c r="K159" s="152" t="s">
        <v>146</v>
      </c>
      <c r="L159" s="34"/>
      <c r="M159" s="157" t="s">
        <v>1</v>
      </c>
      <c r="N159" s="158" t="s">
        <v>40</v>
      </c>
      <c r="O159" s="59"/>
      <c r="P159" s="159">
        <f>O159*H159</f>
        <v>0</v>
      </c>
      <c r="Q159" s="159">
        <v>0</v>
      </c>
      <c r="R159" s="159">
        <f>Q159*H159</f>
        <v>0</v>
      </c>
      <c r="S159" s="159">
        <v>0.75</v>
      </c>
      <c r="T159" s="160">
        <f>S159*H159</f>
        <v>49.211249999999993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138</v>
      </c>
      <c r="AT159" s="161" t="s">
        <v>134</v>
      </c>
      <c r="AU159" s="161" t="s">
        <v>83</v>
      </c>
      <c r="AY159" s="18" t="s">
        <v>132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8" t="s">
        <v>81</v>
      </c>
      <c r="BK159" s="162">
        <f>ROUND(I159*H159,2)</f>
        <v>0</v>
      </c>
      <c r="BL159" s="18" t="s">
        <v>138</v>
      </c>
      <c r="BM159" s="161" t="s">
        <v>892</v>
      </c>
    </row>
    <row r="160" spans="1:65" s="2" customFormat="1" ht="39">
      <c r="A160" s="33"/>
      <c r="B160" s="34"/>
      <c r="C160" s="33"/>
      <c r="D160" s="163" t="s">
        <v>140</v>
      </c>
      <c r="E160" s="33"/>
      <c r="F160" s="164" t="s">
        <v>190</v>
      </c>
      <c r="G160" s="33"/>
      <c r="H160" s="33"/>
      <c r="I160" s="165"/>
      <c r="J160" s="33"/>
      <c r="K160" s="33"/>
      <c r="L160" s="34"/>
      <c r="M160" s="166"/>
      <c r="N160" s="167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140</v>
      </c>
      <c r="AU160" s="18" t="s">
        <v>83</v>
      </c>
    </row>
    <row r="161" spans="1:65" s="13" customFormat="1" ht="11.25">
      <c r="B161" s="168"/>
      <c r="D161" s="163" t="s">
        <v>142</v>
      </c>
      <c r="E161" s="169" t="s">
        <v>1</v>
      </c>
      <c r="F161" s="170" t="s">
        <v>893</v>
      </c>
      <c r="H161" s="171">
        <v>49.929000000000002</v>
      </c>
      <c r="I161" s="172"/>
      <c r="L161" s="168"/>
      <c r="M161" s="173"/>
      <c r="N161" s="174"/>
      <c r="O161" s="174"/>
      <c r="P161" s="174"/>
      <c r="Q161" s="174"/>
      <c r="R161" s="174"/>
      <c r="S161" s="174"/>
      <c r="T161" s="175"/>
      <c r="AT161" s="169" t="s">
        <v>142</v>
      </c>
      <c r="AU161" s="169" t="s">
        <v>83</v>
      </c>
      <c r="AV161" s="13" t="s">
        <v>83</v>
      </c>
      <c r="AW161" s="13" t="s">
        <v>32</v>
      </c>
      <c r="AX161" s="13" t="s">
        <v>75</v>
      </c>
      <c r="AY161" s="169" t="s">
        <v>132</v>
      </c>
    </row>
    <row r="162" spans="1:65" s="13" customFormat="1" ht="11.25">
      <c r="B162" s="168"/>
      <c r="D162" s="163" t="s">
        <v>142</v>
      </c>
      <c r="E162" s="169" t="s">
        <v>1</v>
      </c>
      <c r="F162" s="170" t="s">
        <v>894</v>
      </c>
      <c r="H162" s="171">
        <v>15.686</v>
      </c>
      <c r="I162" s="172"/>
      <c r="L162" s="168"/>
      <c r="M162" s="173"/>
      <c r="N162" s="174"/>
      <c r="O162" s="174"/>
      <c r="P162" s="174"/>
      <c r="Q162" s="174"/>
      <c r="R162" s="174"/>
      <c r="S162" s="174"/>
      <c r="T162" s="175"/>
      <c r="AT162" s="169" t="s">
        <v>142</v>
      </c>
      <c r="AU162" s="169" t="s">
        <v>83</v>
      </c>
      <c r="AV162" s="13" t="s">
        <v>83</v>
      </c>
      <c r="AW162" s="13" t="s">
        <v>32</v>
      </c>
      <c r="AX162" s="13" t="s">
        <v>75</v>
      </c>
      <c r="AY162" s="169" t="s">
        <v>132</v>
      </c>
    </row>
    <row r="163" spans="1:65" s="16" customFormat="1" ht="11.25">
      <c r="B163" s="192"/>
      <c r="D163" s="163" t="s">
        <v>142</v>
      </c>
      <c r="E163" s="193" t="s">
        <v>1</v>
      </c>
      <c r="F163" s="194" t="s">
        <v>170</v>
      </c>
      <c r="H163" s="195">
        <v>65.615000000000009</v>
      </c>
      <c r="I163" s="196"/>
      <c r="L163" s="192"/>
      <c r="M163" s="197"/>
      <c r="N163" s="198"/>
      <c r="O163" s="198"/>
      <c r="P163" s="198"/>
      <c r="Q163" s="198"/>
      <c r="R163" s="198"/>
      <c r="S163" s="198"/>
      <c r="T163" s="199"/>
      <c r="AT163" s="193" t="s">
        <v>142</v>
      </c>
      <c r="AU163" s="193" t="s">
        <v>83</v>
      </c>
      <c r="AV163" s="16" t="s">
        <v>138</v>
      </c>
      <c r="AW163" s="16" t="s">
        <v>32</v>
      </c>
      <c r="AX163" s="16" t="s">
        <v>81</v>
      </c>
      <c r="AY163" s="193" t="s">
        <v>132</v>
      </c>
    </row>
    <row r="164" spans="1:65" s="2" customFormat="1" ht="33" customHeight="1">
      <c r="A164" s="33"/>
      <c r="B164" s="149"/>
      <c r="C164" s="150" t="s">
        <v>210</v>
      </c>
      <c r="D164" s="150" t="s">
        <v>134</v>
      </c>
      <c r="E164" s="151" t="s">
        <v>194</v>
      </c>
      <c r="F164" s="152" t="s">
        <v>195</v>
      </c>
      <c r="G164" s="153" t="s">
        <v>137</v>
      </c>
      <c r="H164" s="154">
        <v>49.929000000000002</v>
      </c>
      <c r="I164" s="155"/>
      <c r="J164" s="156">
        <f>ROUND(I164*H164,2)</f>
        <v>0</v>
      </c>
      <c r="K164" s="152" t="s">
        <v>146</v>
      </c>
      <c r="L164" s="34"/>
      <c r="M164" s="157" t="s">
        <v>1</v>
      </c>
      <c r="N164" s="158" t="s">
        <v>40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0.57999999999999996</v>
      </c>
      <c r="T164" s="160">
        <f>S164*H164</f>
        <v>28.958819999999999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138</v>
      </c>
      <c r="AT164" s="161" t="s">
        <v>134</v>
      </c>
      <c r="AU164" s="161" t="s">
        <v>83</v>
      </c>
      <c r="AY164" s="18" t="s">
        <v>132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81</v>
      </c>
      <c r="BK164" s="162">
        <f>ROUND(I164*H164,2)</f>
        <v>0</v>
      </c>
      <c r="BL164" s="18" t="s">
        <v>138</v>
      </c>
      <c r="BM164" s="161" t="s">
        <v>196</v>
      </c>
    </row>
    <row r="165" spans="1:65" s="2" customFormat="1" ht="39">
      <c r="A165" s="33"/>
      <c r="B165" s="34"/>
      <c r="C165" s="33"/>
      <c r="D165" s="163" t="s">
        <v>140</v>
      </c>
      <c r="E165" s="33"/>
      <c r="F165" s="164" t="s">
        <v>197</v>
      </c>
      <c r="G165" s="33"/>
      <c r="H165" s="33"/>
      <c r="I165" s="165"/>
      <c r="J165" s="33"/>
      <c r="K165" s="33"/>
      <c r="L165" s="34"/>
      <c r="M165" s="166"/>
      <c r="N165" s="167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140</v>
      </c>
      <c r="AU165" s="18" t="s">
        <v>83</v>
      </c>
    </row>
    <row r="166" spans="1:65" s="2" customFormat="1" ht="24.2" customHeight="1">
      <c r="A166" s="33"/>
      <c r="B166" s="149"/>
      <c r="C166" s="150" t="s">
        <v>143</v>
      </c>
      <c r="D166" s="150" t="s">
        <v>134</v>
      </c>
      <c r="E166" s="151" t="s">
        <v>203</v>
      </c>
      <c r="F166" s="152" t="s">
        <v>204</v>
      </c>
      <c r="G166" s="153" t="s">
        <v>137</v>
      </c>
      <c r="H166" s="154">
        <v>49.929000000000002</v>
      </c>
      <c r="I166" s="155"/>
      <c r="J166" s="156">
        <f>ROUND(I166*H166,2)</f>
        <v>0</v>
      </c>
      <c r="K166" s="152" t="s">
        <v>146</v>
      </c>
      <c r="L166" s="34"/>
      <c r="M166" s="157" t="s">
        <v>1</v>
      </c>
      <c r="N166" s="158" t="s">
        <v>40</v>
      </c>
      <c r="O166" s="59"/>
      <c r="P166" s="159">
        <f>O166*H166</f>
        <v>0</v>
      </c>
      <c r="Q166" s="159">
        <v>0</v>
      </c>
      <c r="R166" s="159">
        <f>Q166*H166</f>
        <v>0</v>
      </c>
      <c r="S166" s="159">
        <v>0.22</v>
      </c>
      <c r="T166" s="160">
        <f>S166*H166</f>
        <v>10.98438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138</v>
      </c>
      <c r="AT166" s="161" t="s">
        <v>134</v>
      </c>
      <c r="AU166" s="161" t="s">
        <v>83</v>
      </c>
      <c r="AY166" s="18" t="s">
        <v>132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81</v>
      </c>
      <c r="BK166" s="162">
        <f>ROUND(I166*H166,2)</f>
        <v>0</v>
      </c>
      <c r="BL166" s="18" t="s">
        <v>138</v>
      </c>
      <c r="BM166" s="161" t="s">
        <v>205</v>
      </c>
    </row>
    <row r="167" spans="1:65" s="2" customFormat="1" ht="39">
      <c r="A167" s="33"/>
      <c r="B167" s="34"/>
      <c r="C167" s="33"/>
      <c r="D167" s="163" t="s">
        <v>140</v>
      </c>
      <c r="E167" s="33"/>
      <c r="F167" s="164" t="s">
        <v>206</v>
      </c>
      <c r="G167" s="33"/>
      <c r="H167" s="33"/>
      <c r="I167" s="165"/>
      <c r="J167" s="33"/>
      <c r="K167" s="33"/>
      <c r="L167" s="34"/>
      <c r="M167" s="166"/>
      <c r="N167" s="167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140</v>
      </c>
      <c r="AU167" s="18" t="s">
        <v>83</v>
      </c>
    </row>
    <row r="168" spans="1:65" s="2" customFormat="1" ht="19.5">
      <c r="A168" s="33"/>
      <c r="B168" s="34"/>
      <c r="C168" s="33"/>
      <c r="D168" s="163" t="s">
        <v>149</v>
      </c>
      <c r="E168" s="33"/>
      <c r="F168" s="176" t="s">
        <v>207</v>
      </c>
      <c r="G168" s="33"/>
      <c r="H168" s="33"/>
      <c r="I168" s="165"/>
      <c r="J168" s="33"/>
      <c r="K168" s="33"/>
      <c r="L168" s="34"/>
      <c r="M168" s="166"/>
      <c r="N168" s="167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149</v>
      </c>
      <c r="AU168" s="18" t="s">
        <v>83</v>
      </c>
    </row>
    <row r="169" spans="1:65" s="2" customFormat="1" ht="33" customHeight="1">
      <c r="A169" s="33"/>
      <c r="B169" s="149"/>
      <c r="C169" s="150" t="s">
        <v>223</v>
      </c>
      <c r="D169" s="150" t="s">
        <v>134</v>
      </c>
      <c r="E169" s="151" t="s">
        <v>211</v>
      </c>
      <c r="F169" s="152" t="s">
        <v>212</v>
      </c>
      <c r="G169" s="153" t="s">
        <v>137</v>
      </c>
      <c r="H169" s="154">
        <v>49.929000000000002</v>
      </c>
      <c r="I169" s="155"/>
      <c r="J169" s="156">
        <f>ROUND(I169*H169,2)</f>
        <v>0</v>
      </c>
      <c r="K169" s="152" t="s">
        <v>146</v>
      </c>
      <c r="L169" s="34"/>
      <c r="M169" s="157" t="s">
        <v>1</v>
      </c>
      <c r="N169" s="158" t="s">
        <v>40</v>
      </c>
      <c r="O169" s="59"/>
      <c r="P169" s="159">
        <f>O169*H169</f>
        <v>0</v>
      </c>
      <c r="Q169" s="159">
        <v>6.9999999999999994E-5</v>
      </c>
      <c r="R169" s="159">
        <f>Q169*H169</f>
        <v>3.4950299999999997E-3</v>
      </c>
      <c r="S169" s="159">
        <v>0.115</v>
      </c>
      <c r="T169" s="160">
        <f>S169*H169</f>
        <v>5.7418350000000009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138</v>
      </c>
      <c r="AT169" s="161" t="s">
        <v>134</v>
      </c>
      <c r="AU169" s="161" t="s">
        <v>83</v>
      </c>
      <c r="AY169" s="18" t="s">
        <v>132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81</v>
      </c>
      <c r="BK169" s="162">
        <f>ROUND(I169*H169,2)</f>
        <v>0</v>
      </c>
      <c r="BL169" s="18" t="s">
        <v>138</v>
      </c>
      <c r="BM169" s="161" t="s">
        <v>213</v>
      </c>
    </row>
    <row r="170" spans="1:65" s="2" customFormat="1" ht="29.25">
      <c r="A170" s="33"/>
      <c r="B170" s="34"/>
      <c r="C170" s="33"/>
      <c r="D170" s="163" t="s">
        <v>140</v>
      </c>
      <c r="E170" s="33"/>
      <c r="F170" s="164" t="s">
        <v>214</v>
      </c>
      <c r="G170" s="33"/>
      <c r="H170" s="33"/>
      <c r="I170" s="165"/>
      <c r="J170" s="33"/>
      <c r="K170" s="33"/>
      <c r="L170" s="34"/>
      <c r="M170" s="166"/>
      <c r="N170" s="167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140</v>
      </c>
      <c r="AU170" s="18" t="s">
        <v>83</v>
      </c>
    </row>
    <row r="171" spans="1:65" s="2" customFormat="1" ht="19.5">
      <c r="A171" s="33"/>
      <c r="B171" s="34"/>
      <c r="C171" s="33"/>
      <c r="D171" s="163" t="s">
        <v>149</v>
      </c>
      <c r="E171" s="33"/>
      <c r="F171" s="176" t="s">
        <v>876</v>
      </c>
      <c r="G171" s="33"/>
      <c r="H171" s="33"/>
      <c r="I171" s="165"/>
      <c r="J171" s="33"/>
      <c r="K171" s="33"/>
      <c r="L171" s="34"/>
      <c r="M171" s="166"/>
      <c r="N171" s="167"/>
      <c r="O171" s="59"/>
      <c r="P171" s="59"/>
      <c r="Q171" s="59"/>
      <c r="R171" s="59"/>
      <c r="S171" s="59"/>
      <c r="T171" s="60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149</v>
      </c>
      <c r="AU171" s="18" t="s">
        <v>83</v>
      </c>
    </row>
    <row r="172" spans="1:65" s="13" customFormat="1" ht="11.25">
      <c r="B172" s="168"/>
      <c r="D172" s="163" t="s">
        <v>142</v>
      </c>
      <c r="E172" s="169" t="s">
        <v>1</v>
      </c>
      <c r="F172" s="170" t="s">
        <v>895</v>
      </c>
      <c r="H172" s="171">
        <v>49.929000000000002</v>
      </c>
      <c r="I172" s="172"/>
      <c r="L172" s="168"/>
      <c r="M172" s="173"/>
      <c r="N172" s="174"/>
      <c r="O172" s="174"/>
      <c r="P172" s="174"/>
      <c r="Q172" s="174"/>
      <c r="R172" s="174"/>
      <c r="S172" s="174"/>
      <c r="T172" s="175"/>
      <c r="AT172" s="169" t="s">
        <v>142</v>
      </c>
      <c r="AU172" s="169" t="s">
        <v>83</v>
      </c>
      <c r="AV172" s="13" t="s">
        <v>83</v>
      </c>
      <c r="AW172" s="13" t="s">
        <v>32</v>
      </c>
      <c r="AX172" s="13" t="s">
        <v>81</v>
      </c>
      <c r="AY172" s="169" t="s">
        <v>132</v>
      </c>
    </row>
    <row r="173" spans="1:65" s="2" customFormat="1" ht="16.5" customHeight="1">
      <c r="A173" s="33"/>
      <c r="B173" s="149"/>
      <c r="C173" s="150" t="s">
        <v>229</v>
      </c>
      <c r="D173" s="150" t="s">
        <v>134</v>
      </c>
      <c r="E173" s="151" t="s">
        <v>217</v>
      </c>
      <c r="F173" s="152" t="s">
        <v>218</v>
      </c>
      <c r="G173" s="153" t="s">
        <v>219</v>
      </c>
      <c r="H173" s="154">
        <v>19.7</v>
      </c>
      <c r="I173" s="155"/>
      <c r="J173" s="156">
        <f>ROUND(I173*H173,2)</f>
        <v>0</v>
      </c>
      <c r="K173" s="152" t="s">
        <v>146</v>
      </c>
      <c r="L173" s="34"/>
      <c r="M173" s="157" t="s">
        <v>1</v>
      </c>
      <c r="N173" s="158" t="s">
        <v>40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0.20499999999999999</v>
      </c>
      <c r="T173" s="160">
        <f>S173*H173</f>
        <v>4.0385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138</v>
      </c>
      <c r="AT173" s="161" t="s">
        <v>134</v>
      </c>
      <c r="AU173" s="161" t="s">
        <v>83</v>
      </c>
      <c r="AY173" s="18" t="s">
        <v>132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81</v>
      </c>
      <c r="BK173" s="162">
        <f>ROUND(I173*H173,2)</f>
        <v>0</v>
      </c>
      <c r="BL173" s="18" t="s">
        <v>138</v>
      </c>
      <c r="BM173" s="161" t="s">
        <v>220</v>
      </c>
    </row>
    <row r="174" spans="1:65" s="2" customFormat="1" ht="29.25">
      <c r="A174" s="33"/>
      <c r="B174" s="34"/>
      <c r="C174" s="33"/>
      <c r="D174" s="163" t="s">
        <v>140</v>
      </c>
      <c r="E174" s="33"/>
      <c r="F174" s="164" t="s">
        <v>221</v>
      </c>
      <c r="G174" s="33"/>
      <c r="H174" s="33"/>
      <c r="I174" s="165"/>
      <c r="J174" s="33"/>
      <c r="K174" s="33"/>
      <c r="L174" s="34"/>
      <c r="M174" s="166"/>
      <c r="N174" s="167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140</v>
      </c>
      <c r="AU174" s="18" t="s">
        <v>83</v>
      </c>
    </row>
    <row r="175" spans="1:65" s="2" customFormat="1" ht="19.5">
      <c r="A175" s="33"/>
      <c r="B175" s="34"/>
      <c r="C175" s="33"/>
      <c r="D175" s="163" t="s">
        <v>149</v>
      </c>
      <c r="E175" s="33"/>
      <c r="F175" s="176" t="s">
        <v>876</v>
      </c>
      <c r="G175" s="33"/>
      <c r="H175" s="33"/>
      <c r="I175" s="165"/>
      <c r="J175" s="33"/>
      <c r="K175" s="33"/>
      <c r="L175" s="34"/>
      <c r="M175" s="166"/>
      <c r="N175" s="167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149</v>
      </c>
      <c r="AU175" s="18" t="s">
        <v>83</v>
      </c>
    </row>
    <row r="176" spans="1:65" s="13" customFormat="1" ht="11.25">
      <c r="B176" s="168"/>
      <c r="D176" s="163" t="s">
        <v>142</v>
      </c>
      <c r="E176" s="169" t="s">
        <v>1</v>
      </c>
      <c r="F176" s="170" t="s">
        <v>896</v>
      </c>
      <c r="H176" s="171">
        <v>19.7</v>
      </c>
      <c r="I176" s="172"/>
      <c r="L176" s="168"/>
      <c r="M176" s="173"/>
      <c r="N176" s="174"/>
      <c r="O176" s="174"/>
      <c r="P176" s="174"/>
      <c r="Q176" s="174"/>
      <c r="R176" s="174"/>
      <c r="S176" s="174"/>
      <c r="T176" s="175"/>
      <c r="AT176" s="169" t="s">
        <v>142</v>
      </c>
      <c r="AU176" s="169" t="s">
        <v>83</v>
      </c>
      <c r="AV176" s="13" t="s">
        <v>83</v>
      </c>
      <c r="AW176" s="13" t="s">
        <v>32</v>
      </c>
      <c r="AX176" s="13" t="s">
        <v>81</v>
      </c>
      <c r="AY176" s="169" t="s">
        <v>132</v>
      </c>
    </row>
    <row r="177" spans="1:65" s="2" customFormat="1" ht="16.5" customHeight="1">
      <c r="A177" s="33"/>
      <c r="B177" s="149"/>
      <c r="C177" s="150" t="s">
        <v>8</v>
      </c>
      <c r="D177" s="150" t="s">
        <v>134</v>
      </c>
      <c r="E177" s="151" t="s">
        <v>230</v>
      </c>
      <c r="F177" s="152" t="s">
        <v>231</v>
      </c>
      <c r="G177" s="153" t="s">
        <v>219</v>
      </c>
      <c r="H177" s="154">
        <v>11.7</v>
      </c>
      <c r="I177" s="155"/>
      <c r="J177" s="156">
        <f>ROUND(I177*H177,2)</f>
        <v>0</v>
      </c>
      <c r="K177" s="152" t="s">
        <v>1</v>
      </c>
      <c r="L177" s="34"/>
      <c r="M177" s="157" t="s">
        <v>1</v>
      </c>
      <c r="N177" s="158" t="s">
        <v>40</v>
      </c>
      <c r="O177" s="59"/>
      <c r="P177" s="159">
        <f>O177*H177</f>
        <v>0</v>
      </c>
      <c r="Q177" s="159">
        <v>0</v>
      </c>
      <c r="R177" s="159">
        <f>Q177*H177</f>
        <v>0</v>
      </c>
      <c r="S177" s="159">
        <v>0.115</v>
      </c>
      <c r="T177" s="160">
        <f>S177*H177</f>
        <v>1.3454999999999999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138</v>
      </c>
      <c r="AT177" s="161" t="s">
        <v>134</v>
      </c>
      <c r="AU177" s="161" t="s">
        <v>83</v>
      </c>
      <c r="AY177" s="18" t="s">
        <v>132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81</v>
      </c>
      <c r="BK177" s="162">
        <f>ROUND(I177*H177,2)</f>
        <v>0</v>
      </c>
      <c r="BL177" s="18" t="s">
        <v>138</v>
      </c>
      <c r="BM177" s="161" t="s">
        <v>232</v>
      </c>
    </row>
    <row r="178" spans="1:65" s="2" customFormat="1" ht="29.25">
      <c r="A178" s="33"/>
      <c r="B178" s="34"/>
      <c r="C178" s="33"/>
      <c r="D178" s="163" t="s">
        <v>140</v>
      </c>
      <c r="E178" s="33"/>
      <c r="F178" s="164" t="s">
        <v>233</v>
      </c>
      <c r="G178" s="33"/>
      <c r="H178" s="33"/>
      <c r="I178" s="165"/>
      <c r="J178" s="33"/>
      <c r="K178" s="33"/>
      <c r="L178" s="34"/>
      <c r="M178" s="166"/>
      <c r="N178" s="167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140</v>
      </c>
      <c r="AU178" s="18" t="s">
        <v>83</v>
      </c>
    </row>
    <row r="179" spans="1:65" s="2" customFormat="1" ht="19.5">
      <c r="A179" s="33"/>
      <c r="B179" s="34"/>
      <c r="C179" s="33"/>
      <c r="D179" s="163" t="s">
        <v>149</v>
      </c>
      <c r="E179" s="33"/>
      <c r="F179" s="176" t="s">
        <v>876</v>
      </c>
      <c r="G179" s="33"/>
      <c r="H179" s="33"/>
      <c r="I179" s="165"/>
      <c r="J179" s="33"/>
      <c r="K179" s="33"/>
      <c r="L179" s="34"/>
      <c r="M179" s="166"/>
      <c r="N179" s="167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149</v>
      </c>
      <c r="AU179" s="18" t="s">
        <v>83</v>
      </c>
    </row>
    <row r="180" spans="1:65" s="13" customFormat="1" ht="11.25">
      <c r="B180" s="168"/>
      <c r="D180" s="163" t="s">
        <v>142</v>
      </c>
      <c r="E180" s="169" t="s">
        <v>1</v>
      </c>
      <c r="F180" s="170" t="s">
        <v>897</v>
      </c>
      <c r="H180" s="171">
        <v>11.7</v>
      </c>
      <c r="I180" s="172"/>
      <c r="L180" s="168"/>
      <c r="M180" s="173"/>
      <c r="N180" s="174"/>
      <c r="O180" s="174"/>
      <c r="P180" s="174"/>
      <c r="Q180" s="174"/>
      <c r="R180" s="174"/>
      <c r="S180" s="174"/>
      <c r="T180" s="175"/>
      <c r="AT180" s="169" t="s">
        <v>142</v>
      </c>
      <c r="AU180" s="169" t="s">
        <v>83</v>
      </c>
      <c r="AV180" s="13" t="s">
        <v>83</v>
      </c>
      <c r="AW180" s="13" t="s">
        <v>32</v>
      </c>
      <c r="AX180" s="13" t="s">
        <v>81</v>
      </c>
      <c r="AY180" s="169" t="s">
        <v>132</v>
      </c>
    </row>
    <row r="181" spans="1:65" s="2" customFormat="1" ht="24.2" customHeight="1">
      <c r="A181" s="33"/>
      <c r="B181" s="149"/>
      <c r="C181" s="150" t="s">
        <v>239</v>
      </c>
      <c r="D181" s="150" t="s">
        <v>134</v>
      </c>
      <c r="E181" s="151" t="s">
        <v>898</v>
      </c>
      <c r="F181" s="152" t="s">
        <v>899</v>
      </c>
      <c r="G181" s="153" t="s">
        <v>219</v>
      </c>
      <c r="H181" s="154">
        <v>2.2000000000000002</v>
      </c>
      <c r="I181" s="155"/>
      <c r="J181" s="156">
        <f>ROUND(I181*H181,2)</f>
        <v>0</v>
      </c>
      <c r="K181" s="152" t="s">
        <v>1</v>
      </c>
      <c r="L181" s="34"/>
      <c r="M181" s="157" t="s">
        <v>1</v>
      </c>
      <c r="N181" s="158" t="s">
        <v>40</v>
      </c>
      <c r="O181" s="59"/>
      <c r="P181" s="159">
        <f>O181*H181</f>
        <v>0</v>
      </c>
      <c r="Q181" s="159">
        <v>1.269E-2</v>
      </c>
      <c r="R181" s="159">
        <f>Q181*H181</f>
        <v>2.7918000000000002E-2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138</v>
      </c>
      <c r="AT181" s="161" t="s">
        <v>134</v>
      </c>
      <c r="AU181" s="161" t="s">
        <v>83</v>
      </c>
      <c r="AY181" s="18" t="s">
        <v>132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81</v>
      </c>
      <c r="BK181" s="162">
        <f>ROUND(I181*H181,2)</f>
        <v>0</v>
      </c>
      <c r="BL181" s="18" t="s">
        <v>138</v>
      </c>
      <c r="BM181" s="161" t="s">
        <v>900</v>
      </c>
    </row>
    <row r="182" spans="1:65" s="2" customFormat="1" ht="58.5">
      <c r="A182" s="33"/>
      <c r="B182" s="34"/>
      <c r="C182" s="33"/>
      <c r="D182" s="163" t="s">
        <v>140</v>
      </c>
      <c r="E182" s="33"/>
      <c r="F182" s="164" t="s">
        <v>901</v>
      </c>
      <c r="G182" s="33"/>
      <c r="H182" s="33"/>
      <c r="I182" s="165"/>
      <c r="J182" s="33"/>
      <c r="K182" s="33"/>
      <c r="L182" s="34"/>
      <c r="M182" s="166"/>
      <c r="N182" s="167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140</v>
      </c>
      <c r="AU182" s="18" t="s">
        <v>83</v>
      </c>
    </row>
    <row r="183" spans="1:65" s="2" customFormat="1" ht="19.5">
      <c r="A183" s="33"/>
      <c r="B183" s="34"/>
      <c r="C183" s="33"/>
      <c r="D183" s="163" t="s">
        <v>149</v>
      </c>
      <c r="E183" s="33"/>
      <c r="F183" s="176" t="s">
        <v>876</v>
      </c>
      <c r="G183" s="33"/>
      <c r="H183" s="33"/>
      <c r="I183" s="165"/>
      <c r="J183" s="33"/>
      <c r="K183" s="33"/>
      <c r="L183" s="34"/>
      <c r="M183" s="166"/>
      <c r="N183" s="167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149</v>
      </c>
      <c r="AU183" s="18" t="s">
        <v>83</v>
      </c>
    </row>
    <row r="184" spans="1:65" s="13" customFormat="1" ht="11.25">
      <c r="B184" s="168"/>
      <c r="D184" s="163" t="s">
        <v>142</v>
      </c>
      <c r="E184" s="169" t="s">
        <v>1</v>
      </c>
      <c r="F184" s="170" t="s">
        <v>902</v>
      </c>
      <c r="H184" s="171">
        <v>2.2000000000000002</v>
      </c>
      <c r="I184" s="172"/>
      <c r="L184" s="168"/>
      <c r="M184" s="173"/>
      <c r="N184" s="174"/>
      <c r="O184" s="174"/>
      <c r="P184" s="174"/>
      <c r="Q184" s="174"/>
      <c r="R184" s="174"/>
      <c r="S184" s="174"/>
      <c r="T184" s="175"/>
      <c r="AT184" s="169" t="s">
        <v>142</v>
      </c>
      <c r="AU184" s="169" t="s">
        <v>83</v>
      </c>
      <c r="AV184" s="13" t="s">
        <v>83</v>
      </c>
      <c r="AW184" s="13" t="s">
        <v>32</v>
      </c>
      <c r="AX184" s="13" t="s">
        <v>81</v>
      </c>
      <c r="AY184" s="169" t="s">
        <v>132</v>
      </c>
    </row>
    <row r="185" spans="1:65" s="2" customFormat="1" ht="24.2" customHeight="1">
      <c r="A185" s="33"/>
      <c r="B185" s="149"/>
      <c r="C185" s="150" t="s">
        <v>247</v>
      </c>
      <c r="D185" s="150" t="s">
        <v>134</v>
      </c>
      <c r="E185" s="151" t="s">
        <v>261</v>
      </c>
      <c r="F185" s="152" t="s">
        <v>262</v>
      </c>
      <c r="G185" s="153" t="s">
        <v>219</v>
      </c>
      <c r="H185" s="154">
        <v>17.100000000000001</v>
      </c>
      <c r="I185" s="155"/>
      <c r="J185" s="156">
        <f>ROUND(I185*H185,2)</f>
        <v>0</v>
      </c>
      <c r="K185" s="152" t="s">
        <v>146</v>
      </c>
      <c r="L185" s="34"/>
      <c r="M185" s="157" t="s">
        <v>1</v>
      </c>
      <c r="N185" s="158" t="s">
        <v>40</v>
      </c>
      <c r="O185" s="59"/>
      <c r="P185" s="159">
        <f>O185*H185</f>
        <v>0</v>
      </c>
      <c r="Q185" s="159">
        <v>3.6900000000000002E-2</v>
      </c>
      <c r="R185" s="159">
        <f>Q185*H185</f>
        <v>0.63099000000000005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138</v>
      </c>
      <c r="AT185" s="161" t="s">
        <v>134</v>
      </c>
      <c r="AU185" s="161" t="s">
        <v>83</v>
      </c>
      <c r="AY185" s="18" t="s">
        <v>132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81</v>
      </c>
      <c r="BK185" s="162">
        <f>ROUND(I185*H185,2)</f>
        <v>0</v>
      </c>
      <c r="BL185" s="18" t="s">
        <v>138</v>
      </c>
      <c r="BM185" s="161" t="s">
        <v>263</v>
      </c>
    </row>
    <row r="186" spans="1:65" s="2" customFormat="1" ht="58.5">
      <c r="A186" s="33"/>
      <c r="B186" s="34"/>
      <c r="C186" s="33"/>
      <c r="D186" s="163" t="s">
        <v>140</v>
      </c>
      <c r="E186" s="33"/>
      <c r="F186" s="164" t="s">
        <v>264</v>
      </c>
      <c r="G186" s="33"/>
      <c r="H186" s="33"/>
      <c r="I186" s="165"/>
      <c r="J186" s="33"/>
      <c r="K186" s="33"/>
      <c r="L186" s="34"/>
      <c r="M186" s="166"/>
      <c r="N186" s="167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140</v>
      </c>
      <c r="AU186" s="18" t="s">
        <v>83</v>
      </c>
    </row>
    <row r="187" spans="1:65" s="2" customFormat="1" ht="19.5">
      <c r="A187" s="33"/>
      <c r="B187" s="34"/>
      <c r="C187" s="33"/>
      <c r="D187" s="163" t="s">
        <v>149</v>
      </c>
      <c r="E187" s="33"/>
      <c r="F187" s="176" t="s">
        <v>876</v>
      </c>
      <c r="G187" s="33"/>
      <c r="H187" s="33"/>
      <c r="I187" s="165"/>
      <c r="J187" s="33"/>
      <c r="K187" s="33"/>
      <c r="L187" s="34"/>
      <c r="M187" s="166"/>
      <c r="N187" s="167"/>
      <c r="O187" s="59"/>
      <c r="P187" s="59"/>
      <c r="Q187" s="59"/>
      <c r="R187" s="59"/>
      <c r="S187" s="59"/>
      <c r="T187" s="6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149</v>
      </c>
      <c r="AU187" s="18" t="s">
        <v>83</v>
      </c>
    </row>
    <row r="188" spans="1:65" s="13" customFormat="1" ht="11.25">
      <c r="B188" s="168"/>
      <c r="D188" s="163" t="s">
        <v>142</v>
      </c>
      <c r="E188" s="169" t="s">
        <v>1</v>
      </c>
      <c r="F188" s="170" t="s">
        <v>903</v>
      </c>
      <c r="H188" s="171">
        <v>17.100000000000001</v>
      </c>
      <c r="I188" s="172"/>
      <c r="L188" s="168"/>
      <c r="M188" s="173"/>
      <c r="N188" s="174"/>
      <c r="O188" s="174"/>
      <c r="P188" s="174"/>
      <c r="Q188" s="174"/>
      <c r="R188" s="174"/>
      <c r="S188" s="174"/>
      <c r="T188" s="175"/>
      <c r="AT188" s="169" t="s">
        <v>142</v>
      </c>
      <c r="AU188" s="169" t="s">
        <v>83</v>
      </c>
      <c r="AV188" s="13" t="s">
        <v>83</v>
      </c>
      <c r="AW188" s="13" t="s">
        <v>32</v>
      </c>
      <c r="AX188" s="13" t="s">
        <v>81</v>
      </c>
      <c r="AY188" s="169" t="s">
        <v>132</v>
      </c>
    </row>
    <row r="189" spans="1:65" s="2" customFormat="1" ht="24.2" customHeight="1">
      <c r="A189" s="33"/>
      <c r="B189" s="149"/>
      <c r="C189" s="150" t="s">
        <v>254</v>
      </c>
      <c r="D189" s="150" t="s">
        <v>134</v>
      </c>
      <c r="E189" s="151" t="s">
        <v>267</v>
      </c>
      <c r="F189" s="152" t="s">
        <v>268</v>
      </c>
      <c r="G189" s="153" t="s">
        <v>137</v>
      </c>
      <c r="H189" s="154">
        <v>69.37</v>
      </c>
      <c r="I189" s="155"/>
      <c r="J189" s="156">
        <f>ROUND(I189*H189,2)</f>
        <v>0</v>
      </c>
      <c r="K189" s="152" t="s">
        <v>146</v>
      </c>
      <c r="L189" s="34"/>
      <c r="M189" s="157" t="s">
        <v>1</v>
      </c>
      <c r="N189" s="158" t="s">
        <v>40</v>
      </c>
      <c r="O189" s="59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138</v>
      </c>
      <c r="AT189" s="161" t="s">
        <v>134</v>
      </c>
      <c r="AU189" s="161" t="s">
        <v>83</v>
      </c>
      <c r="AY189" s="18" t="s">
        <v>132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8" t="s">
        <v>81</v>
      </c>
      <c r="BK189" s="162">
        <f>ROUND(I189*H189,2)</f>
        <v>0</v>
      </c>
      <c r="BL189" s="18" t="s">
        <v>138</v>
      </c>
      <c r="BM189" s="161" t="s">
        <v>269</v>
      </c>
    </row>
    <row r="190" spans="1:65" s="2" customFormat="1" ht="19.5">
      <c r="A190" s="33"/>
      <c r="B190" s="34"/>
      <c r="C190" s="33"/>
      <c r="D190" s="163" t="s">
        <v>140</v>
      </c>
      <c r="E190" s="33"/>
      <c r="F190" s="164" t="s">
        <v>270</v>
      </c>
      <c r="G190" s="33"/>
      <c r="H190" s="33"/>
      <c r="I190" s="165"/>
      <c r="J190" s="33"/>
      <c r="K190" s="33"/>
      <c r="L190" s="34"/>
      <c r="M190" s="166"/>
      <c r="N190" s="167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140</v>
      </c>
      <c r="AU190" s="18" t="s">
        <v>83</v>
      </c>
    </row>
    <row r="191" spans="1:65" s="2" customFormat="1" ht="19.5">
      <c r="A191" s="33"/>
      <c r="B191" s="34"/>
      <c r="C191" s="33"/>
      <c r="D191" s="163" t="s">
        <v>149</v>
      </c>
      <c r="E191" s="33"/>
      <c r="F191" s="176" t="s">
        <v>207</v>
      </c>
      <c r="G191" s="33"/>
      <c r="H191" s="33"/>
      <c r="I191" s="165"/>
      <c r="J191" s="33"/>
      <c r="K191" s="33"/>
      <c r="L191" s="34"/>
      <c r="M191" s="166"/>
      <c r="N191" s="167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149</v>
      </c>
      <c r="AU191" s="18" t="s">
        <v>83</v>
      </c>
    </row>
    <row r="192" spans="1:65" s="14" customFormat="1" ht="11.25">
      <c r="B192" s="177"/>
      <c r="D192" s="163" t="s">
        <v>142</v>
      </c>
      <c r="E192" s="178" t="s">
        <v>1</v>
      </c>
      <c r="F192" s="179" t="s">
        <v>904</v>
      </c>
      <c r="H192" s="178" t="s">
        <v>1</v>
      </c>
      <c r="I192" s="180"/>
      <c r="L192" s="177"/>
      <c r="M192" s="181"/>
      <c r="N192" s="182"/>
      <c r="O192" s="182"/>
      <c r="P192" s="182"/>
      <c r="Q192" s="182"/>
      <c r="R192" s="182"/>
      <c r="S192" s="182"/>
      <c r="T192" s="183"/>
      <c r="AT192" s="178" t="s">
        <v>142</v>
      </c>
      <c r="AU192" s="178" t="s">
        <v>83</v>
      </c>
      <c r="AV192" s="14" t="s">
        <v>81</v>
      </c>
      <c r="AW192" s="14" t="s">
        <v>32</v>
      </c>
      <c r="AX192" s="14" t="s">
        <v>75</v>
      </c>
      <c r="AY192" s="178" t="s">
        <v>132</v>
      </c>
    </row>
    <row r="193" spans="1:65" s="13" customFormat="1" ht="11.25">
      <c r="B193" s="168"/>
      <c r="D193" s="163" t="s">
        <v>142</v>
      </c>
      <c r="E193" s="169" t="s">
        <v>1</v>
      </c>
      <c r="F193" s="170" t="s">
        <v>905</v>
      </c>
      <c r="H193" s="171">
        <v>69.37</v>
      </c>
      <c r="I193" s="172"/>
      <c r="L193" s="168"/>
      <c r="M193" s="173"/>
      <c r="N193" s="174"/>
      <c r="O193" s="174"/>
      <c r="P193" s="174"/>
      <c r="Q193" s="174"/>
      <c r="R193" s="174"/>
      <c r="S193" s="174"/>
      <c r="T193" s="175"/>
      <c r="AT193" s="169" t="s">
        <v>142</v>
      </c>
      <c r="AU193" s="169" t="s">
        <v>83</v>
      </c>
      <c r="AV193" s="13" t="s">
        <v>83</v>
      </c>
      <c r="AW193" s="13" t="s">
        <v>32</v>
      </c>
      <c r="AX193" s="13" t="s">
        <v>81</v>
      </c>
      <c r="AY193" s="169" t="s">
        <v>132</v>
      </c>
    </row>
    <row r="194" spans="1:65" s="2" customFormat="1" ht="33" customHeight="1">
      <c r="A194" s="33"/>
      <c r="B194" s="149"/>
      <c r="C194" s="150" t="s">
        <v>260</v>
      </c>
      <c r="D194" s="150" t="s">
        <v>134</v>
      </c>
      <c r="E194" s="151" t="s">
        <v>272</v>
      </c>
      <c r="F194" s="152" t="s">
        <v>273</v>
      </c>
      <c r="G194" s="153" t="s">
        <v>274</v>
      </c>
      <c r="H194" s="154">
        <v>189.476</v>
      </c>
      <c r="I194" s="155"/>
      <c r="J194" s="156">
        <f>ROUND(I194*H194,2)</f>
        <v>0</v>
      </c>
      <c r="K194" s="152" t="s">
        <v>146</v>
      </c>
      <c r="L194" s="34"/>
      <c r="M194" s="157" t="s">
        <v>1</v>
      </c>
      <c r="N194" s="158" t="s">
        <v>40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138</v>
      </c>
      <c r="AT194" s="161" t="s">
        <v>134</v>
      </c>
      <c r="AU194" s="161" t="s">
        <v>83</v>
      </c>
      <c r="AY194" s="18" t="s">
        <v>132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81</v>
      </c>
      <c r="BK194" s="162">
        <f>ROUND(I194*H194,2)</f>
        <v>0</v>
      </c>
      <c r="BL194" s="18" t="s">
        <v>138</v>
      </c>
      <c r="BM194" s="161" t="s">
        <v>275</v>
      </c>
    </row>
    <row r="195" spans="1:65" s="2" customFormat="1" ht="29.25">
      <c r="A195" s="33"/>
      <c r="B195" s="34"/>
      <c r="C195" s="33"/>
      <c r="D195" s="163" t="s">
        <v>140</v>
      </c>
      <c r="E195" s="33"/>
      <c r="F195" s="164" t="s">
        <v>276</v>
      </c>
      <c r="G195" s="33"/>
      <c r="H195" s="33"/>
      <c r="I195" s="165"/>
      <c r="J195" s="33"/>
      <c r="K195" s="33"/>
      <c r="L195" s="34"/>
      <c r="M195" s="166"/>
      <c r="N195" s="167"/>
      <c r="O195" s="59"/>
      <c r="P195" s="59"/>
      <c r="Q195" s="59"/>
      <c r="R195" s="59"/>
      <c r="S195" s="59"/>
      <c r="T195" s="60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140</v>
      </c>
      <c r="AU195" s="18" t="s">
        <v>83</v>
      </c>
    </row>
    <row r="196" spans="1:65" s="2" customFormat="1" ht="29.25">
      <c r="A196" s="33"/>
      <c r="B196" s="34"/>
      <c r="C196" s="33"/>
      <c r="D196" s="163" t="s">
        <v>149</v>
      </c>
      <c r="E196" s="33"/>
      <c r="F196" s="176" t="s">
        <v>906</v>
      </c>
      <c r="G196" s="33"/>
      <c r="H196" s="33"/>
      <c r="I196" s="165"/>
      <c r="J196" s="33"/>
      <c r="K196" s="33"/>
      <c r="L196" s="34"/>
      <c r="M196" s="166"/>
      <c r="N196" s="167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149</v>
      </c>
      <c r="AU196" s="18" t="s">
        <v>83</v>
      </c>
    </row>
    <row r="197" spans="1:65" s="14" customFormat="1" ht="22.5">
      <c r="B197" s="177"/>
      <c r="D197" s="163" t="s">
        <v>142</v>
      </c>
      <c r="E197" s="178" t="s">
        <v>1</v>
      </c>
      <c r="F197" s="179" t="s">
        <v>278</v>
      </c>
      <c r="H197" s="178" t="s">
        <v>1</v>
      </c>
      <c r="I197" s="180"/>
      <c r="L197" s="177"/>
      <c r="M197" s="181"/>
      <c r="N197" s="182"/>
      <c r="O197" s="182"/>
      <c r="P197" s="182"/>
      <c r="Q197" s="182"/>
      <c r="R197" s="182"/>
      <c r="S197" s="182"/>
      <c r="T197" s="183"/>
      <c r="AT197" s="178" t="s">
        <v>142</v>
      </c>
      <c r="AU197" s="178" t="s">
        <v>83</v>
      </c>
      <c r="AV197" s="14" t="s">
        <v>81</v>
      </c>
      <c r="AW197" s="14" t="s">
        <v>32</v>
      </c>
      <c r="AX197" s="14" t="s">
        <v>75</v>
      </c>
      <c r="AY197" s="178" t="s">
        <v>132</v>
      </c>
    </row>
    <row r="198" spans="1:65" s="13" customFormat="1" ht="22.5">
      <c r="B198" s="168"/>
      <c r="D198" s="163" t="s">
        <v>142</v>
      </c>
      <c r="E198" s="169" t="s">
        <v>1</v>
      </c>
      <c r="F198" s="170" t="s">
        <v>907</v>
      </c>
      <c r="H198" s="171">
        <v>74.894000000000005</v>
      </c>
      <c r="I198" s="172"/>
      <c r="L198" s="168"/>
      <c r="M198" s="173"/>
      <c r="N198" s="174"/>
      <c r="O198" s="174"/>
      <c r="P198" s="174"/>
      <c r="Q198" s="174"/>
      <c r="R198" s="174"/>
      <c r="S198" s="174"/>
      <c r="T198" s="175"/>
      <c r="AT198" s="169" t="s">
        <v>142</v>
      </c>
      <c r="AU198" s="169" t="s">
        <v>83</v>
      </c>
      <c r="AV198" s="13" t="s">
        <v>83</v>
      </c>
      <c r="AW198" s="13" t="s">
        <v>32</v>
      </c>
      <c r="AX198" s="13" t="s">
        <v>75</v>
      </c>
      <c r="AY198" s="169" t="s">
        <v>132</v>
      </c>
    </row>
    <row r="199" spans="1:65" s="14" customFormat="1" ht="22.5">
      <c r="B199" s="177"/>
      <c r="D199" s="163" t="s">
        <v>142</v>
      </c>
      <c r="E199" s="178" t="s">
        <v>1</v>
      </c>
      <c r="F199" s="179" t="s">
        <v>280</v>
      </c>
      <c r="H199" s="178" t="s">
        <v>1</v>
      </c>
      <c r="I199" s="180"/>
      <c r="L199" s="177"/>
      <c r="M199" s="181"/>
      <c r="N199" s="182"/>
      <c r="O199" s="182"/>
      <c r="P199" s="182"/>
      <c r="Q199" s="182"/>
      <c r="R199" s="182"/>
      <c r="S199" s="182"/>
      <c r="T199" s="183"/>
      <c r="AT199" s="178" t="s">
        <v>142</v>
      </c>
      <c r="AU199" s="178" t="s">
        <v>83</v>
      </c>
      <c r="AV199" s="14" t="s">
        <v>81</v>
      </c>
      <c r="AW199" s="14" t="s">
        <v>32</v>
      </c>
      <c r="AX199" s="14" t="s">
        <v>75</v>
      </c>
      <c r="AY199" s="178" t="s">
        <v>132</v>
      </c>
    </row>
    <row r="200" spans="1:65" s="13" customFormat="1" ht="22.5">
      <c r="B200" s="168"/>
      <c r="D200" s="163" t="s">
        <v>142</v>
      </c>
      <c r="E200" s="169" t="s">
        <v>1</v>
      </c>
      <c r="F200" s="170" t="s">
        <v>908</v>
      </c>
      <c r="H200" s="171">
        <v>21.49</v>
      </c>
      <c r="I200" s="172"/>
      <c r="L200" s="168"/>
      <c r="M200" s="173"/>
      <c r="N200" s="174"/>
      <c r="O200" s="174"/>
      <c r="P200" s="174"/>
      <c r="Q200" s="174"/>
      <c r="R200" s="174"/>
      <c r="S200" s="174"/>
      <c r="T200" s="175"/>
      <c r="AT200" s="169" t="s">
        <v>142</v>
      </c>
      <c r="AU200" s="169" t="s">
        <v>83</v>
      </c>
      <c r="AV200" s="13" t="s">
        <v>83</v>
      </c>
      <c r="AW200" s="13" t="s">
        <v>32</v>
      </c>
      <c r="AX200" s="13" t="s">
        <v>75</v>
      </c>
      <c r="AY200" s="169" t="s">
        <v>132</v>
      </c>
    </row>
    <row r="201" spans="1:65" s="14" customFormat="1" ht="22.5">
      <c r="B201" s="177"/>
      <c r="D201" s="163" t="s">
        <v>142</v>
      </c>
      <c r="E201" s="178" t="s">
        <v>1</v>
      </c>
      <c r="F201" s="179" t="s">
        <v>909</v>
      </c>
      <c r="H201" s="178" t="s">
        <v>1</v>
      </c>
      <c r="I201" s="180"/>
      <c r="L201" s="177"/>
      <c r="M201" s="181"/>
      <c r="N201" s="182"/>
      <c r="O201" s="182"/>
      <c r="P201" s="182"/>
      <c r="Q201" s="182"/>
      <c r="R201" s="182"/>
      <c r="S201" s="182"/>
      <c r="T201" s="183"/>
      <c r="AT201" s="178" t="s">
        <v>142</v>
      </c>
      <c r="AU201" s="178" t="s">
        <v>83</v>
      </c>
      <c r="AV201" s="14" t="s">
        <v>81</v>
      </c>
      <c r="AW201" s="14" t="s">
        <v>32</v>
      </c>
      <c r="AX201" s="14" t="s">
        <v>75</v>
      </c>
      <c r="AY201" s="178" t="s">
        <v>132</v>
      </c>
    </row>
    <row r="202" spans="1:65" s="13" customFormat="1" ht="11.25">
      <c r="B202" s="168"/>
      <c r="D202" s="163" t="s">
        <v>142</v>
      </c>
      <c r="E202" s="169" t="s">
        <v>1</v>
      </c>
      <c r="F202" s="170" t="s">
        <v>910</v>
      </c>
      <c r="H202" s="171">
        <v>16.460999999999999</v>
      </c>
      <c r="I202" s="172"/>
      <c r="L202" s="168"/>
      <c r="M202" s="173"/>
      <c r="N202" s="174"/>
      <c r="O202" s="174"/>
      <c r="P202" s="174"/>
      <c r="Q202" s="174"/>
      <c r="R202" s="174"/>
      <c r="S202" s="174"/>
      <c r="T202" s="175"/>
      <c r="AT202" s="169" t="s">
        <v>142</v>
      </c>
      <c r="AU202" s="169" t="s">
        <v>83</v>
      </c>
      <c r="AV202" s="13" t="s">
        <v>83</v>
      </c>
      <c r="AW202" s="13" t="s">
        <v>32</v>
      </c>
      <c r="AX202" s="13" t="s">
        <v>75</v>
      </c>
      <c r="AY202" s="169" t="s">
        <v>132</v>
      </c>
    </row>
    <row r="203" spans="1:65" s="14" customFormat="1" ht="22.5">
      <c r="B203" s="177"/>
      <c r="D203" s="163" t="s">
        <v>142</v>
      </c>
      <c r="E203" s="178" t="s">
        <v>1</v>
      </c>
      <c r="F203" s="179" t="s">
        <v>911</v>
      </c>
      <c r="H203" s="178" t="s">
        <v>1</v>
      </c>
      <c r="I203" s="180"/>
      <c r="L203" s="177"/>
      <c r="M203" s="181"/>
      <c r="N203" s="182"/>
      <c r="O203" s="182"/>
      <c r="P203" s="182"/>
      <c r="Q203" s="182"/>
      <c r="R203" s="182"/>
      <c r="S203" s="182"/>
      <c r="T203" s="183"/>
      <c r="AT203" s="178" t="s">
        <v>142</v>
      </c>
      <c r="AU203" s="178" t="s">
        <v>83</v>
      </c>
      <c r="AV203" s="14" t="s">
        <v>81</v>
      </c>
      <c r="AW203" s="14" t="s">
        <v>32</v>
      </c>
      <c r="AX203" s="14" t="s">
        <v>75</v>
      </c>
      <c r="AY203" s="178" t="s">
        <v>132</v>
      </c>
    </row>
    <row r="204" spans="1:65" s="13" customFormat="1" ht="11.25">
      <c r="B204" s="168"/>
      <c r="D204" s="163" t="s">
        <v>142</v>
      </c>
      <c r="E204" s="169" t="s">
        <v>1</v>
      </c>
      <c r="F204" s="170" t="s">
        <v>912</v>
      </c>
      <c r="H204" s="171">
        <v>8.4120000000000008</v>
      </c>
      <c r="I204" s="172"/>
      <c r="L204" s="168"/>
      <c r="M204" s="173"/>
      <c r="N204" s="174"/>
      <c r="O204" s="174"/>
      <c r="P204" s="174"/>
      <c r="Q204" s="174"/>
      <c r="R204" s="174"/>
      <c r="S204" s="174"/>
      <c r="T204" s="175"/>
      <c r="AT204" s="169" t="s">
        <v>142</v>
      </c>
      <c r="AU204" s="169" t="s">
        <v>83</v>
      </c>
      <c r="AV204" s="13" t="s">
        <v>83</v>
      </c>
      <c r="AW204" s="13" t="s">
        <v>32</v>
      </c>
      <c r="AX204" s="13" t="s">
        <v>75</v>
      </c>
      <c r="AY204" s="169" t="s">
        <v>132</v>
      </c>
    </row>
    <row r="205" spans="1:65" s="14" customFormat="1" ht="22.5">
      <c r="B205" s="177"/>
      <c r="D205" s="163" t="s">
        <v>142</v>
      </c>
      <c r="E205" s="178" t="s">
        <v>1</v>
      </c>
      <c r="F205" s="179" t="s">
        <v>913</v>
      </c>
      <c r="H205" s="178" t="s">
        <v>1</v>
      </c>
      <c r="I205" s="180"/>
      <c r="L205" s="177"/>
      <c r="M205" s="181"/>
      <c r="N205" s="182"/>
      <c r="O205" s="182"/>
      <c r="P205" s="182"/>
      <c r="Q205" s="182"/>
      <c r="R205" s="182"/>
      <c r="S205" s="182"/>
      <c r="T205" s="183"/>
      <c r="AT205" s="178" t="s">
        <v>142</v>
      </c>
      <c r="AU205" s="178" t="s">
        <v>83</v>
      </c>
      <c r="AV205" s="14" t="s">
        <v>81</v>
      </c>
      <c r="AW205" s="14" t="s">
        <v>32</v>
      </c>
      <c r="AX205" s="14" t="s">
        <v>75</v>
      </c>
      <c r="AY205" s="178" t="s">
        <v>132</v>
      </c>
    </row>
    <row r="206" spans="1:65" s="13" customFormat="1" ht="11.25">
      <c r="B206" s="168"/>
      <c r="D206" s="163" t="s">
        <v>142</v>
      </c>
      <c r="E206" s="169" t="s">
        <v>1</v>
      </c>
      <c r="F206" s="170" t="s">
        <v>914</v>
      </c>
      <c r="H206" s="171">
        <v>3.2989999999999999</v>
      </c>
      <c r="I206" s="172"/>
      <c r="L206" s="168"/>
      <c r="M206" s="173"/>
      <c r="N206" s="174"/>
      <c r="O206" s="174"/>
      <c r="P206" s="174"/>
      <c r="Q206" s="174"/>
      <c r="R206" s="174"/>
      <c r="S206" s="174"/>
      <c r="T206" s="175"/>
      <c r="AT206" s="169" t="s">
        <v>142</v>
      </c>
      <c r="AU206" s="169" t="s">
        <v>83</v>
      </c>
      <c r="AV206" s="13" t="s">
        <v>83</v>
      </c>
      <c r="AW206" s="13" t="s">
        <v>32</v>
      </c>
      <c r="AX206" s="13" t="s">
        <v>75</v>
      </c>
      <c r="AY206" s="169" t="s">
        <v>132</v>
      </c>
    </row>
    <row r="207" spans="1:65" s="14" customFormat="1" ht="11.25">
      <c r="B207" s="177"/>
      <c r="D207" s="163" t="s">
        <v>142</v>
      </c>
      <c r="E207" s="178" t="s">
        <v>1</v>
      </c>
      <c r="F207" s="179" t="s">
        <v>282</v>
      </c>
      <c r="H207" s="178" t="s">
        <v>1</v>
      </c>
      <c r="I207" s="180"/>
      <c r="L207" s="177"/>
      <c r="M207" s="181"/>
      <c r="N207" s="182"/>
      <c r="O207" s="182"/>
      <c r="P207" s="182"/>
      <c r="Q207" s="182"/>
      <c r="R207" s="182"/>
      <c r="S207" s="182"/>
      <c r="T207" s="183"/>
      <c r="AT207" s="178" t="s">
        <v>142</v>
      </c>
      <c r="AU207" s="178" t="s">
        <v>83</v>
      </c>
      <c r="AV207" s="14" t="s">
        <v>81</v>
      </c>
      <c r="AW207" s="14" t="s">
        <v>32</v>
      </c>
      <c r="AX207" s="14" t="s">
        <v>75</v>
      </c>
      <c r="AY207" s="178" t="s">
        <v>132</v>
      </c>
    </row>
    <row r="208" spans="1:65" s="13" customFormat="1" ht="22.5">
      <c r="B208" s="168"/>
      <c r="D208" s="163" t="s">
        <v>142</v>
      </c>
      <c r="E208" s="169" t="s">
        <v>1</v>
      </c>
      <c r="F208" s="170" t="s">
        <v>915</v>
      </c>
      <c r="H208" s="171">
        <v>48.453000000000003</v>
      </c>
      <c r="I208" s="172"/>
      <c r="L208" s="168"/>
      <c r="M208" s="173"/>
      <c r="N208" s="174"/>
      <c r="O208" s="174"/>
      <c r="P208" s="174"/>
      <c r="Q208" s="174"/>
      <c r="R208" s="174"/>
      <c r="S208" s="174"/>
      <c r="T208" s="175"/>
      <c r="AT208" s="169" t="s">
        <v>142</v>
      </c>
      <c r="AU208" s="169" t="s">
        <v>83</v>
      </c>
      <c r="AV208" s="13" t="s">
        <v>83</v>
      </c>
      <c r="AW208" s="13" t="s">
        <v>32</v>
      </c>
      <c r="AX208" s="13" t="s">
        <v>75</v>
      </c>
      <c r="AY208" s="169" t="s">
        <v>132</v>
      </c>
    </row>
    <row r="209" spans="1:65" s="13" customFormat="1" ht="22.5">
      <c r="B209" s="168"/>
      <c r="D209" s="163" t="s">
        <v>142</v>
      </c>
      <c r="E209" s="169" t="s">
        <v>1</v>
      </c>
      <c r="F209" s="170" t="s">
        <v>916</v>
      </c>
      <c r="H209" s="171">
        <v>16.466999999999999</v>
      </c>
      <c r="I209" s="172"/>
      <c r="L209" s="168"/>
      <c r="M209" s="173"/>
      <c r="N209" s="174"/>
      <c r="O209" s="174"/>
      <c r="P209" s="174"/>
      <c r="Q209" s="174"/>
      <c r="R209" s="174"/>
      <c r="S209" s="174"/>
      <c r="T209" s="175"/>
      <c r="AT209" s="169" t="s">
        <v>142</v>
      </c>
      <c r="AU209" s="169" t="s">
        <v>83</v>
      </c>
      <c r="AV209" s="13" t="s">
        <v>83</v>
      </c>
      <c r="AW209" s="13" t="s">
        <v>32</v>
      </c>
      <c r="AX209" s="13" t="s">
        <v>75</v>
      </c>
      <c r="AY209" s="169" t="s">
        <v>132</v>
      </c>
    </row>
    <row r="210" spans="1:65" s="16" customFormat="1" ht="11.25">
      <c r="B210" s="192"/>
      <c r="D210" s="163" t="s">
        <v>142</v>
      </c>
      <c r="E210" s="193" t="s">
        <v>1</v>
      </c>
      <c r="F210" s="194" t="s">
        <v>170</v>
      </c>
      <c r="H210" s="195">
        <v>189.476</v>
      </c>
      <c r="I210" s="196"/>
      <c r="L210" s="192"/>
      <c r="M210" s="197"/>
      <c r="N210" s="198"/>
      <c r="O210" s="198"/>
      <c r="P210" s="198"/>
      <c r="Q210" s="198"/>
      <c r="R210" s="198"/>
      <c r="S210" s="198"/>
      <c r="T210" s="199"/>
      <c r="AT210" s="193" t="s">
        <v>142</v>
      </c>
      <c r="AU210" s="193" t="s">
        <v>83</v>
      </c>
      <c r="AV210" s="16" t="s">
        <v>138</v>
      </c>
      <c r="AW210" s="16" t="s">
        <v>32</v>
      </c>
      <c r="AX210" s="16" t="s">
        <v>81</v>
      </c>
      <c r="AY210" s="193" t="s">
        <v>132</v>
      </c>
    </row>
    <row r="211" spans="1:65" s="2" customFormat="1" ht="24.2" customHeight="1">
      <c r="A211" s="33"/>
      <c r="B211" s="149"/>
      <c r="C211" s="150" t="s">
        <v>266</v>
      </c>
      <c r="D211" s="150" t="s">
        <v>134</v>
      </c>
      <c r="E211" s="151" t="s">
        <v>286</v>
      </c>
      <c r="F211" s="152" t="s">
        <v>287</v>
      </c>
      <c r="G211" s="153" t="s">
        <v>274</v>
      </c>
      <c r="H211" s="154">
        <v>94.738</v>
      </c>
      <c r="I211" s="155"/>
      <c r="J211" s="156">
        <f>ROUND(I211*H211,2)</f>
        <v>0</v>
      </c>
      <c r="K211" s="152" t="s">
        <v>146</v>
      </c>
      <c r="L211" s="34"/>
      <c r="M211" s="157" t="s">
        <v>1</v>
      </c>
      <c r="N211" s="158" t="s">
        <v>40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138</v>
      </c>
      <c r="AT211" s="161" t="s">
        <v>134</v>
      </c>
      <c r="AU211" s="161" t="s">
        <v>83</v>
      </c>
      <c r="AY211" s="18" t="s">
        <v>132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81</v>
      </c>
      <c r="BK211" s="162">
        <f>ROUND(I211*H211,2)</f>
        <v>0</v>
      </c>
      <c r="BL211" s="18" t="s">
        <v>138</v>
      </c>
      <c r="BM211" s="161" t="s">
        <v>288</v>
      </c>
    </row>
    <row r="212" spans="1:65" s="2" customFormat="1" ht="29.25">
      <c r="A212" s="33"/>
      <c r="B212" s="34"/>
      <c r="C212" s="33"/>
      <c r="D212" s="163" t="s">
        <v>140</v>
      </c>
      <c r="E212" s="33"/>
      <c r="F212" s="164" t="s">
        <v>289</v>
      </c>
      <c r="G212" s="33"/>
      <c r="H212" s="33"/>
      <c r="I212" s="165"/>
      <c r="J212" s="33"/>
      <c r="K212" s="33"/>
      <c r="L212" s="34"/>
      <c r="M212" s="166"/>
      <c r="N212" s="167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140</v>
      </c>
      <c r="AU212" s="18" t="s">
        <v>83</v>
      </c>
    </row>
    <row r="213" spans="1:65" s="14" customFormat="1" ht="11.25">
      <c r="B213" s="177"/>
      <c r="D213" s="163" t="s">
        <v>142</v>
      </c>
      <c r="E213" s="178" t="s">
        <v>1</v>
      </c>
      <c r="F213" s="179" t="s">
        <v>917</v>
      </c>
      <c r="H213" s="178" t="s">
        <v>1</v>
      </c>
      <c r="I213" s="180"/>
      <c r="L213" s="177"/>
      <c r="M213" s="181"/>
      <c r="N213" s="182"/>
      <c r="O213" s="182"/>
      <c r="P213" s="182"/>
      <c r="Q213" s="182"/>
      <c r="R213" s="182"/>
      <c r="S213" s="182"/>
      <c r="T213" s="183"/>
      <c r="AT213" s="178" t="s">
        <v>142</v>
      </c>
      <c r="AU213" s="178" t="s">
        <v>83</v>
      </c>
      <c r="AV213" s="14" t="s">
        <v>81</v>
      </c>
      <c r="AW213" s="14" t="s">
        <v>32</v>
      </c>
      <c r="AX213" s="14" t="s">
        <v>75</v>
      </c>
      <c r="AY213" s="178" t="s">
        <v>132</v>
      </c>
    </row>
    <row r="214" spans="1:65" s="13" customFormat="1" ht="11.25">
      <c r="B214" s="168"/>
      <c r="D214" s="163" t="s">
        <v>142</v>
      </c>
      <c r="E214" s="169" t="s">
        <v>1</v>
      </c>
      <c r="F214" s="170" t="s">
        <v>918</v>
      </c>
      <c r="H214" s="171">
        <v>94.738</v>
      </c>
      <c r="I214" s="172"/>
      <c r="L214" s="168"/>
      <c r="M214" s="173"/>
      <c r="N214" s="174"/>
      <c r="O214" s="174"/>
      <c r="P214" s="174"/>
      <c r="Q214" s="174"/>
      <c r="R214" s="174"/>
      <c r="S214" s="174"/>
      <c r="T214" s="175"/>
      <c r="AT214" s="169" t="s">
        <v>142</v>
      </c>
      <c r="AU214" s="169" t="s">
        <v>83</v>
      </c>
      <c r="AV214" s="13" t="s">
        <v>83</v>
      </c>
      <c r="AW214" s="13" t="s">
        <v>32</v>
      </c>
      <c r="AX214" s="13" t="s">
        <v>81</v>
      </c>
      <c r="AY214" s="169" t="s">
        <v>132</v>
      </c>
    </row>
    <row r="215" spans="1:65" s="2" customFormat="1" ht="21.75" customHeight="1">
      <c r="A215" s="33"/>
      <c r="B215" s="149"/>
      <c r="C215" s="150" t="s">
        <v>7</v>
      </c>
      <c r="D215" s="150" t="s">
        <v>134</v>
      </c>
      <c r="E215" s="151" t="s">
        <v>919</v>
      </c>
      <c r="F215" s="152" t="s">
        <v>920</v>
      </c>
      <c r="G215" s="153" t="s">
        <v>237</v>
      </c>
      <c r="H215" s="154">
        <v>1</v>
      </c>
      <c r="I215" s="155"/>
      <c r="J215" s="156">
        <f>ROUND(I215*H215,2)</f>
        <v>0</v>
      </c>
      <c r="K215" s="152" t="s">
        <v>1</v>
      </c>
      <c r="L215" s="34"/>
      <c r="M215" s="157" t="s">
        <v>1</v>
      </c>
      <c r="N215" s="158" t="s">
        <v>40</v>
      </c>
      <c r="O215" s="59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138</v>
      </c>
      <c r="AT215" s="161" t="s">
        <v>134</v>
      </c>
      <c r="AU215" s="161" t="s">
        <v>83</v>
      </c>
      <c r="AY215" s="18" t="s">
        <v>132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8" t="s">
        <v>81</v>
      </c>
      <c r="BK215" s="162">
        <f>ROUND(I215*H215,2)</f>
        <v>0</v>
      </c>
      <c r="BL215" s="18" t="s">
        <v>138</v>
      </c>
      <c r="BM215" s="161" t="s">
        <v>921</v>
      </c>
    </row>
    <row r="216" spans="1:65" s="2" customFormat="1" ht="11.25">
      <c r="A216" s="33"/>
      <c r="B216" s="34"/>
      <c r="C216" s="33"/>
      <c r="D216" s="163" t="s">
        <v>140</v>
      </c>
      <c r="E216" s="33"/>
      <c r="F216" s="164" t="s">
        <v>920</v>
      </c>
      <c r="G216" s="33"/>
      <c r="H216" s="33"/>
      <c r="I216" s="165"/>
      <c r="J216" s="33"/>
      <c r="K216" s="33"/>
      <c r="L216" s="34"/>
      <c r="M216" s="166"/>
      <c r="N216" s="167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140</v>
      </c>
      <c r="AU216" s="18" t="s">
        <v>83</v>
      </c>
    </row>
    <row r="217" spans="1:65" s="2" customFormat="1" ht="44.25" customHeight="1">
      <c r="A217" s="33"/>
      <c r="B217" s="149"/>
      <c r="C217" s="150" t="s">
        <v>285</v>
      </c>
      <c r="D217" s="150" t="s">
        <v>134</v>
      </c>
      <c r="E217" s="151" t="s">
        <v>922</v>
      </c>
      <c r="F217" s="152" t="s">
        <v>923</v>
      </c>
      <c r="G217" s="153" t="s">
        <v>219</v>
      </c>
      <c r="H217" s="154">
        <v>7.3</v>
      </c>
      <c r="I217" s="155"/>
      <c r="J217" s="156">
        <f>ROUND(I217*H217,2)</f>
        <v>0</v>
      </c>
      <c r="K217" s="152" t="s">
        <v>146</v>
      </c>
      <c r="L217" s="34"/>
      <c r="M217" s="157" t="s">
        <v>1</v>
      </c>
      <c r="N217" s="158" t="s">
        <v>40</v>
      </c>
      <c r="O217" s="59"/>
      <c r="P217" s="159">
        <f>O217*H217</f>
        <v>0</v>
      </c>
      <c r="Q217" s="159">
        <v>1.8E-3</v>
      </c>
      <c r="R217" s="159">
        <f>Q217*H217</f>
        <v>1.3139999999999999E-2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138</v>
      </c>
      <c r="AT217" s="161" t="s">
        <v>134</v>
      </c>
      <c r="AU217" s="161" t="s">
        <v>83</v>
      </c>
      <c r="AY217" s="18" t="s">
        <v>132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81</v>
      </c>
      <c r="BK217" s="162">
        <f>ROUND(I217*H217,2)</f>
        <v>0</v>
      </c>
      <c r="BL217" s="18" t="s">
        <v>138</v>
      </c>
      <c r="BM217" s="161" t="s">
        <v>924</v>
      </c>
    </row>
    <row r="218" spans="1:65" s="2" customFormat="1" ht="29.25">
      <c r="A218" s="33"/>
      <c r="B218" s="34"/>
      <c r="C218" s="33"/>
      <c r="D218" s="163" t="s">
        <v>140</v>
      </c>
      <c r="E218" s="33"/>
      <c r="F218" s="164" t="s">
        <v>925</v>
      </c>
      <c r="G218" s="33"/>
      <c r="H218" s="33"/>
      <c r="I218" s="165"/>
      <c r="J218" s="33"/>
      <c r="K218" s="33"/>
      <c r="L218" s="34"/>
      <c r="M218" s="166"/>
      <c r="N218" s="167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140</v>
      </c>
      <c r="AU218" s="18" t="s">
        <v>83</v>
      </c>
    </row>
    <row r="219" spans="1:65" s="2" customFormat="1" ht="19.5">
      <c r="A219" s="33"/>
      <c r="B219" s="34"/>
      <c r="C219" s="33"/>
      <c r="D219" s="163" t="s">
        <v>149</v>
      </c>
      <c r="E219" s="33"/>
      <c r="F219" s="176" t="s">
        <v>876</v>
      </c>
      <c r="G219" s="33"/>
      <c r="H219" s="33"/>
      <c r="I219" s="165"/>
      <c r="J219" s="33"/>
      <c r="K219" s="33"/>
      <c r="L219" s="34"/>
      <c r="M219" s="166"/>
      <c r="N219" s="167"/>
      <c r="O219" s="59"/>
      <c r="P219" s="59"/>
      <c r="Q219" s="59"/>
      <c r="R219" s="59"/>
      <c r="S219" s="59"/>
      <c r="T219" s="60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149</v>
      </c>
      <c r="AU219" s="18" t="s">
        <v>83</v>
      </c>
    </row>
    <row r="220" spans="1:65" s="13" customFormat="1" ht="11.25">
      <c r="B220" s="168"/>
      <c r="D220" s="163" t="s">
        <v>142</v>
      </c>
      <c r="E220" s="169" t="s">
        <v>1</v>
      </c>
      <c r="F220" s="170" t="s">
        <v>926</v>
      </c>
      <c r="H220" s="171">
        <v>7.3</v>
      </c>
      <c r="I220" s="172"/>
      <c r="L220" s="168"/>
      <c r="M220" s="173"/>
      <c r="N220" s="174"/>
      <c r="O220" s="174"/>
      <c r="P220" s="174"/>
      <c r="Q220" s="174"/>
      <c r="R220" s="174"/>
      <c r="S220" s="174"/>
      <c r="T220" s="175"/>
      <c r="AT220" s="169" t="s">
        <v>142</v>
      </c>
      <c r="AU220" s="169" t="s">
        <v>83</v>
      </c>
      <c r="AV220" s="13" t="s">
        <v>83</v>
      </c>
      <c r="AW220" s="13" t="s">
        <v>32</v>
      </c>
      <c r="AX220" s="13" t="s">
        <v>81</v>
      </c>
      <c r="AY220" s="169" t="s">
        <v>132</v>
      </c>
    </row>
    <row r="221" spans="1:65" s="2" customFormat="1" ht="24.2" customHeight="1">
      <c r="A221" s="33"/>
      <c r="B221" s="149"/>
      <c r="C221" s="200" t="s">
        <v>292</v>
      </c>
      <c r="D221" s="200" t="s">
        <v>358</v>
      </c>
      <c r="E221" s="201" t="s">
        <v>927</v>
      </c>
      <c r="F221" s="202" t="s">
        <v>928</v>
      </c>
      <c r="G221" s="203" t="s">
        <v>219</v>
      </c>
      <c r="H221" s="204">
        <v>7.665</v>
      </c>
      <c r="I221" s="205"/>
      <c r="J221" s="206">
        <f>ROUND(I221*H221,2)</f>
        <v>0</v>
      </c>
      <c r="K221" s="202" t="s">
        <v>146</v>
      </c>
      <c r="L221" s="207"/>
      <c r="M221" s="208" t="s">
        <v>1</v>
      </c>
      <c r="N221" s="209" t="s">
        <v>40</v>
      </c>
      <c r="O221" s="59"/>
      <c r="P221" s="159">
        <f>O221*H221</f>
        <v>0</v>
      </c>
      <c r="Q221" s="159">
        <v>1.47E-3</v>
      </c>
      <c r="R221" s="159">
        <f>Q221*H221</f>
        <v>1.1267549999999999E-2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186</v>
      </c>
      <c r="AT221" s="161" t="s">
        <v>358</v>
      </c>
      <c r="AU221" s="161" t="s">
        <v>83</v>
      </c>
      <c r="AY221" s="18" t="s">
        <v>132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81</v>
      </c>
      <c r="BK221" s="162">
        <f>ROUND(I221*H221,2)</f>
        <v>0</v>
      </c>
      <c r="BL221" s="18" t="s">
        <v>138</v>
      </c>
      <c r="BM221" s="161" t="s">
        <v>929</v>
      </c>
    </row>
    <row r="222" spans="1:65" s="2" customFormat="1" ht="19.5">
      <c r="A222" s="33"/>
      <c r="B222" s="34"/>
      <c r="C222" s="33"/>
      <c r="D222" s="163" t="s">
        <v>140</v>
      </c>
      <c r="E222" s="33"/>
      <c r="F222" s="164" t="s">
        <v>928</v>
      </c>
      <c r="G222" s="33"/>
      <c r="H222" s="33"/>
      <c r="I222" s="165"/>
      <c r="J222" s="33"/>
      <c r="K222" s="33"/>
      <c r="L222" s="34"/>
      <c r="M222" s="166"/>
      <c r="N222" s="167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140</v>
      </c>
      <c r="AU222" s="18" t="s">
        <v>83</v>
      </c>
    </row>
    <row r="223" spans="1:65" s="13" customFormat="1" ht="11.25">
      <c r="B223" s="168"/>
      <c r="D223" s="163" t="s">
        <v>142</v>
      </c>
      <c r="F223" s="170" t="s">
        <v>930</v>
      </c>
      <c r="H223" s="171">
        <v>7.665</v>
      </c>
      <c r="I223" s="172"/>
      <c r="L223" s="168"/>
      <c r="M223" s="173"/>
      <c r="N223" s="174"/>
      <c r="O223" s="174"/>
      <c r="P223" s="174"/>
      <c r="Q223" s="174"/>
      <c r="R223" s="174"/>
      <c r="S223" s="174"/>
      <c r="T223" s="175"/>
      <c r="AT223" s="169" t="s">
        <v>142</v>
      </c>
      <c r="AU223" s="169" t="s">
        <v>83</v>
      </c>
      <c r="AV223" s="13" t="s">
        <v>83</v>
      </c>
      <c r="AW223" s="13" t="s">
        <v>3</v>
      </c>
      <c r="AX223" s="13" t="s">
        <v>81</v>
      </c>
      <c r="AY223" s="169" t="s">
        <v>132</v>
      </c>
    </row>
    <row r="224" spans="1:65" s="2" customFormat="1" ht="24.2" customHeight="1">
      <c r="A224" s="33"/>
      <c r="B224" s="149"/>
      <c r="C224" s="150" t="s">
        <v>299</v>
      </c>
      <c r="D224" s="150" t="s">
        <v>134</v>
      </c>
      <c r="E224" s="151" t="s">
        <v>293</v>
      </c>
      <c r="F224" s="152" t="s">
        <v>294</v>
      </c>
      <c r="G224" s="153" t="s">
        <v>137</v>
      </c>
      <c r="H224" s="154">
        <v>393.28</v>
      </c>
      <c r="I224" s="155"/>
      <c r="J224" s="156">
        <f>ROUND(I224*H224,2)</f>
        <v>0</v>
      </c>
      <c r="K224" s="152" t="s">
        <v>146</v>
      </c>
      <c r="L224" s="34"/>
      <c r="M224" s="157" t="s">
        <v>1</v>
      </c>
      <c r="N224" s="158" t="s">
        <v>40</v>
      </c>
      <c r="O224" s="59"/>
      <c r="P224" s="159">
        <f>O224*H224</f>
        <v>0</v>
      </c>
      <c r="Q224" s="159">
        <v>5.9000000000000003E-4</v>
      </c>
      <c r="R224" s="159">
        <f>Q224*H224</f>
        <v>0.2320352</v>
      </c>
      <c r="S224" s="159">
        <v>0</v>
      </c>
      <c r="T224" s="160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138</v>
      </c>
      <c r="AT224" s="161" t="s">
        <v>134</v>
      </c>
      <c r="AU224" s="161" t="s">
        <v>83</v>
      </c>
      <c r="AY224" s="18" t="s">
        <v>132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8" t="s">
        <v>81</v>
      </c>
      <c r="BK224" s="162">
        <f>ROUND(I224*H224,2)</f>
        <v>0</v>
      </c>
      <c r="BL224" s="18" t="s">
        <v>138</v>
      </c>
      <c r="BM224" s="161" t="s">
        <v>295</v>
      </c>
    </row>
    <row r="225" spans="1:65" s="2" customFormat="1" ht="19.5">
      <c r="A225" s="33"/>
      <c r="B225" s="34"/>
      <c r="C225" s="33"/>
      <c r="D225" s="163" t="s">
        <v>140</v>
      </c>
      <c r="E225" s="33"/>
      <c r="F225" s="164" t="s">
        <v>296</v>
      </c>
      <c r="G225" s="33"/>
      <c r="H225" s="33"/>
      <c r="I225" s="165"/>
      <c r="J225" s="33"/>
      <c r="K225" s="33"/>
      <c r="L225" s="34"/>
      <c r="M225" s="166"/>
      <c r="N225" s="167"/>
      <c r="O225" s="59"/>
      <c r="P225" s="59"/>
      <c r="Q225" s="59"/>
      <c r="R225" s="59"/>
      <c r="S225" s="59"/>
      <c r="T225" s="60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8" t="s">
        <v>140</v>
      </c>
      <c r="AU225" s="18" t="s">
        <v>83</v>
      </c>
    </row>
    <row r="226" spans="1:65" s="2" customFormat="1" ht="19.5">
      <c r="A226" s="33"/>
      <c r="B226" s="34"/>
      <c r="C226" s="33"/>
      <c r="D226" s="163" t="s">
        <v>149</v>
      </c>
      <c r="E226" s="33"/>
      <c r="F226" s="176" t="s">
        <v>876</v>
      </c>
      <c r="G226" s="33"/>
      <c r="H226" s="33"/>
      <c r="I226" s="165"/>
      <c r="J226" s="33"/>
      <c r="K226" s="33"/>
      <c r="L226" s="34"/>
      <c r="M226" s="166"/>
      <c r="N226" s="167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149</v>
      </c>
      <c r="AU226" s="18" t="s">
        <v>83</v>
      </c>
    </row>
    <row r="227" spans="1:65" s="13" customFormat="1" ht="22.5">
      <c r="B227" s="168"/>
      <c r="D227" s="163" t="s">
        <v>142</v>
      </c>
      <c r="E227" s="169" t="s">
        <v>1</v>
      </c>
      <c r="F227" s="170" t="s">
        <v>931</v>
      </c>
      <c r="H227" s="171">
        <v>393.28</v>
      </c>
      <c r="I227" s="172"/>
      <c r="L227" s="168"/>
      <c r="M227" s="173"/>
      <c r="N227" s="174"/>
      <c r="O227" s="174"/>
      <c r="P227" s="174"/>
      <c r="Q227" s="174"/>
      <c r="R227" s="174"/>
      <c r="S227" s="174"/>
      <c r="T227" s="175"/>
      <c r="AT227" s="169" t="s">
        <v>142</v>
      </c>
      <c r="AU227" s="169" t="s">
        <v>83</v>
      </c>
      <c r="AV227" s="13" t="s">
        <v>83</v>
      </c>
      <c r="AW227" s="13" t="s">
        <v>32</v>
      </c>
      <c r="AX227" s="13" t="s">
        <v>81</v>
      </c>
      <c r="AY227" s="169" t="s">
        <v>132</v>
      </c>
    </row>
    <row r="228" spans="1:65" s="2" customFormat="1" ht="24.2" customHeight="1">
      <c r="A228" s="33"/>
      <c r="B228" s="149"/>
      <c r="C228" s="150" t="s">
        <v>304</v>
      </c>
      <c r="D228" s="150" t="s">
        <v>134</v>
      </c>
      <c r="E228" s="151" t="s">
        <v>300</v>
      </c>
      <c r="F228" s="152" t="s">
        <v>301</v>
      </c>
      <c r="G228" s="153" t="s">
        <v>137</v>
      </c>
      <c r="H228" s="154">
        <v>393.28</v>
      </c>
      <c r="I228" s="155"/>
      <c r="J228" s="156">
        <f>ROUND(I228*H228,2)</f>
        <v>0</v>
      </c>
      <c r="K228" s="152" t="s">
        <v>146</v>
      </c>
      <c r="L228" s="34"/>
      <c r="M228" s="157" t="s">
        <v>1</v>
      </c>
      <c r="N228" s="158" t="s">
        <v>40</v>
      </c>
      <c r="O228" s="59"/>
      <c r="P228" s="159">
        <f>O228*H228</f>
        <v>0</v>
      </c>
      <c r="Q228" s="159">
        <v>0</v>
      </c>
      <c r="R228" s="159">
        <f>Q228*H228</f>
        <v>0</v>
      </c>
      <c r="S228" s="159">
        <v>0</v>
      </c>
      <c r="T228" s="16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138</v>
      </c>
      <c r="AT228" s="161" t="s">
        <v>134</v>
      </c>
      <c r="AU228" s="161" t="s">
        <v>83</v>
      </c>
      <c r="AY228" s="18" t="s">
        <v>132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81</v>
      </c>
      <c r="BK228" s="162">
        <f>ROUND(I228*H228,2)</f>
        <v>0</v>
      </c>
      <c r="BL228" s="18" t="s">
        <v>138</v>
      </c>
      <c r="BM228" s="161" t="s">
        <v>302</v>
      </c>
    </row>
    <row r="229" spans="1:65" s="2" customFormat="1" ht="19.5">
      <c r="A229" s="33"/>
      <c r="B229" s="34"/>
      <c r="C229" s="33"/>
      <c r="D229" s="163" t="s">
        <v>140</v>
      </c>
      <c r="E229" s="33"/>
      <c r="F229" s="164" t="s">
        <v>303</v>
      </c>
      <c r="G229" s="33"/>
      <c r="H229" s="33"/>
      <c r="I229" s="165"/>
      <c r="J229" s="33"/>
      <c r="K229" s="33"/>
      <c r="L229" s="34"/>
      <c r="M229" s="166"/>
      <c r="N229" s="167"/>
      <c r="O229" s="59"/>
      <c r="P229" s="59"/>
      <c r="Q229" s="59"/>
      <c r="R229" s="59"/>
      <c r="S229" s="59"/>
      <c r="T229" s="60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8" t="s">
        <v>140</v>
      </c>
      <c r="AU229" s="18" t="s">
        <v>83</v>
      </c>
    </row>
    <row r="230" spans="1:65" s="2" customFormat="1" ht="49.15" customHeight="1">
      <c r="A230" s="33"/>
      <c r="B230" s="149"/>
      <c r="C230" s="150" t="s">
        <v>313</v>
      </c>
      <c r="D230" s="150" t="s">
        <v>134</v>
      </c>
      <c r="E230" s="151" t="s">
        <v>305</v>
      </c>
      <c r="F230" s="152" t="s">
        <v>306</v>
      </c>
      <c r="G230" s="153" t="s">
        <v>274</v>
      </c>
      <c r="H230" s="154">
        <v>199.88200000000001</v>
      </c>
      <c r="I230" s="155"/>
      <c r="J230" s="156">
        <f>ROUND(I230*H230,2)</f>
        <v>0</v>
      </c>
      <c r="K230" s="152" t="s">
        <v>146</v>
      </c>
      <c r="L230" s="34"/>
      <c r="M230" s="157" t="s">
        <v>1</v>
      </c>
      <c r="N230" s="158" t="s">
        <v>40</v>
      </c>
      <c r="O230" s="59"/>
      <c r="P230" s="159">
        <f>O230*H230</f>
        <v>0</v>
      </c>
      <c r="Q230" s="159">
        <v>0</v>
      </c>
      <c r="R230" s="159">
        <f>Q230*H230</f>
        <v>0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138</v>
      </c>
      <c r="AT230" s="161" t="s">
        <v>134</v>
      </c>
      <c r="AU230" s="161" t="s">
        <v>83</v>
      </c>
      <c r="AY230" s="18" t="s">
        <v>132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81</v>
      </c>
      <c r="BK230" s="162">
        <f>ROUND(I230*H230,2)</f>
        <v>0</v>
      </c>
      <c r="BL230" s="18" t="s">
        <v>138</v>
      </c>
      <c r="BM230" s="161" t="s">
        <v>307</v>
      </c>
    </row>
    <row r="231" spans="1:65" s="2" customFormat="1" ht="39">
      <c r="A231" s="33"/>
      <c r="B231" s="34"/>
      <c r="C231" s="33"/>
      <c r="D231" s="163" t="s">
        <v>140</v>
      </c>
      <c r="E231" s="33"/>
      <c r="F231" s="164" t="s">
        <v>308</v>
      </c>
      <c r="G231" s="33"/>
      <c r="H231" s="33"/>
      <c r="I231" s="165"/>
      <c r="J231" s="33"/>
      <c r="K231" s="33"/>
      <c r="L231" s="34"/>
      <c r="M231" s="166"/>
      <c r="N231" s="167"/>
      <c r="O231" s="59"/>
      <c r="P231" s="59"/>
      <c r="Q231" s="59"/>
      <c r="R231" s="59"/>
      <c r="S231" s="59"/>
      <c r="T231" s="60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8" t="s">
        <v>140</v>
      </c>
      <c r="AU231" s="18" t="s">
        <v>83</v>
      </c>
    </row>
    <row r="232" spans="1:65" s="14" customFormat="1" ht="11.25">
      <c r="B232" s="177"/>
      <c r="D232" s="163" t="s">
        <v>142</v>
      </c>
      <c r="E232" s="178" t="s">
        <v>1</v>
      </c>
      <c r="F232" s="179" t="s">
        <v>309</v>
      </c>
      <c r="H232" s="178" t="s">
        <v>1</v>
      </c>
      <c r="I232" s="180"/>
      <c r="L232" s="177"/>
      <c r="M232" s="181"/>
      <c r="N232" s="182"/>
      <c r="O232" s="182"/>
      <c r="P232" s="182"/>
      <c r="Q232" s="182"/>
      <c r="R232" s="182"/>
      <c r="S232" s="182"/>
      <c r="T232" s="183"/>
      <c r="AT232" s="178" t="s">
        <v>142</v>
      </c>
      <c r="AU232" s="178" t="s">
        <v>83</v>
      </c>
      <c r="AV232" s="14" t="s">
        <v>81</v>
      </c>
      <c r="AW232" s="14" t="s">
        <v>32</v>
      </c>
      <c r="AX232" s="14" t="s">
        <v>75</v>
      </c>
      <c r="AY232" s="178" t="s">
        <v>132</v>
      </c>
    </row>
    <row r="233" spans="1:65" s="13" customFormat="1" ht="11.25">
      <c r="B233" s="168"/>
      <c r="D233" s="163" t="s">
        <v>142</v>
      </c>
      <c r="E233" s="169" t="s">
        <v>1</v>
      </c>
      <c r="F233" s="170" t="s">
        <v>932</v>
      </c>
      <c r="H233" s="171">
        <v>189.476</v>
      </c>
      <c r="I233" s="172"/>
      <c r="L233" s="168"/>
      <c r="M233" s="173"/>
      <c r="N233" s="174"/>
      <c r="O233" s="174"/>
      <c r="P233" s="174"/>
      <c r="Q233" s="174"/>
      <c r="R233" s="174"/>
      <c r="S233" s="174"/>
      <c r="T233" s="175"/>
      <c r="AT233" s="169" t="s">
        <v>142</v>
      </c>
      <c r="AU233" s="169" t="s">
        <v>83</v>
      </c>
      <c r="AV233" s="13" t="s">
        <v>83</v>
      </c>
      <c r="AW233" s="13" t="s">
        <v>32</v>
      </c>
      <c r="AX233" s="13" t="s">
        <v>75</v>
      </c>
      <c r="AY233" s="169" t="s">
        <v>132</v>
      </c>
    </row>
    <row r="234" spans="1:65" s="14" customFormat="1" ht="11.25">
      <c r="B234" s="177"/>
      <c r="D234" s="163" t="s">
        <v>142</v>
      </c>
      <c r="E234" s="178" t="s">
        <v>1</v>
      </c>
      <c r="F234" s="179" t="s">
        <v>933</v>
      </c>
      <c r="H234" s="178" t="s">
        <v>1</v>
      </c>
      <c r="I234" s="180"/>
      <c r="L234" s="177"/>
      <c r="M234" s="181"/>
      <c r="N234" s="182"/>
      <c r="O234" s="182"/>
      <c r="P234" s="182"/>
      <c r="Q234" s="182"/>
      <c r="R234" s="182"/>
      <c r="S234" s="182"/>
      <c r="T234" s="183"/>
      <c r="AT234" s="178" t="s">
        <v>142</v>
      </c>
      <c r="AU234" s="178" t="s">
        <v>83</v>
      </c>
      <c r="AV234" s="14" t="s">
        <v>81</v>
      </c>
      <c r="AW234" s="14" t="s">
        <v>32</v>
      </c>
      <c r="AX234" s="14" t="s">
        <v>75</v>
      </c>
      <c r="AY234" s="178" t="s">
        <v>132</v>
      </c>
    </row>
    <row r="235" spans="1:65" s="13" customFormat="1" ht="11.25">
      <c r="B235" s="168"/>
      <c r="D235" s="163" t="s">
        <v>142</v>
      </c>
      <c r="E235" s="169" t="s">
        <v>1</v>
      </c>
      <c r="F235" s="170" t="s">
        <v>934</v>
      </c>
      <c r="H235" s="171">
        <v>10.406000000000001</v>
      </c>
      <c r="I235" s="172"/>
      <c r="L235" s="168"/>
      <c r="M235" s="173"/>
      <c r="N235" s="174"/>
      <c r="O235" s="174"/>
      <c r="P235" s="174"/>
      <c r="Q235" s="174"/>
      <c r="R235" s="174"/>
      <c r="S235" s="174"/>
      <c r="T235" s="175"/>
      <c r="AT235" s="169" t="s">
        <v>142</v>
      </c>
      <c r="AU235" s="169" t="s">
        <v>83</v>
      </c>
      <c r="AV235" s="13" t="s">
        <v>83</v>
      </c>
      <c r="AW235" s="13" t="s">
        <v>32</v>
      </c>
      <c r="AX235" s="13" t="s">
        <v>75</v>
      </c>
      <c r="AY235" s="169" t="s">
        <v>132</v>
      </c>
    </row>
    <row r="236" spans="1:65" s="16" customFormat="1" ht="11.25">
      <c r="B236" s="192"/>
      <c r="D236" s="163" t="s">
        <v>142</v>
      </c>
      <c r="E236" s="193" t="s">
        <v>1</v>
      </c>
      <c r="F236" s="194" t="s">
        <v>170</v>
      </c>
      <c r="H236" s="195">
        <v>199.88200000000001</v>
      </c>
      <c r="I236" s="196"/>
      <c r="L236" s="192"/>
      <c r="M236" s="197"/>
      <c r="N236" s="198"/>
      <c r="O236" s="198"/>
      <c r="P236" s="198"/>
      <c r="Q236" s="198"/>
      <c r="R236" s="198"/>
      <c r="S236" s="198"/>
      <c r="T236" s="199"/>
      <c r="AT236" s="193" t="s">
        <v>142</v>
      </c>
      <c r="AU236" s="193" t="s">
        <v>83</v>
      </c>
      <c r="AV236" s="16" t="s">
        <v>138</v>
      </c>
      <c r="AW236" s="16" t="s">
        <v>32</v>
      </c>
      <c r="AX236" s="16" t="s">
        <v>81</v>
      </c>
      <c r="AY236" s="193" t="s">
        <v>132</v>
      </c>
    </row>
    <row r="237" spans="1:65" s="2" customFormat="1" ht="44.25" customHeight="1">
      <c r="A237" s="33"/>
      <c r="B237" s="149"/>
      <c r="C237" s="150" t="s">
        <v>317</v>
      </c>
      <c r="D237" s="150" t="s">
        <v>134</v>
      </c>
      <c r="E237" s="151" t="s">
        <v>314</v>
      </c>
      <c r="F237" s="152" t="s">
        <v>315</v>
      </c>
      <c r="G237" s="153" t="s">
        <v>274</v>
      </c>
      <c r="H237" s="154">
        <v>57.62</v>
      </c>
      <c r="I237" s="155"/>
      <c r="J237" s="156">
        <f>ROUND(I237*H237,2)</f>
        <v>0</v>
      </c>
      <c r="K237" s="152" t="s">
        <v>1</v>
      </c>
      <c r="L237" s="34"/>
      <c r="M237" s="157" t="s">
        <v>1</v>
      </c>
      <c r="N237" s="158" t="s">
        <v>40</v>
      </c>
      <c r="O237" s="59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138</v>
      </c>
      <c r="AT237" s="161" t="s">
        <v>134</v>
      </c>
      <c r="AU237" s="161" t="s">
        <v>83</v>
      </c>
      <c r="AY237" s="18" t="s">
        <v>132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81</v>
      </c>
      <c r="BK237" s="162">
        <f>ROUND(I237*H237,2)</f>
        <v>0</v>
      </c>
      <c r="BL237" s="18" t="s">
        <v>138</v>
      </c>
      <c r="BM237" s="161" t="s">
        <v>316</v>
      </c>
    </row>
    <row r="238" spans="1:65" s="2" customFormat="1" ht="39">
      <c r="A238" s="33"/>
      <c r="B238" s="34"/>
      <c r="C238" s="33"/>
      <c r="D238" s="163" t="s">
        <v>140</v>
      </c>
      <c r="E238" s="33"/>
      <c r="F238" s="164" t="s">
        <v>308</v>
      </c>
      <c r="G238" s="33"/>
      <c r="H238" s="33"/>
      <c r="I238" s="165"/>
      <c r="J238" s="33"/>
      <c r="K238" s="33"/>
      <c r="L238" s="34"/>
      <c r="M238" s="166"/>
      <c r="N238" s="167"/>
      <c r="O238" s="59"/>
      <c r="P238" s="59"/>
      <c r="Q238" s="59"/>
      <c r="R238" s="59"/>
      <c r="S238" s="59"/>
      <c r="T238" s="60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140</v>
      </c>
      <c r="AU238" s="18" t="s">
        <v>83</v>
      </c>
    </row>
    <row r="239" spans="1:65" s="2" customFormat="1" ht="33" customHeight="1">
      <c r="A239" s="33"/>
      <c r="B239" s="149"/>
      <c r="C239" s="150" t="s">
        <v>325</v>
      </c>
      <c r="D239" s="150" t="s">
        <v>134</v>
      </c>
      <c r="E239" s="151" t="s">
        <v>318</v>
      </c>
      <c r="F239" s="152" t="s">
        <v>319</v>
      </c>
      <c r="G239" s="153" t="s">
        <v>274</v>
      </c>
      <c r="H239" s="154">
        <v>57.62</v>
      </c>
      <c r="I239" s="155"/>
      <c r="J239" s="156">
        <f>ROUND(I239*H239,2)</f>
        <v>0</v>
      </c>
      <c r="K239" s="152" t="s">
        <v>146</v>
      </c>
      <c r="L239" s="34"/>
      <c r="M239" s="157" t="s">
        <v>1</v>
      </c>
      <c r="N239" s="158" t="s">
        <v>40</v>
      </c>
      <c r="O239" s="59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138</v>
      </c>
      <c r="AT239" s="161" t="s">
        <v>134</v>
      </c>
      <c r="AU239" s="161" t="s">
        <v>83</v>
      </c>
      <c r="AY239" s="18" t="s">
        <v>132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81</v>
      </c>
      <c r="BK239" s="162">
        <f>ROUND(I239*H239,2)</f>
        <v>0</v>
      </c>
      <c r="BL239" s="18" t="s">
        <v>138</v>
      </c>
      <c r="BM239" s="161" t="s">
        <v>320</v>
      </c>
    </row>
    <row r="240" spans="1:65" s="2" customFormat="1" ht="29.25">
      <c r="A240" s="33"/>
      <c r="B240" s="34"/>
      <c r="C240" s="33"/>
      <c r="D240" s="163" t="s">
        <v>140</v>
      </c>
      <c r="E240" s="33"/>
      <c r="F240" s="164" t="s">
        <v>321</v>
      </c>
      <c r="G240" s="33"/>
      <c r="H240" s="33"/>
      <c r="I240" s="165"/>
      <c r="J240" s="33"/>
      <c r="K240" s="33"/>
      <c r="L240" s="34"/>
      <c r="M240" s="166"/>
      <c r="N240" s="167"/>
      <c r="O240" s="59"/>
      <c r="P240" s="59"/>
      <c r="Q240" s="59"/>
      <c r="R240" s="59"/>
      <c r="S240" s="59"/>
      <c r="T240" s="60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8" t="s">
        <v>140</v>
      </c>
      <c r="AU240" s="18" t="s">
        <v>83</v>
      </c>
    </row>
    <row r="241" spans="1:65" s="14" customFormat="1" ht="11.25">
      <c r="B241" s="177"/>
      <c r="D241" s="163" t="s">
        <v>142</v>
      </c>
      <c r="E241" s="178" t="s">
        <v>1</v>
      </c>
      <c r="F241" s="179" t="s">
        <v>322</v>
      </c>
      <c r="H241" s="178" t="s">
        <v>1</v>
      </c>
      <c r="I241" s="180"/>
      <c r="L241" s="177"/>
      <c r="M241" s="181"/>
      <c r="N241" s="182"/>
      <c r="O241" s="182"/>
      <c r="P241" s="182"/>
      <c r="Q241" s="182"/>
      <c r="R241" s="182"/>
      <c r="S241" s="182"/>
      <c r="T241" s="183"/>
      <c r="AT241" s="178" t="s">
        <v>142</v>
      </c>
      <c r="AU241" s="178" t="s">
        <v>83</v>
      </c>
      <c r="AV241" s="14" t="s">
        <v>81</v>
      </c>
      <c r="AW241" s="14" t="s">
        <v>32</v>
      </c>
      <c r="AX241" s="14" t="s">
        <v>75</v>
      </c>
      <c r="AY241" s="178" t="s">
        <v>132</v>
      </c>
    </row>
    <row r="242" spans="1:65" s="13" customFormat="1" ht="22.5">
      <c r="B242" s="168"/>
      <c r="D242" s="163" t="s">
        <v>142</v>
      </c>
      <c r="E242" s="169" t="s">
        <v>1</v>
      </c>
      <c r="F242" s="170" t="s">
        <v>935</v>
      </c>
      <c r="H242" s="171">
        <v>35.619999999999997</v>
      </c>
      <c r="I242" s="172"/>
      <c r="L242" s="168"/>
      <c r="M242" s="173"/>
      <c r="N242" s="174"/>
      <c r="O242" s="174"/>
      <c r="P242" s="174"/>
      <c r="Q242" s="174"/>
      <c r="R242" s="174"/>
      <c r="S242" s="174"/>
      <c r="T242" s="175"/>
      <c r="AT242" s="169" t="s">
        <v>142</v>
      </c>
      <c r="AU242" s="169" t="s">
        <v>83</v>
      </c>
      <c r="AV242" s="13" t="s">
        <v>83</v>
      </c>
      <c r="AW242" s="13" t="s">
        <v>32</v>
      </c>
      <c r="AX242" s="13" t="s">
        <v>75</v>
      </c>
      <c r="AY242" s="169" t="s">
        <v>132</v>
      </c>
    </row>
    <row r="243" spans="1:65" s="13" customFormat="1" ht="22.5">
      <c r="B243" s="168"/>
      <c r="D243" s="163" t="s">
        <v>142</v>
      </c>
      <c r="E243" s="169" t="s">
        <v>1</v>
      </c>
      <c r="F243" s="170" t="s">
        <v>916</v>
      </c>
      <c r="H243" s="171">
        <v>16.466999999999999</v>
      </c>
      <c r="I243" s="172"/>
      <c r="L243" s="168"/>
      <c r="M243" s="173"/>
      <c r="N243" s="174"/>
      <c r="O243" s="174"/>
      <c r="P243" s="174"/>
      <c r="Q243" s="174"/>
      <c r="R243" s="174"/>
      <c r="S243" s="174"/>
      <c r="T243" s="175"/>
      <c r="AT243" s="169" t="s">
        <v>142</v>
      </c>
      <c r="AU243" s="169" t="s">
        <v>83</v>
      </c>
      <c r="AV243" s="13" t="s">
        <v>83</v>
      </c>
      <c r="AW243" s="13" t="s">
        <v>32</v>
      </c>
      <c r="AX243" s="13" t="s">
        <v>75</v>
      </c>
      <c r="AY243" s="169" t="s">
        <v>132</v>
      </c>
    </row>
    <row r="244" spans="1:65" s="13" customFormat="1" ht="11.25">
      <c r="B244" s="168"/>
      <c r="D244" s="163" t="s">
        <v>142</v>
      </c>
      <c r="E244" s="169" t="s">
        <v>1</v>
      </c>
      <c r="F244" s="170" t="s">
        <v>936</v>
      </c>
      <c r="H244" s="171">
        <v>-4.8730000000000002</v>
      </c>
      <c r="I244" s="172"/>
      <c r="L244" s="168"/>
      <c r="M244" s="173"/>
      <c r="N244" s="174"/>
      <c r="O244" s="174"/>
      <c r="P244" s="174"/>
      <c r="Q244" s="174"/>
      <c r="R244" s="174"/>
      <c r="S244" s="174"/>
      <c r="T244" s="175"/>
      <c r="AT244" s="169" t="s">
        <v>142</v>
      </c>
      <c r="AU244" s="169" t="s">
        <v>83</v>
      </c>
      <c r="AV244" s="13" t="s">
        <v>83</v>
      </c>
      <c r="AW244" s="13" t="s">
        <v>32</v>
      </c>
      <c r="AX244" s="13" t="s">
        <v>75</v>
      </c>
      <c r="AY244" s="169" t="s">
        <v>132</v>
      </c>
    </row>
    <row r="245" spans="1:65" s="15" customFormat="1" ht="11.25">
      <c r="B245" s="184"/>
      <c r="D245" s="163" t="s">
        <v>142</v>
      </c>
      <c r="E245" s="185" t="s">
        <v>1</v>
      </c>
      <c r="F245" s="186" t="s">
        <v>167</v>
      </c>
      <c r="H245" s="187">
        <v>47.213999999999999</v>
      </c>
      <c r="I245" s="188"/>
      <c r="L245" s="184"/>
      <c r="M245" s="189"/>
      <c r="N245" s="190"/>
      <c r="O245" s="190"/>
      <c r="P245" s="190"/>
      <c r="Q245" s="190"/>
      <c r="R245" s="190"/>
      <c r="S245" s="190"/>
      <c r="T245" s="191"/>
      <c r="AT245" s="185" t="s">
        <v>142</v>
      </c>
      <c r="AU245" s="185" t="s">
        <v>83</v>
      </c>
      <c r="AV245" s="15" t="s">
        <v>153</v>
      </c>
      <c r="AW245" s="15" t="s">
        <v>32</v>
      </c>
      <c r="AX245" s="15" t="s">
        <v>75</v>
      </c>
      <c r="AY245" s="185" t="s">
        <v>132</v>
      </c>
    </row>
    <row r="246" spans="1:65" s="14" customFormat="1" ht="11.25">
      <c r="B246" s="177"/>
      <c r="D246" s="163" t="s">
        <v>142</v>
      </c>
      <c r="E246" s="178" t="s">
        <v>1</v>
      </c>
      <c r="F246" s="179" t="s">
        <v>324</v>
      </c>
      <c r="H246" s="178" t="s">
        <v>1</v>
      </c>
      <c r="I246" s="180"/>
      <c r="L246" s="177"/>
      <c r="M246" s="181"/>
      <c r="N246" s="182"/>
      <c r="O246" s="182"/>
      <c r="P246" s="182"/>
      <c r="Q246" s="182"/>
      <c r="R246" s="182"/>
      <c r="S246" s="182"/>
      <c r="T246" s="183"/>
      <c r="AT246" s="178" t="s">
        <v>142</v>
      </c>
      <c r="AU246" s="178" t="s">
        <v>83</v>
      </c>
      <c r="AV246" s="14" t="s">
        <v>81</v>
      </c>
      <c r="AW246" s="14" t="s">
        <v>32</v>
      </c>
      <c r="AX246" s="14" t="s">
        <v>75</v>
      </c>
      <c r="AY246" s="178" t="s">
        <v>132</v>
      </c>
    </row>
    <row r="247" spans="1:65" s="13" customFormat="1" ht="11.25">
      <c r="B247" s="168"/>
      <c r="D247" s="163" t="s">
        <v>142</v>
      </c>
      <c r="E247" s="169" t="s">
        <v>1</v>
      </c>
      <c r="F247" s="170" t="s">
        <v>934</v>
      </c>
      <c r="H247" s="171">
        <v>10.406000000000001</v>
      </c>
      <c r="I247" s="172"/>
      <c r="L247" s="168"/>
      <c r="M247" s="173"/>
      <c r="N247" s="174"/>
      <c r="O247" s="174"/>
      <c r="P247" s="174"/>
      <c r="Q247" s="174"/>
      <c r="R247" s="174"/>
      <c r="S247" s="174"/>
      <c r="T247" s="175"/>
      <c r="AT247" s="169" t="s">
        <v>142</v>
      </c>
      <c r="AU247" s="169" t="s">
        <v>83</v>
      </c>
      <c r="AV247" s="13" t="s">
        <v>83</v>
      </c>
      <c r="AW247" s="13" t="s">
        <v>32</v>
      </c>
      <c r="AX247" s="13" t="s">
        <v>75</v>
      </c>
      <c r="AY247" s="169" t="s">
        <v>132</v>
      </c>
    </row>
    <row r="248" spans="1:65" s="15" customFormat="1" ht="11.25">
      <c r="B248" s="184"/>
      <c r="D248" s="163" t="s">
        <v>142</v>
      </c>
      <c r="E248" s="185" t="s">
        <v>1</v>
      </c>
      <c r="F248" s="186" t="s">
        <v>167</v>
      </c>
      <c r="H248" s="187">
        <v>10.406000000000001</v>
      </c>
      <c r="I248" s="188"/>
      <c r="L248" s="184"/>
      <c r="M248" s="189"/>
      <c r="N248" s="190"/>
      <c r="O248" s="190"/>
      <c r="P248" s="190"/>
      <c r="Q248" s="190"/>
      <c r="R248" s="190"/>
      <c r="S248" s="190"/>
      <c r="T248" s="191"/>
      <c r="AT248" s="185" t="s">
        <v>142</v>
      </c>
      <c r="AU248" s="185" t="s">
        <v>83</v>
      </c>
      <c r="AV248" s="15" t="s">
        <v>153</v>
      </c>
      <c r="AW248" s="15" t="s">
        <v>32</v>
      </c>
      <c r="AX248" s="15" t="s">
        <v>75</v>
      </c>
      <c r="AY248" s="185" t="s">
        <v>132</v>
      </c>
    </row>
    <row r="249" spans="1:65" s="16" customFormat="1" ht="11.25">
      <c r="B249" s="192"/>
      <c r="D249" s="163" t="s">
        <v>142</v>
      </c>
      <c r="E249" s="193" t="s">
        <v>1</v>
      </c>
      <c r="F249" s="194" t="s">
        <v>170</v>
      </c>
      <c r="H249" s="195">
        <v>57.62</v>
      </c>
      <c r="I249" s="196"/>
      <c r="L249" s="192"/>
      <c r="M249" s="197"/>
      <c r="N249" s="198"/>
      <c r="O249" s="198"/>
      <c r="P249" s="198"/>
      <c r="Q249" s="198"/>
      <c r="R249" s="198"/>
      <c r="S249" s="198"/>
      <c r="T249" s="199"/>
      <c r="AT249" s="193" t="s">
        <v>142</v>
      </c>
      <c r="AU249" s="193" t="s">
        <v>83</v>
      </c>
      <c r="AV249" s="16" t="s">
        <v>138</v>
      </c>
      <c r="AW249" s="16" t="s">
        <v>32</v>
      </c>
      <c r="AX249" s="16" t="s">
        <v>81</v>
      </c>
      <c r="AY249" s="193" t="s">
        <v>132</v>
      </c>
    </row>
    <row r="250" spans="1:65" s="2" customFormat="1" ht="24.2" customHeight="1">
      <c r="A250" s="33"/>
      <c r="B250" s="149"/>
      <c r="C250" s="150" t="s">
        <v>331</v>
      </c>
      <c r="D250" s="150" t="s">
        <v>134</v>
      </c>
      <c r="E250" s="151" t="s">
        <v>326</v>
      </c>
      <c r="F250" s="152" t="s">
        <v>327</v>
      </c>
      <c r="G250" s="153" t="s">
        <v>137</v>
      </c>
      <c r="H250" s="154">
        <v>108.152</v>
      </c>
      <c r="I250" s="155"/>
      <c r="J250" s="156">
        <f>ROUND(I250*H250,2)</f>
        <v>0</v>
      </c>
      <c r="K250" s="152" t="s">
        <v>146</v>
      </c>
      <c r="L250" s="34"/>
      <c r="M250" s="157" t="s">
        <v>1</v>
      </c>
      <c r="N250" s="158" t="s">
        <v>40</v>
      </c>
      <c r="O250" s="59"/>
      <c r="P250" s="159">
        <f>O250*H250</f>
        <v>0</v>
      </c>
      <c r="Q250" s="159">
        <v>0</v>
      </c>
      <c r="R250" s="159">
        <f>Q250*H250</f>
        <v>0</v>
      </c>
      <c r="S250" s="159">
        <v>0</v>
      </c>
      <c r="T250" s="160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1" t="s">
        <v>138</v>
      </c>
      <c r="AT250" s="161" t="s">
        <v>134</v>
      </c>
      <c r="AU250" s="161" t="s">
        <v>83</v>
      </c>
      <c r="AY250" s="18" t="s">
        <v>132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8" t="s">
        <v>81</v>
      </c>
      <c r="BK250" s="162">
        <f>ROUND(I250*H250,2)</f>
        <v>0</v>
      </c>
      <c r="BL250" s="18" t="s">
        <v>138</v>
      </c>
      <c r="BM250" s="161" t="s">
        <v>328</v>
      </c>
    </row>
    <row r="251" spans="1:65" s="2" customFormat="1" ht="19.5">
      <c r="A251" s="33"/>
      <c r="B251" s="34"/>
      <c r="C251" s="33"/>
      <c r="D251" s="163" t="s">
        <v>140</v>
      </c>
      <c r="E251" s="33"/>
      <c r="F251" s="164" t="s">
        <v>329</v>
      </c>
      <c r="G251" s="33"/>
      <c r="H251" s="33"/>
      <c r="I251" s="165"/>
      <c r="J251" s="33"/>
      <c r="K251" s="33"/>
      <c r="L251" s="34"/>
      <c r="M251" s="166"/>
      <c r="N251" s="167"/>
      <c r="O251" s="59"/>
      <c r="P251" s="59"/>
      <c r="Q251" s="59"/>
      <c r="R251" s="59"/>
      <c r="S251" s="59"/>
      <c r="T251" s="60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8" t="s">
        <v>140</v>
      </c>
      <c r="AU251" s="18" t="s">
        <v>83</v>
      </c>
    </row>
    <row r="252" spans="1:65" s="2" customFormat="1" ht="19.5">
      <c r="A252" s="33"/>
      <c r="B252" s="34"/>
      <c r="C252" s="33"/>
      <c r="D252" s="163" t="s">
        <v>149</v>
      </c>
      <c r="E252" s="33"/>
      <c r="F252" s="176" t="s">
        <v>876</v>
      </c>
      <c r="G252" s="33"/>
      <c r="H252" s="33"/>
      <c r="I252" s="165"/>
      <c r="J252" s="33"/>
      <c r="K252" s="33"/>
      <c r="L252" s="34"/>
      <c r="M252" s="166"/>
      <c r="N252" s="167"/>
      <c r="O252" s="59"/>
      <c r="P252" s="59"/>
      <c r="Q252" s="59"/>
      <c r="R252" s="59"/>
      <c r="S252" s="59"/>
      <c r="T252" s="60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149</v>
      </c>
      <c r="AU252" s="18" t="s">
        <v>83</v>
      </c>
    </row>
    <row r="253" spans="1:65" s="13" customFormat="1" ht="22.5">
      <c r="B253" s="168"/>
      <c r="D253" s="163" t="s">
        <v>142</v>
      </c>
      <c r="E253" s="169" t="s">
        <v>1</v>
      </c>
      <c r="F253" s="170" t="s">
        <v>937</v>
      </c>
      <c r="H253" s="171">
        <v>108.152</v>
      </c>
      <c r="I253" s="172"/>
      <c r="L253" s="168"/>
      <c r="M253" s="173"/>
      <c r="N253" s="174"/>
      <c r="O253" s="174"/>
      <c r="P253" s="174"/>
      <c r="Q253" s="174"/>
      <c r="R253" s="174"/>
      <c r="S253" s="174"/>
      <c r="T253" s="175"/>
      <c r="AT253" s="169" t="s">
        <v>142</v>
      </c>
      <c r="AU253" s="169" t="s">
        <v>83</v>
      </c>
      <c r="AV253" s="13" t="s">
        <v>83</v>
      </c>
      <c r="AW253" s="13" t="s">
        <v>32</v>
      </c>
      <c r="AX253" s="13" t="s">
        <v>81</v>
      </c>
      <c r="AY253" s="169" t="s">
        <v>132</v>
      </c>
    </row>
    <row r="254" spans="1:65" s="2" customFormat="1" ht="33" customHeight="1">
      <c r="A254" s="33"/>
      <c r="B254" s="149"/>
      <c r="C254" s="150" t="s">
        <v>342</v>
      </c>
      <c r="D254" s="150" t="s">
        <v>134</v>
      </c>
      <c r="E254" s="151" t="s">
        <v>332</v>
      </c>
      <c r="F254" s="152" t="s">
        <v>333</v>
      </c>
      <c r="G254" s="153" t="s">
        <v>334</v>
      </c>
      <c r="H254" s="154">
        <v>256.072</v>
      </c>
      <c r="I254" s="155"/>
      <c r="J254" s="156">
        <f>ROUND(I254*H254,2)</f>
        <v>0</v>
      </c>
      <c r="K254" s="152" t="s">
        <v>146</v>
      </c>
      <c r="L254" s="34"/>
      <c r="M254" s="157" t="s">
        <v>1</v>
      </c>
      <c r="N254" s="158" t="s">
        <v>40</v>
      </c>
      <c r="O254" s="59"/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1" t="s">
        <v>138</v>
      </c>
      <c r="AT254" s="161" t="s">
        <v>134</v>
      </c>
      <c r="AU254" s="161" t="s">
        <v>83</v>
      </c>
      <c r="AY254" s="18" t="s">
        <v>132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8" t="s">
        <v>81</v>
      </c>
      <c r="BK254" s="162">
        <f>ROUND(I254*H254,2)</f>
        <v>0</v>
      </c>
      <c r="BL254" s="18" t="s">
        <v>138</v>
      </c>
      <c r="BM254" s="161" t="s">
        <v>335</v>
      </c>
    </row>
    <row r="255" spans="1:65" s="2" customFormat="1" ht="29.25">
      <c r="A255" s="33"/>
      <c r="B255" s="34"/>
      <c r="C255" s="33"/>
      <c r="D255" s="163" t="s">
        <v>140</v>
      </c>
      <c r="E255" s="33"/>
      <c r="F255" s="164" t="s">
        <v>336</v>
      </c>
      <c r="G255" s="33"/>
      <c r="H255" s="33"/>
      <c r="I255" s="165"/>
      <c r="J255" s="33"/>
      <c r="K255" s="33"/>
      <c r="L255" s="34"/>
      <c r="M255" s="166"/>
      <c r="N255" s="167"/>
      <c r="O255" s="59"/>
      <c r="P255" s="59"/>
      <c r="Q255" s="59"/>
      <c r="R255" s="59"/>
      <c r="S255" s="59"/>
      <c r="T255" s="60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8" t="s">
        <v>140</v>
      </c>
      <c r="AU255" s="18" t="s">
        <v>83</v>
      </c>
    </row>
    <row r="256" spans="1:65" s="14" customFormat="1" ht="11.25">
      <c r="B256" s="177"/>
      <c r="D256" s="163" t="s">
        <v>142</v>
      </c>
      <c r="E256" s="178" t="s">
        <v>1</v>
      </c>
      <c r="F256" s="179" t="s">
        <v>337</v>
      </c>
      <c r="H256" s="178" t="s">
        <v>1</v>
      </c>
      <c r="I256" s="180"/>
      <c r="L256" s="177"/>
      <c r="M256" s="181"/>
      <c r="N256" s="182"/>
      <c r="O256" s="182"/>
      <c r="P256" s="182"/>
      <c r="Q256" s="182"/>
      <c r="R256" s="182"/>
      <c r="S256" s="182"/>
      <c r="T256" s="183"/>
      <c r="AT256" s="178" t="s">
        <v>142</v>
      </c>
      <c r="AU256" s="178" t="s">
        <v>83</v>
      </c>
      <c r="AV256" s="14" t="s">
        <v>81</v>
      </c>
      <c r="AW256" s="14" t="s">
        <v>32</v>
      </c>
      <c r="AX256" s="14" t="s">
        <v>75</v>
      </c>
      <c r="AY256" s="178" t="s">
        <v>132</v>
      </c>
    </row>
    <row r="257" spans="1:65" s="13" customFormat="1" ht="11.25">
      <c r="B257" s="168"/>
      <c r="D257" s="163" t="s">
        <v>142</v>
      </c>
      <c r="E257" s="169" t="s">
        <v>1</v>
      </c>
      <c r="F257" s="170" t="s">
        <v>938</v>
      </c>
      <c r="H257" s="171">
        <v>199.88200000000001</v>
      </c>
      <c r="I257" s="172"/>
      <c r="L257" s="168"/>
      <c r="M257" s="173"/>
      <c r="N257" s="174"/>
      <c r="O257" s="174"/>
      <c r="P257" s="174"/>
      <c r="Q257" s="174"/>
      <c r="R257" s="174"/>
      <c r="S257" s="174"/>
      <c r="T257" s="175"/>
      <c r="AT257" s="169" t="s">
        <v>142</v>
      </c>
      <c r="AU257" s="169" t="s">
        <v>83</v>
      </c>
      <c r="AV257" s="13" t="s">
        <v>83</v>
      </c>
      <c r="AW257" s="13" t="s">
        <v>32</v>
      </c>
      <c r="AX257" s="13" t="s">
        <v>75</v>
      </c>
      <c r="AY257" s="169" t="s">
        <v>132</v>
      </c>
    </row>
    <row r="258" spans="1:65" s="14" customFormat="1" ht="11.25">
      <c r="B258" s="177"/>
      <c r="D258" s="163" t="s">
        <v>142</v>
      </c>
      <c r="E258" s="178" t="s">
        <v>1</v>
      </c>
      <c r="F258" s="179" t="s">
        <v>339</v>
      </c>
      <c r="H258" s="178" t="s">
        <v>1</v>
      </c>
      <c r="I258" s="180"/>
      <c r="L258" s="177"/>
      <c r="M258" s="181"/>
      <c r="N258" s="182"/>
      <c r="O258" s="182"/>
      <c r="P258" s="182"/>
      <c r="Q258" s="182"/>
      <c r="R258" s="182"/>
      <c r="S258" s="182"/>
      <c r="T258" s="183"/>
      <c r="AT258" s="178" t="s">
        <v>142</v>
      </c>
      <c r="AU258" s="178" t="s">
        <v>83</v>
      </c>
      <c r="AV258" s="14" t="s">
        <v>81</v>
      </c>
      <c r="AW258" s="14" t="s">
        <v>32</v>
      </c>
      <c r="AX258" s="14" t="s">
        <v>75</v>
      </c>
      <c r="AY258" s="178" t="s">
        <v>132</v>
      </c>
    </row>
    <row r="259" spans="1:65" s="13" customFormat="1" ht="11.25">
      <c r="B259" s="168"/>
      <c r="D259" s="163" t="s">
        <v>142</v>
      </c>
      <c r="E259" s="169" t="s">
        <v>1</v>
      </c>
      <c r="F259" s="170" t="s">
        <v>939</v>
      </c>
      <c r="H259" s="171">
        <v>-57.62</v>
      </c>
      <c r="I259" s="172"/>
      <c r="L259" s="168"/>
      <c r="M259" s="173"/>
      <c r="N259" s="174"/>
      <c r="O259" s="174"/>
      <c r="P259" s="174"/>
      <c r="Q259" s="174"/>
      <c r="R259" s="174"/>
      <c r="S259" s="174"/>
      <c r="T259" s="175"/>
      <c r="AT259" s="169" t="s">
        <v>142</v>
      </c>
      <c r="AU259" s="169" t="s">
        <v>83</v>
      </c>
      <c r="AV259" s="13" t="s">
        <v>83</v>
      </c>
      <c r="AW259" s="13" t="s">
        <v>32</v>
      </c>
      <c r="AX259" s="13" t="s">
        <v>75</v>
      </c>
      <c r="AY259" s="169" t="s">
        <v>132</v>
      </c>
    </row>
    <row r="260" spans="1:65" s="16" customFormat="1" ht="11.25">
      <c r="B260" s="192"/>
      <c r="D260" s="163" t="s">
        <v>142</v>
      </c>
      <c r="E260" s="193" t="s">
        <v>1</v>
      </c>
      <c r="F260" s="194" t="s">
        <v>170</v>
      </c>
      <c r="H260" s="195">
        <v>142.262</v>
      </c>
      <c r="I260" s="196"/>
      <c r="L260" s="192"/>
      <c r="M260" s="197"/>
      <c r="N260" s="198"/>
      <c r="O260" s="198"/>
      <c r="P260" s="198"/>
      <c r="Q260" s="198"/>
      <c r="R260" s="198"/>
      <c r="S260" s="198"/>
      <c r="T260" s="199"/>
      <c r="AT260" s="193" t="s">
        <v>142</v>
      </c>
      <c r="AU260" s="193" t="s">
        <v>83</v>
      </c>
      <c r="AV260" s="16" t="s">
        <v>138</v>
      </c>
      <c r="AW260" s="16" t="s">
        <v>32</v>
      </c>
      <c r="AX260" s="16" t="s">
        <v>81</v>
      </c>
      <c r="AY260" s="193" t="s">
        <v>132</v>
      </c>
    </row>
    <row r="261" spans="1:65" s="13" customFormat="1" ht="11.25">
      <c r="B261" s="168"/>
      <c r="D261" s="163" t="s">
        <v>142</v>
      </c>
      <c r="F261" s="170" t="s">
        <v>940</v>
      </c>
      <c r="H261" s="171">
        <v>256.072</v>
      </c>
      <c r="I261" s="172"/>
      <c r="L261" s="168"/>
      <c r="M261" s="173"/>
      <c r="N261" s="174"/>
      <c r="O261" s="174"/>
      <c r="P261" s="174"/>
      <c r="Q261" s="174"/>
      <c r="R261" s="174"/>
      <c r="S261" s="174"/>
      <c r="T261" s="175"/>
      <c r="AT261" s="169" t="s">
        <v>142</v>
      </c>
      <c r="AU261" s="169" t="s">
        <v>83</v>
      </c>
      <c r="AV261" s="13" t="s">
        <v>83</v>
      </c>
      <c r="AW261" s="13" t="s">
        <v>3</v>
      </c>
      <c r="AX261" s="13" t="s">
        <v>81</v>
      </c>
      <c r="AY261" s="169" t="s">
        <v>132</v>
      </c>
    </row>
    <row r="262" spans="1:65" s="2" customFormat="1" ht="24.2" customHeight="1">
      <c r="A262" s="33"/>
      <c r="B262" s="149"/>
      <c r="C262" s="150" t="s">
        <v>357</v>
      </c>
      <c r="D262" s="150" t="s">
        <v>134</v>
      </c>
      <c r="E262" s="151" t="s">
        <v>343</v>
      </c>
      <c r="F262" s="152" t="s">
        <v>344</v>
      </c>
      <c r="G262" s="153" t="s">
        <v>274</v>
      </c>
      <c r="H262" s="154">
        <v>161.922</v>
      </c>
      <c r="I262" s="155"/>
      <c r="J262" s="156">
        <f>ROUND(I262*H262,2)</f>
        <v>0</v>
      </c>
      <c r="K262" s="152" t="s">
        <v>146</v>
      </c>
      <c r="L262" s="34"/>
      <c r="M262" s="157" t="s">
        <v>1</v>
      </c>
      <c r="N262" s="158" t="s">
        <v>40</v>
      </c>
      <c r="O262" s="59"/>
      <c r="P262" s="159">
        <f>O262*H262</f>
        <v>0</v>
      </c>
      <c r="Q262" s="159">
        <v>0</v>
      </c>
      <c r="R262" s="159">
        <f>Q262*H262</f>
        <v>0</v>
      </c>
      <c r="S262" s="159">
        <v>0</v>
      </c>
      <c r="T262" s="160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1" t="s">
        <v>138</v>
      </c>
      <c r="AT262" s="161" t="s">
        <v>134</v>
      </c>
      <c r="AU262" s="161" t="s">
        <v>83</v>
      </c>
      <c r="AY262" s="18" t="s">
        <v>132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8" t="s">
        <v>81</v>
      </c>
      <c r="BK262" s="162">
        <f>ROUND(I262*H262,2)</f>
        <v>0</v>
      </c>
      <c r="BL262" s="18" t="s">
        <v>138</v>
      </c>
      <c r="BM262" s="161" t="s">
        <v>345</v>
      </c>
    </row>
    <row r="263" spans="1:65" s="2" customFormat="1" ht="29.25">
      <c r="A263" s="33"/>
      <c r="B263" s="34"/>
      <c r="C263" s="33"/>
      <c r="D263" s="163" t="s">
        <v>140</v>
      </c>
      <c r="E263" s="33"/>
      <c r="F263" s="164" t="s">
        <v>346</v>
      </c>
      <c r="G263" s="33"/>
      <c r="H263" s="33"/>
      <c r="I263" s="165"/>
      <c r="J263" s="33"/>
      <c r="K263" s="33"/>
      <c r="L263" s="34"/>
      <c r="M263" s="166"/>
      <c r="N263" s="167"/>
      <c r="O263" s="59"/>
      <c r="P263" s="59"/>
      <c r="Q263" s="59"/>
      <c r="R263" s="59"/>
      <c r="S263" s="59"/>
      <c r="T263" s="60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8" t="s">
        <v>140</v>
      </c>
      <c r="AU263" s="18" t="s">
        <v>83</v>
      </c>
    </row>
    <row r="264" spans="1:65" s="14" customFormat="1" ht="11.25">
      <c r="B264" s="177"/>
      <c r="D264" s="163" t="s">
        <v>142</v>
      </c>
      <c r="E264" s="178" t="s">
        <v>1</v>
      </c>
      <c r="F264" s="179" t="s">
        <v>309</v>
      </c>
      <c r="H264" s="178" t="s">
        <v>1</v>
      </c>
      <c r="I264" s="180"/>
      <c r="L264" s="177"/>
      <c r="M264" s="181"/>
      <c r="N264" s="182"/>
      <c r="O264" s="182"/>
      <c r="P264" s="182"/>
      <c r="Q264" s="182"/>
      <c r="R264" s="182"/>
      <c r="S264" s="182"/>
      <c r="T264" s="183"/>
      <c r="AT264" s="178" t="s">
        <v>142</v>
      </c>
      <c r="AU264" s="178" t="s">
        <v>83</v>
      </c>
      <c r="AV264" s="14" t="s">
        <v>81</v>
      </c>
      <c r="AW264" s="14" t="s">
        <v>32</v>
      </c>
      <c r="AX264" s="14" t="s">
        <v>75</v>
      </c>
      <c r="AY264" s="178" t="s">
        <v>132</v>
      </c>
    </row>
    <row r="265" spans="1:65" s="13" customFormat="1" ht="11.25">
      <c r="B265" s="168"/>
      <c r="D265" s="163" t="s">
        <v>142</v>
      </c>
      <c r="E265" s="169" t="s">
        <v>1</v>
      </c>
      <c r="F265" s="170" t="s">
        <v>932</v>
      </c>
      <c r="H265" s="171">
        <v>189.476</v>
      </c>
      <c r="I265" s="172"/>
      <c r="L265" s="168"/>
      <c r="M265" s="173"/>
      <c r="N265" s="174"/>
      <c r="O265" s="174"/>
      <c r="P265" s="174"/>
      <c r="Q265" s="174"/>
      <c r="R265" s="174"/>
      <c r="S265" s="174"/>
      <c r="T265" s="175"/>
      <c r="AT265" s="169" t="s">
        <v>142</v>
      </c>
      <c r="AU265" s="169" t="s">
        <v>83</v>
      </c>
      <c r="AV265" s="13" t="s">
        <v>83</v>
      </c>
      <c r="AW265" s="13" t="s">
        <v>32</v>
      </c>
      <c r="AX265" s="13" t="s">
        <v>75</v>
      </c>
      <c r="AY265" s="169" t="s">
        <v>132</v>
      </c>
    </row>
    <row r="266" spans="1:65" s="14" customFormat="1" ht="11.25">
      <c r="B266" s="177"/>
      <c r="D266" s="163" t="s">
        <v>142</v>
      </c>
      <c r="E266" s="178" t="s">
        <v>1</v>
      </c>
      <c r="F266" s="179" t="s">
        <v>347</v>
      </c>
      <c r="H266" s="178" t="s">
        <v>1</v>
      </c>
      <c r="I266" s="180"/>
      <c r="L266" s="177"/>
      <c r="M266" s="181"/>
      <c r="N266" s="182"/>
      <c r="O266" s="182"/>
      <c r="P266" s="182"/>
      <c r="Q266" s="182"/>
      <c r="R266" s="182"/>
      <c r="S266" s="182"/>
      <c r="T266" s="183"/>
      <c r="AT266" s="178" t="s">
        <v>142</v>
      </c>
      <c r="AU266" s="178" t="s">
        <v>83</v>
      </c>
      <c r="AV266" s="14" t="s">
        <v>81</v>
      </c>
      <c r="AW266" s="14" t="s">
        <v>32</v>
      </c>
      <c r="AX266" s="14" t="s">
        <v>75</v>
      </c>
      <c r="AY266" s="178" t="s">
        <v>132</v>
      </c>
    </row>
    <row r="267" spans="1:65" s="13" customFormat="1" ht="11.25">
      <c r="B267" s="168"/>
      <c r="D267" s="163" t="s">
        <v>142</v>
      </c>
      <c r="E267" s="169" t="s">
        <v>1</v>
      </c>
      <c r="F267" s="170" t="s">
        <v>941</v>
      </c>
      <c r="H267" s="171">
        <v>-12.852</v>
      </c>
      <c r="I267" s="172"/>
      <c r="L267" s="168"/>
      <c r="M267" s="173"/>
      <c r="N267" s="174"/>
      <c r="O267" s="174"/>
      <c r="P267" s="174"/>
      <c r="Q267" s="174"/>
      <c r="R267" s="174"/>
      <c r="S267" s="174"/>
      <c r="T267" s="175"/>
      <c r="AT267" s="169" t="s">
        <v>142</v>
      </c>
      <c r="AU267" s="169" t="s">
        <v>83</v>
      </c>
      <c r="AV267" s="13" t="s">
        <v>83</v>
      </c>
      <c r="AW267" s="13" t="s">
        <v>32</v>
      </c>
      <c r="AX267" s="13" t="s">
        <v>75</v>
      </c>
      <c r="AY267" s="169" t="s">
        <v>132</v>
      </c>
    </row>
    <row r="268" spans="1:65" s="14" customFormat="1" ht="11.25">
      <c r="B268" s="177"/>
      <c r="D268" s="163" t="s">
        <v>142</v>
      </c>
      <c r="E268" s="178" t="s">
        <v>1</v>
      </c>
      <c r="F268" s="179" t="s">
        <v>349</v>
      </c>
      <c r="H268" s="178" t="s">
        <v>1</v>
      </c>
      <c r="I268" s="180"/>
      <c r="L268" s="177"/>
      <c r="M268" s="181"/>
      <c r="N268" s="182"/>
      <c r="O268" s="182"/>
      <c r="P268" s="182"/>
      <c r="Q268" s="182"/>
      <c r="R268" s="182"/>
      <c r="S268" s="182"/>
      <c r="T268" s="183"/>
      <c r="AT268" s="178" t="s">
        <v>142</v>
      </c>
      <c r="AU268" s="178" t="s">
        <v>83</v>
      </c>
      <c r="AV268" s="14" t="s">
        <v>81</v>
      </c>
      <c r="AW268" s="14" t="s">
        <v>32</v>
      </c>
      <c r="AX268" s="14" t="s">
        <v>75</v>
      </c>
      <c r="AY268" s="178" t="s">
        <v>132</v>
      </c>
    </row>
    <row r="269" spans="1:65" s="13" customFormat="1" ht="11.25">
      <c r="B269" s="168"/>
      <c r="D269" s="163" t="s">
        <v>142</v>
      </c>
      <c r="E269" s="169" t="s">
        <v>1</v>
      </c>
      <c r="F269" s="170" t="s">
        <v>942</v>
      </c>
      <c r="H269" s="171">
        <v>-42.179000000000002</v>
      </c>
      <c r="I269" s="172"/>
      <c r="L269" s="168"/>
      <c r="M269" s="173"/>
      <c r="N269" s="174"/>
      <c r="O269" s="174"/>
      <c r="P269" s="174"/>
      <c r="Q269" s="174"/>
      <c r="R269" s="174"/>
      <c r="S269" s="174"/>
      <c r="T269" s="175"/>
      <c r="AT269" s="169" t="s">
        <v>142</v>
      </c>
      <c r="AU269" s="169" t="s">
        <v>83</v>
      </c>
      <c r="AV269" s="13" t="s">
        <v>83</v>
      </c>
      <c r="AW269" s="13" t="s">
        <v>32</v>
      </c>
      <c r="AX269" s="13" t="s">
        <v>75</v>
      </c>
      <c r="AY269" s="169" t="s">
        <v>132</v>
      </c>
    </row>
    <row r="270" spans="1:65" s="14" customFormat="1" ht="11.25">
      <c r="B270" s="177"/>
      <c r="D270" s="163" t="s">
        <v>142</v>
      </c>
      <c r="E270" s="178" t="s">
        <v>1</v>
      </c>
      <c r="F270" s="179" t="s">
        <v>943</v>
      </c>
      <c r="H270" s="178" t="s">
        <v>1</v>
      </c>
      <c r="I270" s="180"/>
      <c r="L270" s="177"/>
      <c r="M270" s="181"/>
      <c r="N270" s="182"/>
      <c r="O270" s="182"/>
      <c r="P270" s="182"/>
      <c r="Q270" s="182"/>
      <c r="R270" s="182"/>
      <c r="S270" s="182"/>
      <c r="T270" s="183"/>
      <c r="AT270" s="178" t="s">
        <v>142</v>
      </c>
      <c r="AU270" s="178" t="s">
        <v>83</v>
      </c>
      <c r="AV270" s="14" t="s">
        <v>81</v>
      </c>
      <c r="AW270" s="14" t="s">
        <v>32</v>
      </c>
      <c r="AX270" s="14" t="s">
        <v>75</v>
      </c>
      <c r="AY270" s="178" t="s">
        <v>132</v>
      </c>
    </row>
    <row r="271" spans="1:65" s="13" customFormat="1" ht="11.25">
      <c r="B271" s="168"/>
      <c r="D271" s="163" t="s">
        <v>142</v>
      </c>
      <c r="E271" s="169" t="s">
        <v>1</v>
      </c>
      <c r="F271" s="170" t="s">
        <v>944</v>
      </c>
      <c r="H271" s="171">
        <v>-4.8730000000000002</v>
      </c>
      <c r="I271" s="172"/>
      <c r="L271" s="168"/>
      <c r="M271" s="173"/>
      <c r="N271" s="174"/>
      <c r="O271" s="174"/>
      <c r="P271" s="174"/>
      <c r="Q271" s="174"/>
      <c r="R271" s="174"/>
      <c r="S271" s="174"/>
      <c r="T271" s="175"/>
      <c r="AT271" s="169" t="s">
        <v>142</v>
      </c>
      <c r="AU271" s="169" t="s">
        <v>83</v>
      </c>
      <c r="AV271" s="13" t="s">
        <v>83</v>
      </c>
      <c r="AW271" s="13" t="s">
        <v>32</v>
      </c>
      <c r="AX271" s="13" t="s">
        <v>75</v>
      </c>
      <c r="AY271" s="169" t="s">
        <v>132</v>
      </c>
    </row>
    <row r="272" spans="1:65" s="14" customFormat="1" ht="11.25">
      <c r="B272" s="177"/>
      <c r="D272" s="163" t="s">
        <v>142</v>
      </c>
      <c r="E272" s="178" t="s">
        <v>1</v>
      </c>
      <c r="F272" s="179" t="s">
        <v>353</v>
      </c>
      <c r="H272" s="178" t="s">
        <v>1</v>
      </c>
      <c r="I272" s="180"/>
      <c r="L272" s="177"/>
      <c r="M272" s="181"/>
      <c r="N272" s="182"/>
      <c r="O272" s="182"/>
      <c r="P272" s="182"/>
      <c r="Q272" s="182"/>
      <c r="R272" s="182"/>
      <c r="S272" s="182"/>
      <c r="T272" s="183"/>
      <c r="AT272" s="178" t="s">
        <v>142</v>
      </c>
      <c r="AU272" s="178" t="s">
        <v>83</v>
      </c>
      <c r="AV272" s="14" t="s">
        <v>81</v>
      </c>
      <c r="AW272" s="14" t="s">
        <v>32</v>
      </c>
      <c r="AX272" s="14" t="s">
        <v>75</v>
      </c>
      <c r="AY272" s="178" t="s">
        <v>132</v>
      </c>
    </row>
    <row r="273" spans="1:65" s="13" customFormat="1" ht="11.25">
      <c r="B273" s="168"/>
      <c r="D273" s="163" t="s">
        <v>142</v>
      </c>
      <c r="E273" s="169" t="s">
        <v>1</v>
      </c>
      <c r="F273" s="170" t="s">
        <v>945</v>
      </c>
      <c r="H273" s="171">
        <v>22.468</v>
      </c>
      <c r="I273" s="172"/>
      <c r="L273" s="168"/>
      <c r="M273" s="173"/>
      <c r="N273" s="174"/>
      <c r="O273" s="174"/>
      <c r="P273" s="174"/>
      <c r="Q273" s="174"/>
      <c r="R273" s="174"/>
      <c r="S273" s="174"/>
      <c r="T273" s="175"/>
      <c r="AT273" s="169" t="s">
        <v>142</v>
      </c>
      <c r="AU273" s="169" t="s">
        <v>83</v>
      </c>
      <c r="AV273" s="13" t="s">
        <v>83</v>
      </c>
      <c r="AW273" s="13" t="s">
        <v>32</v>
      </c>
      <c r="AX273" s="13" t="s">
        <v>75</v>
      </c>
      <c r="AY273" s="169" t="s">
        <v>132</v>
      </c>
    </row>
    <row r="274" spans="1:65" s="14" customFormat="1" ht="11.25">
      <c r="B274" s="177"/>
      <c r="D274" s="163" t="s">
        <v>142</v>
      </c>
      <c r="E274" s="178" t="s">
        <v>1</v>
      </c>
      <c r="F274" s="179" t="s">
        <v>355</v>
      </c>
      <c r="H274" s="178" t="s">
        <v>1</v>
      </c>
      <c r="I274" s="180"/>
      <c r="L274" s="177"/>
      <c r="M274" s="181"/>
      <c r="N274" s="182"/>
      <c r="O274" s="182"/>
      <c r="P274" s="182"/>
      <c r="Q274" s="182"/>
      <c r="R274" s="182"/>
      <c r="S274" s="182"/>
      <c r="T274" s="183"/>
      <c r="AT274" s="178" t="s">
        <v>142</v>
      </c>
      <c r="AU274" s="178" t="s">
        <v>83</v>
      </c>
      <c r="AV274" s="14" t="s">
        <v>81</v>
      </c>
      <c r="AW274" s="14" t="s">
        <v>32</v>
      </c>
      <c r="AX274" s="14" t="s">
        <v>75</v>
      </c>
      <c r="AY274" s="178" t="s">
        <v>132</v>
      </c>
    </row>
    <row r="275" spans="1:65" s="13" customFormat="1" ht="11.25">
      <c r="B275" s="168"/>
      <c r="D275" s="163" t="s">
        <v>142</v>
      </c>
      <c r="E275" s="169" t="s">
        <v>1</v>
      </c>
      <c r="F275" s="170" t="s">
        <v>946</v>
      </c>
      <c r="H275" s="171">
        <v>9.8819999999999997</v>
      </c>
      <c r="I275" s="172"/>
      <c r="L275" s="168"/>
      <c r="M275" s="173"/>
      <c r="N275" s="174"/>
      <c r="O275" s="174"/>
      <c r="P275" s="174"/>
      <c r="Q275" s="174"/>
      <c r="R275" s="174"/>
      <c r="S275" s="174"/>
      <c r="T275" s="175"/>
      <c r="AT275" s="169" t="s">
        <v>142</v>
      </c>
      <c r="AU275" s="169" t="s">
        <v>83</v>
      </c>
      <c r="AV275" s="13" t="s">
        <v>83</v>
      </c>
      <c r="AW275" s="13" t="s">
        <v>32</v>
      </c>
      <c r="AX275" s="13" t="s">
        <v>75</v>
      </c>
      <c r="AY275" s="169" t="s">
        <v>132</v>
      </c>
    </row>
    <row r="276" spans="1:65" s="16" customFormat="1" ht="11.25">
      <c r="B276" s="192"/>
      <c r="D276" s="163" t="s">
        <v>142</v>
      </c>
      <c r="E276" s="193" t="s">
        <v>1</v>
      </c>
      <c r="F276" s="194" t="s">
        <v>170</v>
      </c>
      <c r="H276" s="195">
        <v>161.922</v>
      </c>
      <c r="I276" s="196"/>
      <c r="L276" s="192"/>
      <c r="M276" s="197"/>
      <c r="N276" s="198"/>
      <c r="O276" s="198"/>
      <c r="P276" s="198"/>
      <c r="Q276" s="198"/>
      <c r="R276" s="198"/>
      <c r="S276" s="198"/>
      <c r="T276" s="199"/>
      <c r="AT276" s="193" t="s">
        <v>142</v>
      </c>
      <c r="AU276" s="193" t="s">
        <v>83</v>
      </c>
      <c r="AV276" s="16" t="s">
        <v>138</v>
      </c>
      <c r="AW276" s="16" t="s">
        <v>32</v>
      </c>
      <c r="AX276" s="16" t="s">
        <v>81</v>
      </c>
      <c r="AY276" s="193" t="s">
        <v>132</v>
      </c>
    </row>
    <row r="277" spans="1:65" s="2" customFormat="1" ht="16.5" customHeight="1">
      <c r="A277" s="33"/>
      <c r="B277" s="149"/>
      <c r="C277" s="200" t="s">
        <v>367</v>
      </c>
      <c r="D277" s="200" t="s">
        <v>358</v>
      </c>
      <c r="E277" s="201" t="s">
        <v>359</v>
      </c>
      <c r="F277" s="202" t="s">
        <v>360</v>
      </c>
      <c r="G277" s="203" t="s">
        <v>334</v>
      </c>
      <c r="H277" s="204">
        <v>240.887</v>
      </c>
      <c r="I277" s="205"/>
      <c r="J277" s="206">
        <f>ROUND(I277*H277,2)</f>
        <v>0</v>
      </c>
      <c r="K277" s="202" t="s">
        <v>146</v>
      </c>
      <c r="L277" s="207"/>
      <c r="M277" s="208" t="s">
        <v>1</v>
      </c>
      <c r="N277" s="209" t="s">
        <v>40</v>
      </c>
      <c r="O277" s="59"/>
      <c r="P277" s="159">
        <f>O277*H277</f>
        <v>0</v>
      </c>
      <c r="Q277" s="159">
        <v>1</v>
      </c>
      <c r="R277" s="159">
        <f>Q277*H277</f>
        <v>240.887</v>
      </c>
      <c r="S277" s="159">
        <v>0</v>
      </c>
      <c r="T277" s="160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1" t="s">
        <v>186</v>
      </c>
      <c r="AT277" s="161" t="s">
        <v>358</v>
      </c>
      <c r="AU277" s="161" t="s">
        <v>83</v>
      </c>
      <c r="AY277" s="18" t="s">
        <v>132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8" t="s">
        <v>81</v>
      </c>
      <c r="BK277" s="162">
        <f>ROUND(I277*H277,2)</f>
        <v>0</v>
      </c>
      <c r="BL277" s="18" t="s">
        <v>138</v>
      </c>
      <c r="BM277" s="161" t="s">
        <v>361</v>
      </c>
    </row>
    <row r="278" spans="1:65" s="2" customFormat="1" ht="11.25">
      <c r="A278" s="33"/>
      <c r="B278" s="34"/>
      <c r="C278" s="33"/>
      <c r="D278" s="163" t="s">
        <v>140</v>
      </c>
      <c r="E278" s="33"/>
      <c r="F278" s="164" t="s">
        <v>360</v>
      </c>
      <c r="G278" s="33"/>
      <c r="H278" s="33"/>
      <c r="I278" s="165"/>
      <c r="J278" s="33"/>
      <c r="K278" s="33"/>
      <c r="L278" s="34"/>
      <c r="M278" s="166"/>
      <c r="N278" s="167"/>
      <c r="O278" s="59"/>
      <c r="P278" s="59"/>
      <c r="Q278" s="59"/>
      <c r="R278" s="59"/>
      <c r="S278" s="59"/>
      <c r="T278" s="60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8" t="s">
        <v>140</v>
      </c>
      <c r="AU278" s="18" t="s">
        <v>83</v>
      </c>
    </row>
    <row r="279" spans="1:65" s="14" customFormat="1" ht="11.25">
      <c r="B279" s="177"/>
      <c r="D279" s="163" t="s">
        <v>142</v>
      </c>
      <c r="E279" s="178" t="s">
        <v>1</v>
      </c>
      <c r="F279" s="179" t="s">
        <v>362</v>
      </c>
      <c r="H279" s="178" t="s">
        <v>1</v>
      </c>
      <c r="I279" s="180"/>
      <c r="L279" s="177"/>
      <c r="M279" s="181"/>
      <c r="N279" s="182"/>
      <c r="O279" s="182"/>
      <c r="P279" s="182"/>
      <c r="Q279" s="182"/>
      <c r="R279" s="182"/>
      <c r="S279" s="182"/>
      <c r="T279" s="183"/>
      <c r="AT279" s="178" t="s">
        <v>142</v>
      </c>
      <c r="AU279" s="178" t="s">
        <v>83</v>
      </c>
      <c r="AV279" s="14" t="s">
        <v>81</v>
      </c>
      <c r="AW279" s="14" t="s">
        <v>32</v>
      </c>
      <c r="AX279" s="14" t="s">
        <v>75</v>
      </c>
      <c r="AY279" s="178" t="s">
        <v>132</v>
      </c>
    </row>
    <row r="280" spans="1:65" s="13" customFormat="1" ht="11.25">
      <c r="B280" s="168"/>
      <c r="D280" s="163" t="s">
        <v>142</v>
      </c>
      <c r="E280" s="169" t="s">
        <v>1</v>
      </c>
      <c r="F280" s="170" t="s">
        <v>947</v>
      </c>
      <c r="H280" s="171">
        <v>161.922</v>
      </c>
      <c r="I280" s="172"/>
      <c r="L280" s="168"/>
      <c r="M280" s="173"/>
      <c r="N280" s="174"/>
      <c r="O280" s="174"/>
      <c r="P280" s="174"/>
      <c r="Q280" s="174"/>
      <c r="R280" s="174"/>
      <c r="S280" s="174"/>
      <c r="T280" s="175"/>
      <c r="AT280" s="169" t="s">
        <v>142</v>
      </c>
      <c r="AU280" s="169" t="s">
        <v>83</v>
      </c>
      <c r="AV280" s="13" t="s">
        <v>83</v>
      </c>
      <c r="AW280" s="13" t="s">
        <v>32</v>
      </c>
      <c r="AX280" s="13" t="s">
        <v>75</v>
      </c>
      <c r="AY280" s="169" t="s">
        <v>132</v>
      </c>
    </row>
    <row r="281" spans="1:65" s="15" customFormat="1" ht="11.25">
      <c r="B281" s="184"/>
      <c r="D281" s="163" t="s">
        <v>142</v>
      </c>
      <c r="E281" s="185" t="s">
        <v>1</v>
      </c>
      <c r="F281" s="186" t="s">
        <v>167</v>
      </c>
      <c r="H281" s="187">
        <v>161.922</v>
      </c>
      <c r="I281" s="188"/>
      <c r="L281" s="184"/>
      <c r="M281" s="189"/>
      <c r="N281" s="190"/>
      <c r="O281" s="190"/>
      <c r="P281" s="190"/>
      <c r="Q281" s="190"/>
      <c r="R281" s="190"/>
      <c r="S281" s="190"/>
      <c r="T281" s="191"/>
      <c r="AT281" s="185" t="s">
        <v>142</v>
      </c>
      <c r="AU281" s="185" t="s">
        <v>83</v>
      </c>
      <c r="AV281" s="15" t="s">
        <v>153</v>
      </c>
      <c r="AW281" s="15" t="s">
        <v>32</v>
      </c>
      <c r="AX281" s="15" t="s">
        <v>75</v>
      </c>
      <c r="AY281" s="185" t="s">
        <v>132</v>
      </c>
    </row>
    <row r="282" spans="1:65" s="14" customFormat="1" ht="11.25">
      <c r="B282" s="177"/>
      <c r="D282" s="163" t="s">
        <v>142</v>
      </c>
      <c r="E282" s="178" t="s">
        <v>1</v>
      </c>
      <c r="F282" s="179" t="s">
        <v>322</v>
      </c>
      <c r="H282" s="178" t="s">
        <v>1</v>
      </c>
      <c r="I282" s="180"/>
      <c r="L282" s="177"/>
      <c r="M282" s="181"/>
      <c r="N282" s="182"/>
      <c r="O282" s="182"/>
      <c r="P282" s="182"/>
      <c r="Q282" s="182"/>
      <c r="R282" s="182"/>
      <c r="S282" s="182"/>
      <c r="T282" s="183"/>
      <c r="AT282" s="178" t="s">
        <v>142</v>
      </c>
      <c r="AU282" s="178" t="s">
        <v>83</v>
      </c>
      <c r="AV282" s="14" t="s">
        <v>81</v>
      </c>
      <c r="AW282" s="14" t="s">
        <v>32</v>
      </c>
      <c r="AX282" s="14" t="s">
        <v>75</v>
      </c>
      <c r="AY282" s="178" t="s">
        <v>132</v>
      </c>
    </row>
    <row r="283" spans="1:65" s="13" customFormat="1" ht="22.5">
      <c r="B283" s="168"/>
      <c r="D283" s="163" t="s">
        <v>142</v>
      </c>
      <c r="E283" s="169" t="s">
        <v>1</v>
      </c>
      <c r="F283" s="170" t="s">
        <v>948</v>
      </c>
      <c r="H283" s="171">
        <v>-35.619999999999997</v>
      </c>
      <c r="I283" s="172"/>
      <c r="L283" s="168"/>
      <c r="M283" s="173"/>
      <c r="N283" s="174"/>
      <c r="O283" s="174"/>
      <c r="P283" s="174"/>
      <c r="Q283" s="174"/>
      <c r="R283" s="174"/>
      <c r="S283" s="174"/>
      <c r="T283" s="175"/>
      <c r="AT283" s="169" t="s">
        <v>142</v>
      </c>
      <c r="AU283" s="169" t="s">
        <v>83</v>
      </c>
      <c r="AV283" s="13" t="s">
        <v>83</v>
      </c>
      <c r="AW283" s="13" t="s">
        <v>32</v>
      </c>
      <c r="AX283" s="13" t="s">
        <v>75</v>
      </c>
      <c r="AY283" s="169" t="s">
        <v>132</v>
      </c>
    </row>
    <row r="284" spans="1:65" s="13" customFormat="1" ht="22.5">
      <c r="B284" s="168"/>
      <c r="D284" s="163" t="s">
        <v>142</v>
      </c>
      <c r="E284" s="169" t="s">
        <v>1</v>
      </c>
      <c r="F284" s="170" t="s">
        <v>949</v>
      </c>
      <c r="H284" s="171">
        <v>-16.466999999999999</v>
      </c>
      <c r="I284" s="172"/>
      <c r="L284" s="168"/>
      <c r="M284" s="173"/>
      <c r="N284" s="174"/>
      <c r="O284" s="174"/>
      <c r="P284" s="174"/>
      <c r="Q284" s="174"/>
      <c r="R284" s="174"/>
      <c r="S284" s="174"/>
      <c r="T284" s="175"/>
      <c r="AT284" s="169" t="s">
        <v>142</v>
      </c>
      <c r="AU284" s="169" t="s">
        <v>83</v>
      </c>
      <c r="AV284" s="13" t="s">
        <v>83</v>
      </c>
      <c r="AW284" s="13" t="s">
        <v>32</v>
      </c>
      <c r="AX284" s="13" t="s">
        <v>75</v>
      </c>
      <c r="AY284" s="169" t="s">
        <v>132</v>
      </c>
    </row>
    <row r="285" spans="1:65" s="13" customFormat="1" ht="11.25">
      <c r="B285" s="168"/>
      <c r="D285" s="163" t="s">
        <v>142</v>
      </c>
      <c r="E285" s="169" t="s">
        <v>1</v>
      </c>
      <c r="F285" s="170" t="s">
        <v>950</v>
      </c>
      <c r="H285" s="171">
        <v>4.8730000000000002</v>
      </c>
      <c r="I285" s="172"/>
      <c r="L285" s="168"/>
      <c r="M285" s="173"/>
      <c r="N285" s="174"/>
      <c r="O285" s="174"/>
      <c r="P285" s="174"/>
      <c r="Q285" s="174"/>
      <c r="R285" s="174"/>
      <c r="S285" s="174"/>
      <c r="T285" s="175"/>
      <c r="AT285" s="169" t="s">
        <v>142</v>
      </c>
      <c r="AU285" s="169" t="s">
        <v>83</v>
      </c>
      <c r="AV285" s="13" t="s">
        <v>83</v>
      </c>
      <c r="AW285" s="13" t="s">
        <v>32</v>
      </c>
      <c r="AX285" s="13" t="s">
        <v>75</v>
      </c>
      <c r="AY285" s="169" t="s">
        <v>132</v>
      </c>
    </row>
    <row r="286" spans="1:65" s="15" customFormat="1" ht="11.25">
      <c r="B286" s="184"/>
      <c r="D286" s="163" t="s">
        <v>142</v>
      </c>
      <c r="E286" s="185" t="s">
        <v>1</v>
      </c>
      <c r="F286" s="186" t="s">
        <v>167</v>
      </c>
      <c r="H286" s="187">
        <v>-47.213999999999999</v>
      </c>
      <c r="I286" s="188"/>
      <c r="L286" s="184"/>
      <c r="M286" s="189"/>
      <c r="N286" s="190"/>
      <c r="O286" s="190"/>
      <c r="P286" s="190"/>
      <c r="Q286" s="190"/>
      <c r="R286" s="190"/>
      <c r="S286" s="190"/>
      <c r="T286" s="191"/>
      <c r="AT286" s="185" t="s">
        <v>142</v>
      </c>
      <c r="AU286" s="185" t="s">
        <v>83</v>
      </c>
      <c r="AV286" s="15" t="s">
        <v>153</v>
      </c>
      <c r="AW286" s="15" t="s">
        <v>32</v>
      </c>
      <c r="AX286" s="15" t="s">
        <v>75</v>
      </c>
      <c r="AY286" s="185" t="s">
        <v>132</v>
      </c>
    </row>
    <row r="287" spans="1:65" s="16" customFormat="1" ht="11.25">
      <c r="B287" s="192"/>
      <c r="D287" s="163" t="s">
        <v>142</v>
      </c>
      <c r="E287" s="193" t="s">
        <v>1</v>
      </c>
      <c r="F287" s="194" t="s">
        <v>170</v>
      </c>
      <c r="H287" s="195">
        <v>114.708</v>
      </c>
      <c r="I287" s="196"/>
      <c r="L287" s="192"/>
      <c r="M287" s="197"/>
      <c r="N287" s="198"/>
      <c r="O287" s="198"/>
      <c r="P287" s="198"/>
      <c r="Q287" s="198"/>
      <c r="R287" s="198"/>
      <c r="S287" s="198"/>
      <c r="T287" s="199"/>
      <c r="AT287" s="193" t="s">
        <v>142</v>
      </c>
      <c r="AU287" s="193" t="s">
        <v>83</v>
      </c>
      <c r="AV287" s="16" t="s">
        <v>138</v>
      </c>
      <c r="AW287" s="16" t="s">
        <v>32</v>
      </c>
      <c r="AX287" s="16" t="s">
        <v>81</v>
      </c>
      <c r="AY287" s="193" t="s">
        <v>132</v>
      </c>
    </row>
    <row r="288" spans="1:65" s="13" customFormat="1" ht="11.25">
      <c r="B288" s="168"/>
      <c r="D288" s="163" t="s">
        <v>142</v>
      </c>
      <c r="F288" s="170" t="s">
        <v>951</v>
      </c>
      <c r="H288" s="171">
        <v>240.887</v>
      </c>
      <c r="I288" s="172"/>
      <c r="L288" s="168"/>
      <c r="M288" s="173"/>
      <c r="N288" s="174"/>
      <c r="O288" s="174"/>
      <c r="P288" s="174"/>
      <c r="Q288" s="174"/>
      <c r="R288" s="174"/>
      <c r="S288" s="174"/>
      <c r="T288" s="175"/>
      <c r="AT288" s="169" t="s">
        <v>142</v>
      </c>
      <c r="AU288" s="169" t="s">
        <v>83</v>
      </c>
      <c r="AV288" s="13" t="s">
        <v>83</v>
      </c>
      <c r="AW288" s="13" t="s">
        <v>3</v>
      </c>
      <c r="AX288" s="13" t="s">
        <v>81</v>
      </c>
      <c r="AY288" s="169" t="s">
        <v>132</v>
      </c>
    </row>
    <row r="289" spans="1:65" s="2" customFormat="1" ht="24.2" customHeight="1">
      <c r="A289" s="33"/>
      <c r="B289" s="149"/>
      <c r="C289" s="150" t="s">
        <v>374</v>
      </c>
      <c r="D289" s="150" t="s">
        <v>134</v>
      </c>
      <c r="E289" s="151" t="s">
        <v>368</v>
      </c>
      <c r="F289" s="152" t="s">
        <v>369</v>
      </c>
      <c r="G289" s="153" t="s">
        <v>274</v>
      </c>
      <c r="H289" s="154">
        <v>42.179000000000002</v>
      </c>
      <c r="I289" s="155"/>
      <c r="J289" s="156">
        <f>ROUND(I289*H289,2)</f>
        <v>0</v>
      </c>
      <c r="K289" s="152" t="s">
        <v>146</v>
      </c>
      <c r="L289" s="34"/>
      <c r="M289" s="157" t="s">
        <v>1</v>
      </c>
      <c r="N289" s="158" t="s">
        <v>40</v>
      </c>
      <c r="O289" s="59"/>
      <c r="P289" s="159">
        <f>O289*H289</f>
        <v>0</v>
      </c>
      <c r="Q289" s="159">
        <v>0</v>
      </c>
      <c r="R289" s="159">
        <f>Q289*H289</f>
        <v>0</v>
      </c>
      <c r="S289" s="159">
        <v>0</v>
      </c>
      <c r="T289" s="160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138</v>
      </c>
      <c r="AT289" s="161" t="s">
        <v>134</v>
      </c>
      <c r="AU289" s="161" t="s">
        <v>83</v>
      </c>
      <c r="AY289" s="18" t="s">
        <v>132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8" t="s">
        <v>81</v>
      </c>
      <c r="BK289" s="162">
        <f>ROUND(I289*H289,2)</f>
        <v>0</v>
      </c>
      <c r="BL289" s="18" t="s">
        <v>138</v>
      </c>
      <c r="BM289" s="161" t="s">
        <v>370</v>
      </c>
    </row>
    <row r="290" spans="1:65" s="2" customFormat="1" ht="39">
      <c r="A290" s="33"/>
      <c r="B290" s="34"/>
      <c r="C290" s="33"/>
      <c r="D290" s="163" t="s">
        <v>140</v>
      </c>
      <c r="E290" s="33"/>
      <c r="F290" s="164" t="s">
        <v>371</v>
      </c>
      <c r="G290" s="33"/>
      <c r="H290" s="33"/>
      <c r="I290" s="165"/>
      <c r="J290" s="33"/>
      <c r="K290" s="33"/>
      <c r="L290" s="34"/>
      <c r="M290" s="166"/>
      <c r="N290" s="167"/>
      <c r="O290" s="59"/>
      <c r="P290" s="59"/>
      <c r="Q290" s="59"/>
      <c r="R290" s="59"/>
      <c r="S290" s="59"/>
      <c r="T290" s="60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8" t="s">
        <v>140</v>
      </c>
      <c r="AU290" s="18" t="s">
        <v>83</v>
      </c>
    </row>
    <row r="291" spans="1:65" s="2" customFormat="1" ht="19.5">
      <c r="A291" s="33"/>
      <c r="B291" s="34"/>
      <c r="C291" s="33"/>
      <c r="D291" s="163" t="s">
        <v>149</v>
      </c>
      <c r="E291" s="33"/>
      <c r="F291" s="176" t="s">
        <v>876</v>
      </c>
      <c r="G291" s="33"/>
      <c r="H291" s="33"/>
      <c r="I291" s="165"/>
      <c r="J291" s="33"/>
      <c r="K291" s="33"/>
      <c r="L291" s="34"/>
      <c r="M291" s="166"/>
      <c r="N291" s="167"/>
      <c r="O291" s="59"/>
      <c r="P291" s="59"/>
      <c r="Q291" s="59"/>
      <c r="R291" s="59"/>
      <c r="S291" s="59"/>
      <c r="T291" s="60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8" t="s">
        <v>149</v>
      </c>
      <c r="AU291" s="18" t="s">
        <v>83</v>
      </c>
    </row>
    <row r="292" spans="1:65" s="13" customFormat="1" ht="22.5">
      <c r="B292" s="168"/>
      <c r="D292" s="163" t="s">
        <v>142</v>
      </c>
      <c r="E292" s="169" t="s">
        <v>1</v>
      </c>
      <c r="F292" s="170" t="s">
        <v>952</v>
      </c>
      <c r="H292" s="171">
        <v>42.179000000000002</v>
      </c>
      <c r="I292" s="172"/>
      <c r="L292" s="168"/>
      <c r="M292" s="173"/>
      <c r="N292" s="174"/>
      <c r="O292" s="174"/>
      <c r="P292" s="174"/>
      <c r="Q292" s="174"/>
      <c r="R292" s="174"/>
      <c r="S292" s="174"/>
      <c r="T292" s="175"/>
      <c r="AT292" s="169" t="s">
        <v>142</v>
      </c>
      <c r="AU292" s="169" t="s">
        <v>83</v>
      </c>
      <c r="AV292" s="13" t="s">
        <v>83</v>
      </c>
      <c r="AW292" s="13" t="s">
        <v>32</v>
      </c>
      <c r="AX292" s="13" t="s">
        <v>81</v>
      </c>
      <c r="AY292" s="169" t="s">
        <v>132</v>
      </c>
    </row>
    <row r="293" spans="1:65" s="2" customFormat="1" ht="16.5" customHeight="1">
      <c r="A293" s="33"/>
      <c r="B293" s="149"/>
      <c r="C293" s="200" t="s">
        <v>380</v>
      </c>
      <c r="D293" s="200" t="s">
        <v>358</v>
      </c>
      <c r="E293" s="201" t="s">
        <v>375</v>
      </c>
      <c r="F293" s="202" t="s">
        <v>376</v>
      </c>
      <c r="G293" s="203" t="s">
        <v>334</v>
      </c>
      <c r="H293" s="204">
        <v>84.358000000000004</v>
      </c>
      <c r="I293" s="205"/>
      <c r="J293" s="206">
        <f>ROUND(I293*H293,2)</f>
        <v>0</v>
      </c>
      <c r="K293" s="202" t="s">
        <v>146</v>
      </c>
      <c r="L293" s="207"/>
      <c r="M293" s="208" t="s">
        <v>1</v>
      </c>
      <c r="N293" s="209" t="s">
        <v>40</v>
      </c>
      <c r="O293" s="59"/>
      <c r="P293" s="159">
        <f>O293*H293</f>
        <v>0</v>
      </c>
      <c r="Q293" s="159">
        <v>1</v>
      </c>
      <c r="R293" s="159">
        <f>Q293*H293</f>
        <v>84.358000000000004</v>
      </c>
      <c r="S293" s="159">
        <v>0</v>
      </c>
      <c r="T293" s="160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1" t="s">
        <v>186</v>
      </c>
      <c r="AT293" s="161" t="s">
        <v>358</v>
      </c>
      <c r="AU293" s="161" t="s">
        <v>83</v>
      </c>
      <c r="AY293" s="18" t="s">
        <v>132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8" t="s">
        <v>81</v>
      </c>
      <c r="BK293" s="162">
        <f>ROUND(I293*H293,2)</f>
        <v>0</v>
      </c>
      <c r="BL293" s="18" t="s">
        <v>138</v>
      </c>
      <c r="BM293" s="161" t="s">
        <v>377</v>
      </c>
    </row>
    <row r="294" spans="1:65" s="2" customFormat="1" ht="11.25">
      <c r="A294" s="33"/>
      <c r="B294" s="34"/>
      <c r="C294" s="33"/>
      <c r="D294" s="163" t="s">
        <v>140</v>
      </c>
      <c r="E294" s="33"/>
      <c r="F294" s="164" t="s">
        <v>378</v>
      </c>
      <c r="G294" s="33"/>
      <c r="H294" s="33"/>
      <c r="I294" s="165"/>
      <c r="J294" s="33"/>
      <c r="K294" s="33"/>
      <c r="L294" s="34"/>
      <c r="M294" s="166"/>
      <c r="N294" s="167"/>
      <c r="O294" s="59"/>
      <c r="P294" s="59"/>
      <c r="Q294" s="59"/>
      <c r="R294" s="59"/>
      <c r="S294" s="59"/>
      <c r="T294" s="60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8" t="s">
        <v>140</v>
      </c>
      <c r="AU294" s="18" t="s">
        <v>83</v>
      </c>
    </row>
    <row r="295" spans="1:65" s="13" customFormat="1" ht="11.25">
      <c r="B295" s="168"/>
      <c r="D295" s="163" t="s">
        <v>142</v>
      </c>
      <c r="F295" s="170" t="s">
        <v>953</v>
      </c>
      <c r="H295" s="171">
        <v>84.358000000000004</v>
      </c>
      <c r="I295" s="172"/>
      <c r="L295" s="168"/>
      <c r="M295" s="173"/>
      <c r="N295" s="174"/>
      <c r="O295" s="174"/>
      <c r="P295" s="174"/>
      <c r="Q295" s="174"/>
      <c r="R295" s="174"/>
      <c r="S295" s="174"/>
      <c r="T295" s="175"/>
      <c r="AT295" s="169" t="s">
        <v>142</v>
      </c>
      <c r="AU295" s="169" t="s">
        <v>83</v>
      </c>
      <c r="AV295" s="13" t="s">
        <v>83</v>
      </c>
      <c r="AW295" s="13" t="s">
        <v>3</v>
      </c>
      <c r="AX295" s="13" t="s">
        <v>81</v>
      </c>
      <c r="AY295" s="169" t="s">
        <v>132</v>
      </c>
    </row>
    <row r="296" spans="1:65" s="2" customFormat="1" ht="24.2" customHeight="1">
      <c r="A296" s="33"/>
      <c r="B296" s="149"/>
      <c r="C296" s="150" t="s">
        <v>384</v>
      </c>
      <c r="D296" s="150" t="s">
        <v>134</v>
      </c>
      <c r="E296" s="151" t="s">
        <v>381</v>
      </c>
      <c r="F296" s="152" t="s">
        <v>382</v>
      </c>
      <c r="G296" s="153" t="s">
        <v>137</v>
      </c>
      <c r="H296" s="154">
        <v>86.56</v>
      </c>
      <c r="I296" s="155"/>
      <c r="J296" s="156">
        <f>ROUND(I296*H296,2)</f>
        <v>0</v>
      </c>
      <c r="K296" s="152" t="s">
        <v>1</v>
      </c>
      <c r="L296" s="34"/>
      <c r="M296" s="157" t="s">
        <v>1</v>
      </c>
      <c r="N296" s="158" t="s">
        <v>40</v>
      </c>
      <c r="O296" s="59"/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1" t="s">
        <v>138</v>
      </c>
      <c r="AT296" s="161" t="s">
        <v>134</v>
      </c>
      <c r="AU296" s="161" t="s">
        <v>83</v>
      </c>
      <c r="AY296" s="18" t="s">
        <v>132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8" t="s">
        <v>81</v>
      </c>
      <c r="BK296" s="162">
        <f>ROUND(I296*H296,2)</f>
        <v>0</v>
      </c>
      <c r="BL296" s="18" t="s">
        <v>138</v>
      </c>
      <c r="BM296" s="161" t="s">
        <v>383</v>
      </c>
    </row>
    <row r="297" spans="1:65" s="2" customFormat="1" ht="11.25">
      <c r="A297" s="33"/>
      <c r="B297" s="34"/>
      <c r="C297" s="33"/>
      <c r="D297" s="163" t="s">
        <v>140</v>
      </c>
      <c r="E297" s="33"/>
      <c r="F297" s="164" t="s">
        <v>382</v>
      </c>
      <c r="G297" s="33"/>
      <c r="H297" s="33"/>
      <c r="I297" s="165"/>
      <c r="J297" s="33"/>
      <c r="K297" s="33"/>
      <c r="L297" s="34"/>
      <c r="M297" s="166"/>
      <c r="N297" s="167"/>
      <c r="O297" s="59"/>
      <c r="P297" s="59"/>
      <c r="Q297" s="59"/>
      <c r="R297" s="59"/>
      <c r="S297" s="59"/>
      <c r="T297" s="60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8" t="s">
        <v>140</v>
      </c>
      <c r="AU297" s="18" t="s">
        <v>83</v>
      </c>
    </row>
    <row r="298" spans="1:65" s="2" customFormat="1" ht="33" customHeight="1">
      <c r="A298" s="33"/>
      <c r="B298" s="149"/>
      <c r="C298" s="150" t="s">
        <v>390</v>
      </c>
      <c r="D298" s="150" t="s">
        <v>134</v>
      </c>
      <c r="E298" s="151" t="s">
        <v>385</v>
      </c>
      <c r="F298" s="152" t="s">
        <v>386</v>
      </c>
      <c r="G298" s="153" t="s">
        <v>137</v>
      </c>
      <c r="H298" s="154">
        <v>86.56</v>
      </c>
      <c r="I298" s="155"/>
      <c r="J298" s="156">
        <f>ROUND(I298*H298,2)</f>
        <v>0</v>
      </c>
      <c r="K298" s="152" t="s">
        <v>146</v>
      </c>
      <c r="L298" s="34"/>
      <c r="M298" s="157" t="s">
        <v>1</v>
      </c>
      <c r="N298" s="158" t="s">
        <v>40</v>
      </c>
      <c r="O298" s="59"/>
      <c r="P298" s="159">
        <f>O298*H298</f>
        <v>0</v>
      </c>
      <c r="Q298" s="159">
        <v>0</v>
      </c>
      <c r="R298" s="159">
        <f>Q298*H298</f>
        <v>0</v>
      </c>
      <c r="S298" s="159">
        <v>0</v>
      </c>
      <c r="T298" s="160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1" t="s">
        <v>138</v>
      </c>
      <c r="AT298" s="161" t="s">
        <v>134</v>
      </c>
      <c r="AU298" s="161" t="s">
        <v>83</v>
      </c>
      <c r="AY298" s="18" t="s">
        <v>132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8" t="s">
        <v>81</v>
      </c>
      <c r="BK298" s="162">
        <f>ROUND(I298*H298,2)</f>
        <v>0</v>
      </c>
      <c r="BL298" s="18" t="s">
        <v>138</v>
      </c>
      <c r="BM298" s="161" t="s">
        <v>387</v>
      </c>
    </row>
    <row r="299" spans="1:65" s="2" customFormat="1" ht="29.25">
      <c r="A299" s="33"/>
      <c r="B299" s="34"/>
      <c r="C299" s="33"/>
      <c r="D299" s="163" t="s">
        <v>140</v>
      </c>
      <c r="E299" s="33"/>
      <c r="F299" s="164" t="s">
        <v>388</v>
      </c>
      <c r="G299" s="33"/>
      <c r="H299" s="33"/>
      <c r="I299" s="165"/>
      <c r="J299" s="33"/>
      <c r="K299" s="33"/>
      <c r="L299" s="34"/>
      <c r="M299" s="166"/>
      <c r="N299" s="167"/>
      <c r="O299" s="59"/>
      <c r="P299" s="59"/>
      <c r="Q299" s="59"/>
      <c r="R299" s="59"/>
      <c r="S299" s="59"/>
      <c r="T299" s="60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T299" s="18" t="s">
        <v>140</v>
      </c>
      <c r="AU299" s="18" t="s">
        <v>83</v>
      </c>
    </row>
    <row r="300" spans="1:65" s="2" customFormat="1" ht="19.5">
      <c r="A300" s="33"/>
      <c r="B300" s="34"/>
      <c r="C300" s="33"/>
      <c r="D300" s="163" t="s">
        <v>149</v>
      </c>
      <c r="E300" s="33"/>
      <c r="F300" s="176" t="s">
        <v>876</v>
      </c>
      <c r="G300" s="33"/>
      <c r="H300" s="33"/>
      <c r="I300" s="165"/>
      <c r="J300" s="33"/>
      <c r="K300" s="33"/>
      <c r="L300" s="34"/>
      <c r="M300" s="166"/>
      <c r="N300" s="167"/>
      <c r="O300" s="59"/>
      <c r="P300" s="59"/>
      <c r="Q300" s="59"/>
      <c r="R300" s="59"/>
      <c r="S300" s="59"/>
      <c r="T300" s="60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8" t="s">
        <v>149</v>
      </c>
      <c r="AU300" s="18" t="s">
        <v>83</v>
      </c>
    </row>
    <row r="301" spans="1:65" s="13" customFormat="1" ht="11.25">
      <c r="B301" s="168"/>
      <c r="D301" s="163" t="s">
        <v>142</v>
      </c>
      <c r="E301" s="169" t="s">
        <v>1</v>
      </c>
      <c r="F301" s="170" t="s">
        <v>954</v>
      </c>
      <c r="H301" s="171">
        <v>69.37</v>
      </c>
      <c r="I301" s="172"/>
      <c r="L301" s="168"/>
      <c r="M301" s="173"/>
      <c r="N301" s="174"/>
      <c r="O301" s="174"/>
      <c r="P301" s="174"/>
      <c r="Q301" s="174"/>
      <c r="R301" s="174"/>
      <c r="S301" s="174"/>
      <c r="T301" s="175"/>
      <c r="AT301" s="169" t="s">
        <v>142</v>
      </c>
      <c r="AU301" s="169" t="s">
        <v>83</v>
      </c>
      <c r="AV301" s="13" t="s">
        <v>83</v>
      </c>
      <c r="AW301" s="13" t="s">
        <v>32</v>
      </c>
      <c r="AX301" s="13" t="s">
        <v>75</v>
      </c>
      <c r="AY301" s="169" t="s">
        <v>132</v>
      </c>
    </row>
    <row r="302" spans="1:65" s="15" customFormat="1" ht="11.25">
      <c r="B302" s="184"/>
      <c r="D302" s="163" t="s">
        <v>142</v>
      </c>
      <c r="E302" s="185" t="s">
        <v>1</v>
      </c>
      <c r="F302" s="186" t="s">
        <v>167</v>
      </c>
      <c r="H302" s="187">
        <v>69.37</v>
      </c>
      <c r="I302" s="188"/>
      <c r="L302" s="184"/>
      <c r="M302" s="189"/>
      <c r="N302" s="190"/>
      <c r="O302" s="190"/>
      <c r="P302" s="190"/>
      <c r="Q302" s="190"/>
      <c r="R302" s="190"/>
      <c r="S302" s="190"/>
      <c r="T302" s="191"/>
      <c r="AT302" s="185" t="s">
        <v>142</v>
      </c>
      <c r="AU302" s="185" t="s">
        <v>83</v>
      </c>
      <c r="AV302" s="15" t="s">
        <v>153</v>
      </c>
      <c r="AW302" s="15" t="s">
        <v>32</v>
      </c>
      <c r="AX302" s="15" t="s">
        <v>75</v>
      </c>
      <c r="AY302" s="185" t="s">
        <v>132</v>
      </c>
    </row>
    <row r="303" spans="1:65" s="13" customFormat="1" ht="11.25">
      <c r="B303" s="168"/>
      <c r="D303" s="163" t="s">
        <v>142</v>
      </c>
      <c r="E303" s="169" t="s">
        <v>1</v>
      </c>
      <c r="F303" s="170" t="s">
        <v>955</v>
      </c>
      <c r="H303" s="171">
        <v>17.190000000000001</v>
      </c>
      <c r="I303" s="172"/>
      <c r="L303" s="168"/>
      <c r="M303" s="173"/>
      <c r="N303" s="174"/>
      <c r="O303" s="174"/>
      <c r="P303" s="174"/>
      <c r="Q303" s="174"/>
      <c r="R303" s="174"/>
      <c r="S303" s="174"/>
      <c r="T303" s="175"/>
      <c r="AT303" s="169" t="s">
        <v>142</v>
      </c>
      <c r="AU303" s="169" t="s">
        <v>83</v>
      </c>
      <c r="AV303" s="13" t="s">
        <v>83</v>
      </c>
      <c r="AW303" s="13" t="s">
        <v>32</v>
      </c>
      <c r="AX303" s="13" t="s">
        <v>75</v>
      </c>
      <c r="AY303" s="169" t="s">
        <v>132</v>
      </c>
    </row>
    <row r="304" spans="1:65" s="16" customFormat="1" ht="11.25">
      <c r="B304" s="192"/>
      <c r="D304" s="163" t="s">
        <v>142</v>
      </c>
      <c r="E304" s="193" t="s">
        <v>1</v>
      </c>
      <c r="F304" s="194" t="s">
        <v>170</v>
      </c>
      <c r="H304" s="195">
        <v>86.56</v>
      </c>
      <c r="I304" s="196"/>
      <c r="L304" s="192"/>
      <c r="M304" s="197"/>
      <c r="N304" s="198"/>
      <c r="O304" s="198"/>
      <c r="P304" s="198"/>
      <c r="Q304" s="198"/>
      <c r="R304" s="198"/>
      <c r="S304" s="198"/>
      <c r="T304" s="199"/>
      <c r="AT304" s="193" t="s">
        <v>142</v>
      </c>
      <c r="AU304" s="193" t="s">
        <v>83</v>
      </c>
      <c r="AV304" s="16" t="s">
        <v>138</v>
      </c>
      <c r="AW304" s="16" t="s">
        <v>32</v>
      </c>
      <c r="AX304" s="16" t="s">
        <v>81</v>
      </c>
      <c r="AY304" s="193" t="s">
        <v>132</v>
      </c>
    </row>
    <row r="305" spans="1:65" s="2" customFormat="1" ht="16.5" customHeight="1">
      <c r="A305" s="33"/>
      <c r="B305" s="149"/>
      <c r="C305" s="200" t="s">
        <v>394</v>
      </c>
      <c r="D305" s="200" t="s">
        <v>358</v>
      </c>
      <c r="E305" s="201" t="s">
        <v>956</v>
      </c>
      <c r="F305" s="202" t="s">
        <v>957</v>
      </c>
      <c r="G305" s="203" t="s">
        <v>334</v>
      </c>
      <c r="H305" s="204">
        <v>2.2000000000000002</v>
      </c>
      <c r="I305" s="205"/>
      <c r="J305" s="206">
        <f>ROUND(I305*H305,2)</f>
        <v>0</v>
      </c>
      <c r="K305" s="202" t="s">
        <v>146</v>
      </c>
      <c r="L305" s="207"/>
      <c r="M305" s="208" t="s">
        <v>1</v>
      </c>
      <c r="N305" s="209" t="s">
        <v>40</v>
      </c>
      <c r="O305" s="59"/>
      <c r="P305" s="159">
        <f>O305*H305</f>
        <v>0</v>
      </c>
      <c r="Q305" s="159">
        <v>1</v>
      </c>
      <c r="R305" s="159">
        <f>Q305*H305</f>
        <v>2.2000000000000002</v>
      </c>
      <c r="S305" s="159">
        <v>0</v>
      </c>
      <c r="T305" s="160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1" t="s">
        <v>186</v>
      </c>
      <c r="AT305" s="161" t="s">
        <v>358</v>
      </c>
      <c r="AU305" s="161" t="s">
        <v>83</v>
      </c>
      <c r="AY305" s="18" t="s">
        <v>132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8" t="s">
        <v>81</v>
      </c>
      <c r="BK305" s="162">
        <f>ROUND(I305*H305,2)</f>
        <v>0</v>
      </c>
      <c r="BL305" s="18" t="s">
        <v>138</v>
      </c>
      <c r="BM305" s="161" t="s">
        <v>958</v>
      </c>
    </row>
    <row r="306" spans="1:65" s="2" customFormat="1" ht="11.25">
      <c r="A306" s="33"/>
      <c r="B306" s="34"/>
      <c r="C306" s="33"/>
      <c r="D306" s="163" t="s">
        <v>140</v>
      </c>
      <c r="E306" s="33"/>
      <c r="F306" s="164" t="s">
        <v>957</v>
      </c>
      <c r="G306" s="33"/>
      <c r="H306" s="33"/>
      <c r="I306" s="165"/>
      <c r="J306" s="33"/>
      <c r="K306" s="33"/>
      <c r="L306" s="34"/>
      <c r="M306" s="166"/>
      <c r="N306" s="167"/>
      <c r="O306" s="59"/>
      <c r="P306" s="59"/>
      <c r="Q306" s="59"/>
      <c r="R306" s="59"/>
      <c r="S306" s="59"/>
      <c r="T306" s="60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8" t="s">
        <v>140</v>
      </c>
      <c r="AU306" s="18" t="s">
        <v>83</v>
      </c>
    </row>
    <row r="307" spans="1:65" s="13" customFormat="1" ht="11.25">
      <c r="B307" s="168"/>
      <c r="D307" s="163" t="s">
        <v>142</v>
      </c>
      <c r="E307" s="169" t="s">
        <v>1</v>
      </c>
      <c r="F307" s="170" t="s">
        <v>959</v>
      </c>
      <c r="H307" s="171">
        <v>1.375</v>
      </c>
      <c r="I307" s="172"/>
      <c r="L307" s="168"/>
      <c r="M307" s="173"/>
      <c r="N307" s="174"/>
      <c r="O307" s="174"/>
      <c r="P307" s="174"/>
      <c r="Q307" s="174"/>
      <c r="R307" s="174"/>
      <c r="S307" s="174"/>
      <c r="T307" s="175"/>
      <c r="AT307" s="169" t="s">
        <v>142</v>
      </c>
      <c r="AU307" s="169" t="s">
        <v>83</v>
      </c>
      <c r="AV307" s="13" t="s">
        <v>83</v>
      </c>
      <c r="AW307" s="13" t="s">
        <v>32</v>
      </c>
      <c r="AX307" s="13" t="s">
        <v>81</v>
      </c>
      <c r="AY307" s="169" t="s">
        <v>132</v>
      </c>
    </row>
    <row r="308" spans="1:65" s="13" customFormat="1" ht="11.25">
      <c r="B308" s="168"/>
      <c r="D308" s="163" t="s">
        <v>142</v>
      </c>
      <c r="F308" s="170" t="s">
        <v>960</v>
      </c>
      <c r="H308" s="171">
        <v>2.2000000000000002</v>
      </c>
      <c r="I308" s="172"/>
      <c r="L308" s="168"/>
      <c r="M308" s="173"/>
      <c r="N308" s="174"/>
      <c r="O308" s="174"/>
      <c r="P308" s="174"/>
      <c r="Q308" s="174"/>
      <c r="R308" s="174"/>
      <c r="S308" s="174"/>
      <c r="T308" s="175"/>
      <c r="AT308" s="169" t="s">
        <v>142</v>
      </c>
      <c r="AU308" s="169" t="s">
        <v>83</v>
      </c>
      <c r="AV308" s="13" t="s">
        <v>83</v>
      </c>
      <c r="AW308" s="13" t="s">
        <v>3</v>
      </c>
      <c r="AX308" s="13" t="s">
        <v>81</v>
      </c>
      <c r="AY308" s="169" t="s">
        <v>132</v>
      </c>
    </row>
    <row r="309" spans="1:65" s="2" customFormat="1" ht="33" customHeight="1">
      <c r="A309" s="33"/>
      <c r="B309" s="149"/>
      <c r="C309" s="150" t="s">
        <v>400</v>
      </c>
      <c r="D309" s="150" t="s">
        <v>134</v>
      </c>
      <c r="E309" s="151" t="s">
        <v>401</v>
      </c>
      <c r="F309" s="152" t="s">
        <v>402</v>
      </c>
      <c r="G309" s="153" t="s">
        <v>334</v>
      </c>
      <c r="H309" s="154">
        <v>325.245</v>
      </c>
      <c r="I309" s="155"/>
      <c r="J309" s="156">
        <f>ROUND(I309*H309,2)</f>
        <v>0</v>
      </c>
      <c r="K309" s="152" t="s">
        <v>146</v>
      </c>
      <c r="L309" s="34"/>
      <c r="M309" s="157" t="s">
        <v>1</v>
      </c>
      <c r="N309" s="158" t="s">
        <v>40</v>
      </c>
      <c r="O309" s="59"/>
      <c r="P309" s="159">
        <f>O309*H309</f>
        <v>0</v>
      </c>
      <c r="Q309" s="159">
        <v>0</v>
      </c>
      <c r="R309" s="159">
        <f>Q309*H309</f>
        <v>0</v>
      </c>
      <c r="S309" s="159">
        <v>0</v>
      </c>
      <c r="T309" s="160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1" t="s">
        <v>138</v>
      </c>
      <c r="AT309" s="161" t="s">
        <v>134</v>
      </c>
      <c r="AU309" s="161" t="s">
        <v>83</v>
      </c>
      <c r="AY309" s="18" t="s">
        <v>132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8" t="s">
        <v>81</v>
      </c>
      <c r="BK309" s="162">
        <f>ROUND(I309*H309,2)</f>
        <v>0</v>
      </c>
      <c r="BL309" s="18" t="s">
        <v>138</v>
      </c>
      <c r="BM309" s="161" t="s">
        <v>403</v>
      </c>
    </row>
    <row r="310" spans="1:65" s="2" customFormat="1" ht="29.25">
      <c r="A310" s="33"/>
      <c r="B310" s="34"/>
      <c r="C310" s="33"/>
      <c r="D310" s="163" t="s">
        <v>140</v>
      </c>
      <c r="E310" s="33"/>
      <c r="F310" s="164" t="s">
        <v>404</v>
      </c>
      <c r="G310" s="33"/>
      <c r="H310" s="33"/>
      <c r="I310" s="165"/>
      <c r="J310" s="33"/>
      <c r="K310" s="33"/>
      <c r="L310" s="34"/>
      <c r="M310" s="166"/>
      <c r="N310" s="167"/>
      <c r="O310" s="59"/>
      <c r="P310" s="59"/>
      <c r="Q310" s="59"/>
      <c r="R310" s="59"/>
      <c r="S310" s="59"/>
      <c r="T310" s="60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8" t="s">
        <v>140</v>
      </c>
      <c r="AU310" s="18" t="s">
        <v>83</v>
      </c>
    </row>
    <row r="311" spans="1:65" s="13" customFormat="1" ht="11.25">
      <c r="B311" s="168"/>
      <c r="D311" s="163" t="s">
        <v>142</v>
      </c>
      <c r="E311" s="169" t="s">
        <v>1</v>
      </c>
      <c r="F311" s="170" t="s">
        <v>961</v>
      </c>
      <c r="H311" s="171">
        <v>325.245</v>
      </c>
      <c r="I311" s="172"/>
      <c r="L311" s="168"/>
      <c r="M311" s="173"/>
      <c r="N311" s="174"/>
      <c r="O311" s="174"/>
      <c r="P311" s="174"/>
      <c r="Q311" s="174"/>
      <c r="R311" s="174"/>
      <c r="S311" s="174"/>
      <c r="T311" s="175"/>
      <c r="AT311" s="169" t="s">
        <v>142</v>
      </c>
      <c r="AU311" s="169" t="s">
        <v>83</v>
      </c>
      <c r="AV311" s="13" t="s">
        <v>83</v>
      </c>
      <c r="AW311" s="13" t="s">
        <v>32</v>
      </c>
      <c r="AX311" s="13" t="s">
        <v>81</v>
      </c>
      <c r="AY311" s="169" t="s">
        <v>132</v>
      </c>
    </row>
    <row r="312" spans="1:65" s="12" customFormat="1" ht="22.9" customHeight="1">
      <c r="B312" s="136"/>
      <c r="D312" s="137" t="s">
        <v>74</v>
      </c>
      <c r="E312" s="147" t="s">
        <v>138</v>
      </c>
      <c r="F312" s="147" t="s">
        <v>413</v>
      </c>
      <c r="I312" s="139"/>
      <c r="J312" s="148">
        <f>BK312</f>
        <v>0</v>
      </c>
      <c r="L312" s="136"/>
      <c r="M312" s="141"/>
      <c r="N312" s="142"/>
      <c r="O312" s="142"/>
      <c r="P312" s="143">
        <f>SUM(P313:P320)</f>
        <v>0</v>
      </c>
      <c r="Q312" s="142"/>
      <c r="R312" s="143">
        <f>SUM(R313:R320)</f>
        <v>0</v>
      </c>
      <c r="S312" s="142"/>
      <c r="T312" s="144">
        <f>SUM(T313:T320)</f>
        <v>0</v>
      </c>
      <c r="AR312" s="137" t="s">
        <v>81</v>
      </c>
      <c r="AT312" s="145" t="s">
        <v>74</v>
      </c>
      <c r="AU312" s="145" t="s">
        <v>81</v>
      </c>
      <c r="AY312" s="137" t="s">
        <v>132</v>
      </c>
      <c r="BK312" s="146">
        <f>SUM(BK313:BK320)</f>
        <v>0</v>
      </c>
    </row>
    <row r="313" spans="1:65" s="2" customFormat="1" ht="24.2" customHeight="1">
      <c r="A313" s="33"/>
      <c r="B313" s="149"/>
      <c r="C313" s="150" t="s">
        <v>407</v>
      </c>
      <c r="D313" s="150" t="s">
        <v>134</v>
      </c>
      <c r="E313" s="151" t="s">
        <v>962</v>
      </c>
      <c r="F313" s="152" t="s">
        <v>963</v>
      </c>
      <c r="G313" s="153" t="s">
        <v>274</v>
      </c>
      <c r="H313" s="154">
        <v>2.0369999999999999</v>
      </c>
      <c r="I313" s="155"/>
      <c r="J313" s="156">
        <f>ROUND(I313*H313,2)</f>
        <v>0</v>
      </c>
      <c r="K313" s="152" t="s">
        <v>146</v>
      </c>
      <c r="L313" s="34"/>
      <c r="M313" s="157" t="s">
        <v>1</v>
      </c>
      <c r="N313" s="158" t="s">
        <v>40</v>
      </c>
      <c r="O313" s="59"/>
      <c r="P313" s="159">
        <f>O313*H313</f>
        <v>0</v>
      </c>
      <c r="Q313" s="159">
        <v>0</v>
      </c>
      <c r="R313" s="159">
        <f>Q313*H313</f>
        <v>0</v>
      </c>
      <c r="S313" s="159">
        <v>0</v>
      </c>
      <c r="T313" s="160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1" t="s">
        <v>138</v>
      </c>
      <c r="AT313" s="161" t="s">
        <v>134</v>
      </c>
      <c r="AU313" s="161" t="s">
        <v>83</v>
      </c>
      <c r="AY313" s="18" t="s">
        <v>132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8" t="s">
        <v>81</v>
      </c>
      <c r="BK313" s="162">
        <f>ROUND(I313*H313,2)</f>
        <v>0</v>
      </c>
      <c r="BL313" s="18" t="s">
        <v>138</v>
      </c>
      <c r="BM313" s="161" t="s">
        <v>964</v>
      </c>
    </row>
    <row r="314" spans="1:65" s="2" customFormat="1" ht="19.5">
      <c r="A314" s="33"/>
      <c r="B314" s="34"/>
      <c r="C314" s="33"/>
      <c r="D314" s="163" t="s">
        <v>140</v>
      </c>
      <c r="E314" s="33"/>
      <c r="F314" s="164" t="s">
        <v>965</v>
      </c>
      <c r="G314" s="33"/>
      <c r="H314" s="33"/>
      <c r="I314" s="165"/>
      <c r="J314" s="33"/>
      <c r="K314" s="33"/>
      <c r="L314" s="34"/>
      <c r="M314" s="166"/>
      <c r="N314" s="167"/>
      <c r="O314" s="59"/>
      <c r="P314" s="59"/>
      <c r="Q314" s="59"/>
      <c r="R314" s="59"/>
      <c r="S314" s="59"/>
      <c r="T314" s="60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8" t="s">
        <v>140</v>
      </c>
      <c r="AU314" s="18" t="s">
        <v>83</v>
      </c>
    </row>
    <row r="315" spans="1:65" s="2" customFormat="1" ht="19.5">
      <c r="A315" s="33"/>
      <c r="B315" s="34"/>
      <c r="C315" s="33"/>
      <c r="D315" s="163" t="s">
        <v>149</v>
      </c>
      <c r="E315" s="33"/>
      <c r="F315" s="176" t="s">
        <v>876</v>
      </c>
      <c r="G315" s="33"/>
      <c r="H315" s="33"/>
      <c r="I315" s="165"/>
      <c r="J315" s="33"/>
      <c r="K315" s="33"/>
      <c r="L315" s="34"/>
      <c r="M315" s="166"/>
      <c r="N315" s="167"/>
      <c r="O315" s="59"/>
      <c r="P315" s="59"/>
      <c r="Q315" s="59"/>
      <c r="R315" s="59"/>
      <c r="S315" s="59"/>
      <c r="T315" s="60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8" t="s">
        <v>149</v>
      </c>
      <c r="AU315" s="18" t="s">
        <v>83</v>
      </c>
    </row>
    <row r="316" spans="1:65" s="13" customFormat="1" ht="11.25">
      <c r="B316" s="168"/>
      <c r="D316" s="163" t="s">
        <v>142</v>
      </c>
      <c r="E316" s="169" t="s">
        <v>1</v>
      </c>
      <c r="F316" s="170" t="s">
        <v>966</v>
      </c>
      <c r="H316" s="171">
        <v>2.0369999999999999</v>
      </c>
      <c r="I316" s="172"/>
      <c r="L316" s="168"/>
      <c r="M316" s="173"/>
      <c r="N316" s="174"/>
      <c r="O316" s="174"/>
      <c r="P316" s="174"/>
      <c r="Q316" s="174"/>
      <c r="R316" s="174"/>
      <c r="S316" s="174"/>
      <c r="T316" s="175"/>
      <c r="AT316" s="169" t="s">
        <v>142</v>
      </c>
      <c r="AU316" s="169" t="s">
        <v>83</v>
      </c>
      <c r="AV316" s="13" t="s">
        <v>83</v>
      </c>
      <c r="AW316" s="13" t="s">
        <v>32</v>
      </c>
      <c r="AX316" s="13" t="s">
        <v>81</v>
      </c>
      <c r="AY316" s="169" t="s">
        <v>132</v>
      </c>
    </row>
    <row r="317" spans="1:65" s="2" customFormat="1" ht="16.5" customHeight="1">
      <c r="A317" s="33"/>
      <c r="B317" s="149"/>
      <c r="C317" s="150" t="s">
        <v>414</v>
      </c>
      <c r="D317" s="150" t="s">
        <v>134</v>
      </c>
      <c r="E317" s="151" t="s">
        <v>415</v>
      </c>
      <c r="F317" s="152" t="s">
        <v>416</v>
      </c>
      <c r="G317" s="153" t="s">
        <v>274</v>
      </c>
      <c r="H317" s="154">
        <v>10.815</v>
      </c>
      <c r="I317" s="155"/>
      <c r="J317" s="156">
        <f>ROUND(I317*H317,2)</f>
        <v>0</v>
      </c>
      <c r="K317" s="152" t="s">
        <v>1</v>
      </c>
      <c r="L317" s="34"/>
      <c r="M317" s="157" t="s">
        <v>1</v>
      </c>
      <c r="N317" s="158" t="s">
        <v>40</v>
      </c>
      <c r="O317" s="59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1" t="s">
        <v>138</v>
      </c>
      <c r="AT317" s="161" t="s">
        <v>134</v>
      </c>
      <c r="AU317" s="161" t="s">
        <v>83</v>
      </c>
      <c r="AY317" s="18" t="s">
        <v>132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8" t="s">
        <v>81</v>
      </c>
      <c r="BK317" s="162">
        <f>ROUND(I317*H317,2)</f>
        <v>0</v>
      </c>
      <c r="BL317" s="18" t="s">
        <v>138</v>
      </c>
      <c r="BM317" s="161" t="s">
        <v>417</v>
      </c>
    </row>
    <row r="318" spans="1:65" s="2" customFormat="1" ht="19.5">
      <c r="A318" s="33"/>
      <c r="B318" s="34"/>
      <c r="C318" s="33"/>
      <c r="D318" s="163" t="s">
        <v>140</v>
      </c>
      <c r="E318" s="33"/>
      <c r="F318" s="164" t="s">
        <v>418</v>
      </c>
      <c r="G318" s="33"/>
      <c r="H318" s="33"/>
      <c r="I318" s="165"/>
      <c r="J318" s="33"/>
      <c r="K318" s="33"/>
      <c r="L318" s="34"/>
      <c r="M318" s="166"/>
      <c r="N318" s="167"/>
      <c r="O318" s="59"/>
      <c r="P318" s="59"/>
      <c r="Q318" s="59"/>
      <c r="R318" s="59"/>
      <c r="S318" s="59"/>
      <c r="T318" s="60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8" t="s">
        <v>140</v>
      </c>
      <c r="AU318" s="18" t="s">
        <v>83</v>
      </c>
    </row>
    <row r="319" spans="1:65" s="2" customFormat="1" ht="19.5">
      <c r="A319" s="33"/>
      <c r="B319" s="34"/>
      <c r="C319" s="33"/>
      <c r="D319" s="163" t="s">
        <v>149</v>
      </c>
      <c r="E319" s="33"/>
      <c r="F319" s="176" t="s">
        <v>876</v>
      </c>
      <c r="G319" s="33"/>
      <c r="H319" s="33"/>
      <c r="I319" s="165"/>
      <c r="J319" s="33"/>
      <c r="K319" s="33"/>
      <c r="L319" s="34"/>
      <c r="M319" s="166"/>
      <c r="N319" s="167"/>
      <c r="O319" s="59"/>
      <c r="P319" s="59"/>
      <c r="Q319" s="59"/>
      <c r="R319" s="59"/>
      <c r="S319" s="59"/>
      <c r="T319" s="60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T319" s="18" t="s">
        <v>149</v>
      </c>
      <c r="AU319" s="18" t="s">
        <v>83</v>
      </c>
    </row>
    <row r="320" spans="1:65" s="13" customFormat="1" ht="22.5">
      <c r="B320" s="168"/>
      <c r="D320" s="163" t="s">
        <v>142</v>
      </c>
      <c r="E320" s="169" t="s">
        <v>1</v>
      </c>
      <c r="F320" s="170" t="s">
        <v>967</v>
      </c>
      <c r="H320" s="171">
        <v>10.815</v>
      </c>
      <c r="I320" s="172"/>
      <c r="L320" s="168"/>
      <c r="M320" s="173"/>
      <c r="N320" s="174"/>
      <c r="O320" s="174"/>
      <c r="P320" s="174"/>
      <c r="Q320" s="174"/>
      <c r="R320" s="174"/>
      <c r="S320" s="174"/>
      <c r="T320" s="175"/>
      <c r="AT320" s="169" t="s">
        <v>142</v>
      </c>
      <c r="AU320" s="169" t="s">
        <v>83</v>
      </c>
      <c r="AV320" s="13" t="s">
        <v>83</v>
      </c>
      <c r="AW320" s="13" t="s">
        <v>32</v>
      </c>
      <c r="AX320" s="13" t="s">
        <v>81</v>
      </c>
      <c r="AY320" s="169" t="s">
        <v>132</v>
      </c>
    </row>
    <row r="321" spans="1:65" s="12" customFormat="1" ht="22.9" customHeight="1">
      <c r="B321" s="136"/>
      <c r="D321" s="137" t="s">
        <v>74</v>
      </c>
      <c r="E321" s="147" t="s">
        <v>171</v>
      </c>
      <c r="F321" s="147" t="s">
        <v>433</v>
      </c>
      <c r="I321" s="139"/>
      <c r="J321" s="148">
        <f>BK321</f>
        <v>0</v>
      </c>
      <c r="L321" s="136"/>
      <c r="M321" s="141"/>
      <c r="N321" s="142"/>
      <c r="O321" s="142"/>
      <c r="P321" s="143">
        <f>SUM(P322:P383)</f>
        <v>0</v>
      </c>
      <c r="Q321" s="142"/>
      <c r="R321" s="143">
        <f>SUM(R322:R383)</f>
        <v>5.5702861199999996</v>
      </c>
      <c r="S321" s="142"/>
      <c r="T321" s="144">
        <f>SUM(T322:T383)</f>
        <v>0</v>
      </c>
      <c r="AR321" s="137" t="s">
        <v>81</v>
      </c>
      <c r="AT321" s="145" t="s">
        <v>74</v>
      </c>
      <c r="AU321" s="145" t="s">
        <v>81</v>
      </c>
      <c r="AY321" s="137" t="s">
        <v>132</v>
      </c>
      <c r="BK321" s="146">
        <f>SUM(BK322:BK383)</f>
        <v>0</v>
      </c>
    </row>
    <row r="322" spans="1:65" s="2" customFormat="1" ht="24.2" customHeight="1">
      <c r="A322" s="33"/>
      <c r="B322" s="149"/>
      <c r="C322" s="150" t="s">
        <v>420</v>
      </c>
      <c r="D322" s="150" t="s">
        <v>134</v>
      </c>
      <c r="E322" s="151" t="s">
        <v>435</v>
      </c>
      <c r="F322" s="152" t="s">
        <v>436</v>
      </c>
      <c r="G322" s="153" t="s">
        <v>137</v>
      </c>
      <c r="H322" s="154">
        <v>49.929000000000002</v>
      </c>
      <c r="I322" s="155"/>
      <c r="J322" s="156">
        <f>ROUND(I322*H322,2)</f>
        <v>0</v>
      </c>
      <c r="K322" s="152" t="s">
        <v>146</v>
      </c>
      <c r="L322" s="34"/>
      <c r="M322" s="157" t="s">
        <v>1</v>
      </c>
      <c r="N322" s="158" t="s">
        <v>40</v>
      </c>
      <c r="O322" s="59"/>
      <c r="P322" s="159">
        <f>O322*H322</f>
        <v>0</v>
      </c>
      <c r="Q322" s="159">
        <v>0</v>
      </c>
      <c r="R322" s="159">
        <f>Q322*H322</f>
        <v>0</v>
      </c>
      <c r="S322" s="159">
        <v>0</v>
      </c>
      <c r="T322" s="160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1" t="s">
        <v>138</v>
      </c>
      <c r="AT322" s="161" t="s">
        <v>134</v>
      </c>
      <c r="AU322" s="161" t="s">
        <v>83</v>
      </c>
      <c r="AY322" s="18" t="s">
        <v>132</v>
      </c>
      <c r="BE322" s="162">
        <f>IF(N322="základní",J322,0)</f>
        <v>0</v>
      </c>
      <c r="BF322" s="162">
        <f>IF(N322="snížená",J322,0)</f>
        <v>0</v>
      </c>
      <c r="BG322" s="162">
        <f>IF(N322="zákl. přenesená",J322,0)</f>
        <v>0</v>
      </c>
      <c r="BH322" s="162">
        <f>IF(N322="sníž. přenesená",J322,0)</f>
        <v>0</v>
      </c>
      <c r="BI322" s="162">
        <f>IF(N322="nulová",J322,0)</f>
        <v>0</v>
      </c>
      <c r="BJ322" s="18" t="s">
        <v>81</v>
      </c>
      <c r="BK322" s="162">
        <f>ROUND(I322*H322,2)</f>
        <v>0</v>
      </c>
      <c r="BL322" s="18" t="s">
        <v>138</v>
      </c>
      <c r="BM322" s="161" t="s">
        <v>437</v>
      </c>
    </row>
    <row r="323" spans="1:65" s="2" customFormat="1" ht="19.5">
      <c r="A323" s="33"/>
      <c r="B323" s="34"/>
      <c r="C323" s="33"/>
      <c r="D323" s="163" t="s">
        <v>140</v>
      </c>
      <c r="E323" s="33"/>
      <c r="F323" s="164" t="s">
        <v>438</v>
      </c>
      <c r="G323" s="33"/>
      <c r="H323" s="33"/>
      <c r="I323" s="165"/>
      <c r="J323" s="33"/>
      <c r="K323" s="33"/>
      <c r="L323" s="34"/>
      <c r="M323" s="166"/>
      <c r="N323" s="167"/>
      <c r="O323" s="59"/>
      <c r="P323" s="59"/>
      <c r="Q323" s="59"/>
      <c r="R323" s="59"/>
      <c r="S323" s="59"/>
      <c r="T323" s="60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8" t="s">
        <v>140</v>
      </c>
      <c r="AU323" s="18" t="s">
        <v>83</v>
      </c>
    </row>
    <row r="324" spans="1:65" s="2" customFormat="1" ht="24.2" customHeight="1">
      <c r="A324" s="33"/>
      <c r="B324" s="149"/>
      <c r="C324" s="150" t="s">
        <v>427</v>
      </c>
      <c r="D324" s="150" t="s">
        <v>134</v>
      </c>
      <c r="E324" s="151" t="s">
        <v>440</v>
      </c>
      <c r="F324" s="152" t="s">
        <v>441</v>
      </c>
      <c r="G324" s="153" t="s">
        <v>137</v>
      </c>
      <c r="H324" s="154">
        <v>49.929000000000002</v>
      </c>
      <c r="I324" s="155"/>
      <c r="J324" s="156">
        <f>ROUND(I324*H324,2)</f>
        <v>0</v>
      </c>
      <c r="K324" s="152" t="s">
        <v>146</v>
      </c>
      <c r="L324" s="34"/>
      <c r="M324" s="157" t="s">
        <v>1</v>
      </c>
      <c r="N324" s="158" t="s">
        <v>40</v>
      </c>
      <c r="O324" s="59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1" t="s">
        <v>138</v>
      </c>
      <c r="AT324" s="161" t="s">
        <v>134</v>
      </c>
      <c r="AU324" s="161" t="s">
        <v>83</v>
      </c>
      <c r="AY324" s="18" t="s">
        <v>132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8" t="s">
        <v>81</v>
      </c>
      <c r="BK324" s="162">
        <f>ROUND(I324*H324,2)</f>
        <v>0</v>
      </c>
      <c r="BL324" s="18" t="s">
        <v>138</v>
      </c>
      <c r="BM324" s="161" t="s">
        <v>442</v>
      </c>
    </row>
    <row r="325" spans="1:65" s="2" customFormat="1" ht="29.25">
      <c r="A325" s="33"/>
      <c r="B325" s="34"/>
      <c r="C325" s="33"/>
      <c r="D325" s="163" t="s">
        <v>140</v>
      </c>
      <c r="E325" s="33"/>
      <c r="F325" s="164" t="s">
        <v>443</v>
      </c>
      <c r="G325" s="33"/>
      <c r="H325" s="33"/>
      <c r="I325" s="165"/>
      <c r="J325" s="33"/>
      <c r="K325" s="33"/>
      <c r="L325" s="34"/>
      <c r="M325" s="166"/>
      <c r="N325" s="167"/>
      <c r="O325" s="59"/>
      <c r="P325" s="59"/>
      <c r="Q325" s="59"/>
      <c r="R325" s="59"/>
      <c r="S325" s="59"/>
      <c r="T325" s="60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T325" s="18" t="s">
        <v>140</v>
      </c>
      <c r="AU325" s="18" t="s">
        <v>83</v>
      </c>
    </row>
    <row r="326" spans="1:65" s="2" customFormat="1" ht="24.2" customHeight="1">
      <c r="A326" s="33"/>
      <c r="B326" s="149"/>
      <c r="C326" s="150" t="s">
        <v>434</v>
      </c>
      <c r="D326" s="150" t="s">
        <v>134</v>
      </c>
      <c r="E326" s="151" t="s">
        <v>446</v>
      </c>
      <c r="F326" s="152" t="s">
        <v>447</v>
      </c>
      <c r="G326" s="153" t="s">
        <v>137</v>
      </c>
      <c r="H326" s="154">
        <v>49.929000000000002</v>
      </c>
      <c r="I326" s="155"/>
      <c r="J326" s="156">
        <f>ROUND(I326*H326,2)</f>
        <v>0</v>
      </c>
      <c r="K326" s="152" t="s">
        <v>146</v>
      </c>
      <c r="L326" s="34"/>
      <c r="M326" s="157" t="s">
        <v>1</v>
      </c>
      <c r="N326" s="158" t="s">
        <v>40</v>
      </c>
      <c r="O326" s="59"/>
      <c r="P326" s="159">
        <f>O326*H326</f>
        <v>0</v>
      </c>
      <c r="Q326" s="159">
        <v>0</v>
      </c>
      <c r="R326" s="159">
        <f>Q326*H326</f>
        <v>0</v>
      </c>
      <c r="S326" s="159">
        <v>0</v>
      </c>
      <c r="T326" s="160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1" t="s">
        <v>138</v>
      </c>
      <c r="AT326" s="161" t="s">
        <v>134</v>
      </c>
      <c r="AU326" s="161" t="s">
        <v>83</v>
      </c>
      <c r="AY326" s="18" t="s">
        <v>132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8" t="s">
        <v>81</v>
      </c>
      <c r="BK326" s="162">
        <f>ROUND(I326*H326,2)</f>
        <v>0</v>
      </c>
      <c r="BL326" s="18" t="s">
        <v>138</v>
      </c>
      <c r="BM326" s="161" t="s">
        <v>448</v>
      </c>
    </row>
    <row r="327" spans="1:65" s="2" customFormat="1" ht="19.5">
      <c r="A327" s="33"/>
      <c r="B327" s="34"/>
      <c r="C327" s="33"/>
      <c r="D327" s="163" t="s">
        <v>140</v>
      </c>
      <c r="E327" s="33"/>
      <c r="F327" s="164" t="s">
        <v>449</v>
      </c>
      <c r="G327" s="33"/>
      <c r="H327" s="33"/>
      <c r="I327" s="165"/>
      <c r="J327" s="33"/>
      <c r="K327" s="33"/>
      <c r="L327" s="34"/>
      <c r="M327" s="166"/>
      <c r="N327" s="167"/>
      <c r="O327" s="59"/>
      <c r="P327" s="59"/>
      <c r="Q327" s="59"/>
      <c r="R327" s="59"/>
      <c r="S327" s="59"/>
      <c r="T327" s="60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140</v>
      </c>
      <c r="AU327" s="18" t="s">
        <v>83</v>
      </c>
    </row>
    <row r="328" spans="1:65" s="2" customFormat="1" ht="33" customHeight="1">
      <c r="A328" s="33"/>
      <c r="B328" s="149"/>
      <c r="C328" s="150" t="s">
        <v>439</v>
      </c>
      <c r="D328" s="150" t="s">
        <v>134</v>
      </c>
      <c r="E328" s="151" t="s">
        <v>451</v>
      </c>
      <c r="F328" s="152" t="s">
        <v>452</v>
      </c>
      <c r="G328" s="153" t="s">
        <v>137</v>
      </c>
      <c r="H328" s="154">
        <v>49.929000000000002</v>
      </c>
      <c r="I328" s="155"/>
      <c r="J328" s="156">
        <f>ROUND(I328*H328,2)</f>
        <v>0</v>
      </c>
      <c r="K328" s="152" t="s">
        <v>146</v>
      </c>
      <c r="L328" s="34"/>
      <c r="M328" s="157" t="s">
        <v>1</v>
      </c>
      <c r="N328" s="158" t="s">
        <v>40</v>
      </c>
      <c r="O328" s="59"/>
      <c r="P328" s="159">
        <f>O328*H328</f>
        <v>0</v>
      </c>
      <c r="Q328" s="159">
        <v>0</v>
      </c>
      <c r="R328" s="159">
        <f>Q328*H328</f>
        <v>0</v>
      </c>
      <c r="S328" s="159">
        <v>0</v>
      </c>
      <c r="T328" s="160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1" t="s">
        <v>138</v>
      </c>
      <c r="AT328" s="161" t="s">
        <v>134</v>
      </c>
      <c r="AU328" s="161" t="s">
        <v>83</v>
      </c>
      <c r="AY328" s="18" t="s">
        <v>132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8" t="s">
        <v>81</v>
      </c>
      <c r="BK328" s="162">
        <f>ROUND(I328*H328,2)</f>
        <v>0</v>
      </c>
      <c r="BL328" s="18" t="s">
        <v>138</v>
      </c>
      <c r="BM328" s="161" t="s">
        <v>453</v>
      </c>
    </row>
    <row r="329" spans="1:65" s="2" customFormat="1" ht="29.25">
      <c r="A329" s="33"/>
      <c r="B329" s="34"/>
      <c r="C329" s="33"/>
      <c r="D329" s="163" t="s">
        <v>140</v>
      </c>
      <c r="E329" s="33"/>
      <c r="F329" s="164" t="s">
        <v>454</v>
      </c>
      <c r="G329" s="33"/>
      <c r="H329" s="33"/>
      <c r="I329" s="165"/>
      <c r="J329" s="33"/>
      <c r="K329" s="33"/>
      <c r="L329" s="34"/>
      <c r="M329" s="166"/>
      <c r="N329" s="167"/>
      <c r="O329" s="59"/>
      <c r="P329" s="59"/>
      <c r="Q329" s="59"/>
      <c r="R329" s="59"/>
      <c r="S329" s="59"/>
      <c r="T329" s="60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8" t="s">
        <v>140</v>
      </c>
      <c r="AU329" s="18" t="s">
        <v>83</v>
      </c>
    </row>
    <row r="330" spans="1:65" s="2" customFormat="1" ht="19.5">
      <c r="A330" s="33"/>
      <c r="B330" s="34"/>
      <c r="C330" s="33"/>
      <c r="D330" s="163" t="s">
        <v>149</v>
      </c>
      <c r="E330" s="33"/>
      <c r="F330" s="176" t="s">
        <v>876</v>
      </c>
      <c r="G330" s="33"/>
      <c r="H330" s="33"/>
      <c r="I330" s="165"/>
      <c r="J330" s="33"/>
      <c r="K330" s="33"/>
      <c r="L330" s="34"/>
      <c r="M330" s="166"/>
      <c r="N330" s="167"/>
      <c r="O330" s="59"/>
      <c r="P330" s="59"/>
      <c r="Q330" s="59"/>
      <c r="R330" s="59"/>
      <c r="S330" s="59"/>
      <c r="T330" s="60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T330" s="18" t="s">
        <v>149</v>
      </c>
      <c r="AU330" s="18" t="s">
        <v>83</v>
      </c>
    </row>
    <row r="331" spans="1:65" s="2" customFormat="1" ht="24.2" customHeight="1">
      <c r="A331" s="33"/>
      <c r="B331" s="149"/>
      <c r="C331" s="150" t="s">
        <v>445</v>
      </c>
      <c r="D331" s="150" t="s">
        <v>134</v>
      </c>
      <c r="E331" s="151" t="s">
        <v>457</v>
      </c>
      <c r="F331" s="152" t="s">
        <v>458</v>
      </c>
      <c r="G331" s="153" t="s">
        <v>137</v>
      </c>
      <c r="H331" s="154">
        <v>49.929000000000002</v>
      </c>
      <c r="I331" s="155"/>
      <c r="J331" s="156">
        <f>ROUND(I331*H331,2)</f>
        <v>0</v>
      </c>
      <c r="K331" s="152" t="s">
        <v>146</v>
      </c>
      <c r="L331" s="34"/>
      <c r="M331" s="157" t="s">
        <v>1</v>
      </c>
      <c r="N331" s="158" t="s">
        <v>40</v>
      </c>
      <c r="O331" s="59"/>
      <c r="P331" s="159">
        <f>O331*H331</f>
        <v>0</v>
      </c>
      <c r="Q331" s="159">
        <v>0</v>
      </c>
      <c r="R331" s="159">
        <f>Q331*H331</f>
        <v>0</v>
      </c>
      <c r="S331" s="159">
        <v>0</v>
      </c>
      <c r="T331" s="160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1" t="s">
        <v>138</v>
      </c>
      <c r="AT331" s="161" t="s">
        <v>134</v>
      </c>
      <c r="AU331" s="161" t="s">
        <v>83</v>
      </c>
      <c r="AY331" s="18" t="s">
        <v>132</v>
      </c>
      <c r="BE331" s="162">
        <f>IF(N331="základní",J331,0)</f>
        <v>0</v>
      </c>
      <c r="BF331" s="162">
        <f>IF(N331="snížená",J331,0)</f>
        <v>0</v>
      </c>
      <c r="BG331" s="162">
        <f>IF(N331="zákl. přenesená",J331,0)</f>
        <v>0</v>
      </c>
      <c r="BH331" s="162">
        <f>IF(N331="sníž. přenesená",J331,0)</f>
        <v>0</v>
      </c>
      <c r="BI331" s="162">
        <f>IF(N331="nulová",J331,0)</f>
        <v>0</v>
      </c>
      <c r="BJ331" s="18" t="s">
        <v>81</v>
      </c>
      <c r="BK331" s="162">
        <f>ROUND(I331*H331,2)</f>
        <v>0</v>
      </c>
      <c r="BL331" s="18" t="s">
        <v>138</v>
      </c>
      <c r="BM331" s="161" t="s">
        <v>459</v>
      </c>
    </row>
    <row r="332" spans="1:65" s="2" customFormat="1" ht="19.5">
      <c r="A332" s="33"/>
      <c r="B332" s="34"/>
      <c r="C332" s="33"/>
      <c r="D332" s="163" t="s">
        <v>140</v>
      </c>
      <c r="E332" s="33"/>
      <c r="F332" s="164" t="s">
        <v>460</v>
      </c>
      <c r="G332" s="33"/>
      <c r="H332" s="33"/>
      <c r="I332" s="165"/>
      <c r="J332" s="33"/>
      <c r="K332" s="33"/>
      <c r="L332" s="34"/>
      <c r="M332" s="166"/>
      <c r="N332" s="167"/>
      <c r="O332" s="59"/>
      <c r="P332" s="59"/>
      <c r="Q332" s="59"/>
      <c r="R332" s="59"/>
      <c r="S332" s="59"/>
      <c r="T332" s="60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8" t="s">
        <v>140</v>
      </c>
      <c r="AU332" s="18" t="s">
        <v>83</v>
      </c>
    </row>
    <row r="333" spans="1:65" s="2" customFormat="1" ht="33" customHeight="1">
      <c r="A333" s="33"/>
      <c r="B333" s="149"/>
      <c r="C333" s="150" t="s">
        <v>450</v>
      </c>
      <c r="D333" s="150" t="s">
        <v>134</v>
      </c>
      <c r="E333" s="151" t="s">
        <v>462</v>
      </c>
      <c r="F333" s="152" t="s">
        <v>463</v>
      </c>
      <c r="G333" s="153" t="s">
        <v>137</v>
      </c>
      <c r="H333" s="154">
        <v>49.929000000000002</v>
      </c>
      <c r="I333" s="155"/>
      <c r="J333" s="156">
        <f>ROUND(I333*H333,2)</f>
        <v>0</v>
      </c>
      <c r="K333" s="152" t="s">
        <v>146</v>
      </c>
      <c r="L333" s="34"/>
      <c r="M333" s="157" t="s">
        <v>1</v>
      </c>
      <c r="N333" s="158" t="s">
        <v>40</v>
      </c>
      <c r="O333" s="59"/>
      <c r="P333" s="159">
        <f>O333*H333</f>
        <v>0</v>
      </c>
      <c r="Q333" s="159">
        <v>0</v>
      </c>
      <c r="R333" s="159">
        <f>Q333*H333</f>
        <v>0</v>
      </c>
      <c r="S333" s="159">
        <v>0</v>
      </c>
      <c r="T333" s="160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1" t="s">
        <v>138</v>
      </c>
      <c r="AT333" s="161" t="s">
        <v>134</v>
      </c>
      <c r="AU333" s="161" t="s">
        <v>83</v>
      </c>
      <c r="AY333" s="18" t="s">
        <v>132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8" t="s">
        <v>81</v>
      </c>
      <c r="BK333" s="162">
        <f>ROUND(I333*H333,2)</f>
        <v>0</v>
      </c>
      <c r="BL333" s="18" t="s">
        <v>138</v>
      </c>
      <c r="BM333" s="161" t="s">
        <v>464</v>
      </c>
    </row>
    <row r="334" spans="1:65" s="2" customFormat="1" ht="29.25">
      <c r="A334" s="33"/>
      <c r="B334" s="34"/>
      <c r="C334" s="33"/>
      <c r="D334" s="163" t="s">
        <v>140</v>
      </c>
      <c r="E334" s="33"/>
      <c r="F334" s="164" t="s">
        <v>465</v>
      </c>
      <c r="G334" s="33"/>
      <c r="H334" s="33"/>
      <c r="I334" s="165"/>
      <c r="J334" s="33"/>
      <c r="K334" s="33"/>
      <c r="L334" s="34"/>
      <c r="M334" s="166"/>
      <c r="N334" s="167"/>
      <c r="O334" s="59"/>
      <c r="P334" s="59"/>
      <c r="Q334" s="59"/>
      <c r="R334" s="59"/>
      <c r="S334" s="59"/>
      <c r="T334" s="60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8" t="s">
        <v>140</v>
      </c>
      <c r="AU334" s="18" t="s">
        <v>83</v>
      </c>
    </row>
    <row r="335" spans="1:65" s="2" customFormat="1" ht="29.25">
      <c r="A335" s="33"/>
      <c r="B335" s="34"/>
      <c r="C335" s="33"/>
      <c r="D335" s="163" t="s">
        <v>149</v>
      </c>
      <c r="E335" s="33"/>
      <c r="F335" s="176" t="s">
        <v>968</v>
      </c>
      <c r="G335" s="33"/>
      <c r="H335" s="33"/>
      <c r="I335" s="165"/>
      <c r="J335" s="33"/>
      <c r="K335" s="33"/>
      <c r="L335" s="34"/>
      <c r="M335" s="166"/>
      <c r="N335" s="167"/>
      <c r="O335" s="59"/>
      <c r="P335" s="59"/>
      <c r="Q335" s="59"/>
      <c r="R335" s="59"/>
      <c r="S335" s="59"/>
      <c r="T335" s="60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8" t="s">
        <v>149</v>
      </c>
      <c r="AU335" s="18" t="s">
        <v>83</v>
      </c>
    </row>
    <row r="336" spans="1:65" s="14" customFormat="1" ht="11.25">
      <c r="B336" s="177"/>
      <c r="D336" s="163" t="s">
        <v>142</v>
      </c>
      <c r="E336" s="178" t="s">
        <v>1</v>
      </c>
      <c r="F336" s="179" t="s">
        <v>466</v>
      </c>
      <c r="H336" s="178" t="s">
        <v>1</v>
      </c>
      <c r="I336" s="180"/>
      <c r="L336" s="177"/>
      <c r="M336" s="181"/>
      <c r="N336" s="182"/>
      <c r="O336" s="182"/>
      <c r="P336" s="182"/>
      <c r="Q336" s="182"/>
      <c r="R336" s="182"/>
      <c r="S336" s="182"/>
      <c r="T336" s="183"/>
      <c r="AT336" s="178" t="s">
        <v>142</v>
      </c>
      <c r="AU336" s="178" t="s">
        <v>83</v>
      </c>
      <c r="AV336" s="14" t="s">
        <v>81</v>
      </c>
      <c r="AW336" s="14" t="s">
        <v>32</v>
      </c>
      <c r="AX336" s="14" t="s">
        <v>75</v>
      </c>
      <c r="AY336" s="178" t="s">
        <v>132</v>
      </c>
    </row>
    <row r="337" spans="1:65" s="13" customFormat="1" ht="11.25">
      <c r="B337" s="168"/>
      <c r="D337" s="163" t="s">
        <v>142</v>
      </c>
      <c r="E337" s="169" t="s">
        <v>1</v>
      </c>
      <c r="F337" s="170" t="s">
        <v>969</v>
      </c>
      <c r="H337" s="171">
        <v>49.929000000000002</v>
      </c>
      <c r="I337" s="172"/>
      <c r="L337" s="168"/>
      <c r="M337" s="173"/>
      <c r="N337" s="174"/>
      <c r="O337" s="174"/>
      <c r="P337" s="174"/>
      <c r="Q337" s="174"/>
      <c r="R337" s="174"/>
      <c r="S337" s="174"/>
      <c r="T337" s="175"/>
      <c r="AT337" s="169" t="s">
        <v>142</v>
      </c>
      <c r="AU337" s="169" t="s">
        <v>83</v>
      </c>
      <c r="AV337" s="13" t="s">
        <v>83</v>
      </c>
      <c r="AW337" s="13" t="s">
        <v>32</v>
      </c>
      <c r="AX337" s="13" t="s">
        <v>81</v>
      </c>
      <c r="AY337" s="169" t="s">
        <v>132</v>
      </c>
    </row>
    <row r="338" spans="1:65" s="2" customFormat="1" ht="24.2" customHeight="1">
      <c r="A338" s="33"/>
      <c r="B338" s="149"/>
      <c r="C338" s="150" t="s">
        <v>456</v>
      </c>
      <c r="D338" s="150" t="s">
        <v>134</v>
      </c>
      <c r="E338" s="151" t="s">
        <v>970</v>
      </c>
      <c r="F338" s="152" t="s">
        <v>488</v>
      </c>
      <c r="G338" s="153" t="s">
        <v>137</v>
      </c>
      <c r="H338" s="154">
        <v>2.024</v>
      </c>
      <c r="I338" s="155"/>
      <c r="J338" s="156">
        <f>ROUND(I338*H338,2)</f>
        <v>0</v>
      </c>
      <c r="K338" s="152" t="s">
        <v>1</v>
      </c>
      <c r="L338" s="34"/>
      <c r="M338" s="157" t="s">
        <v>1</v>
      </c>
      <c r="N338" s="158" t="s">
        <v>40</v>
      </c>
      <c r="O338" s="59"/>
      <c r="P338" s="159">
        <f>O338*H338</f>
        <v>0</v>
      </c>
      <c r="Q338" s="159">
        <v>0</v>
      </c>
      <c r="R338" s="159">
        <f>Q338*H338</f>
        <v>0</v>
      </c>
      <c r="S338" s="159">
        <v>0</v>
      </c>
      <c r="T338" s="160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61" t="s">
        <v>138</v>
      </c>
      <c r="AT338" s="161" t="s">
        <v>134</v>
      </c>
      <c r="AU338" s="161" t="s">
        <v>83</v>
      </c>
      <c r="AY338" s="18" t="s">
        <v>132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8" t="s">
        <v>81</v>
      </c>
      <c r="BK338" s="162">
        <f>ROUND(I338*H338,2)</f>
        <v>0</v>
      </c>
      <c r="BL338" s="18" t="s">
        <v>138</v>
      </c>
      <c r="BM338" s="161" t="s">
        <v>971</v>
      </c>
    </row>
    <row r="339" spans="1:65" s="2" customFormat="1" ht="19.5">
      <c r="A339" s="33"/>
      <c r="B339" s="34"/>
      <c r="C339" s="33"/>
      <c r="D339" s="163" t="s">
        <v>140</v>
      </c>
      <c r="E339" s="33"/>
      <c r="F339" s="164" t="s">
        <v>472</v>
      </c>
      <c r="G339" s="33"/>
      <c r="H339" s="33"/>
      <c r="I339" s="165"/>
      <c r="J339" s="33"/>
      <c r="K339" s="33"/>
      <c r="L339" s="34"/>
      <c r="M339" s="166"/>
      <c r="N339" s="167"/>
      <c r="O339" s="59"/>
      <c r="P339" s="59"/>
      <c r="Q339" s="59"/>
      <c r="R339" s="59"/>
      <c r="S339" s="59"/>
      <c r="T339" s="60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T339" s="18" t="s">
        <v>140</v>
      </c>
      <c r="AU339" s="18" t="s">
        <v>83</v>
      </c>
    </row>
    <row r="340" spans="1:65" s="2" customFormat="1" ht="24.2" customHeight="1">
      <c r="A340" s="33"/>
      <c r="B340" s="149"/>
      <c r="C340" s="150" t="s">
        <v>461</v>
      </c>
      <c r="D340" s="150" t="s">
        <v>134</v>
      </c>
      <c r="E340" s="151" t="s">
        <v>972</v>
      </c>
      <c r="F340" s="152" t="s">
        <v>973</v>
      </c>
      <c r="G340" s="153" t="s">
        <v>137</v>
      </c>
      <c r="H340" s="154">
        <v>2.024</v>
      </c>
      <c r="I340" s="155"/>
      <c r="J340" s="156">
        <f>ROUND(I340*H340,2)</f>
        <v>0</v>
      </c>
      <c r="K340" s="152" t="s">
        <v>146</v>
      </c>
      <c r="L340" s="34"/>
      <c r="M340" s="157" t="s">
        <v>1</v>
      </c>
      <c r="N340" s="158" t="s">
        <v>40</v>
      </c>
      <c r="O340" s="59"/>
      <c r="P340" s="159">
        <f>O340*H340</f>
        <v>0</v>
      </c>
      <c r="Q340" s="159">
        <v>0</v>
      </c>
      <c r="R340" s="159">
        <f>Q340*H340</f>
        <v>0</v>
      </c>
      <c r="S340" s="159">
        <v>0</v>
      </c>
      <c r="T340" s="160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1" t="s">
        <v>138</v>
      </c>
      <c r="AT340" s="161" t="s">
        <v>134</v>
      </c>
      <c r="AU340" s="161" t="s">
        <v>83</v>
      </c>
      <c r="AY340" s="18" t="s">
        <v>132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8" t="s">
        <v>81</v>
      </c>
      <c r="BK340" s="162">
        <f>ROUND(I340*H340,2)</f>
        <v>0</v>
      </c>
      <c r="BL340" s="18" t="s">
        <v>138</v>
      </c>
      <c r="BM340" s="161" t="s">
        <v>974</v>
      </c>
    </row>
    <row r="341" spans="1:65" s="2" customFormat="1" ht="19.5">
      <c r="A341" s="33"/>
      <c r="B341" s="34"/>
      <c r="C341" s="33"/>
      <c r="D341" s="163" t="s">
        <v>140</v>
      </c>
      <c r="E341" s="33"/>
      <c r="F341" s="164" t="s">
        <v>975</v>
      </c>
      <c r="G341" s="33"/>
      <c r="H341" s="33"/>
      <c r="I341" s="165"/>
      <c r="J341" s="33"/>
      <c r="K341" s="33"/>
      <c r="L341" s="34"/>
      <c r="M341" s="166"/>
      <c r="N341" s="167"/>
      <c r="O341" s="59"/>
      <c r="P341" s="59"/>
      <c r="Q341" s="59"/>
      <c r="R341" s="59"/>
      <c r="S341" s="59"/>
      <c r="T341" s="60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T341" s="18" t="s">
        <v>140</v>
      </c>
      <c r="AU341" s="18" t="s">
        <v>83</v>
      </c>
    </row>
    <row r="342" spans="1:65" s="2" customFormat="1" ht="24.2" customHeight="1">
      <c r="A342" s="33"/>
      <c r="B342" s="149"/>
      <c r="C342" s="150" t="s">
        <v>468</v>
      </c>
      <c r="D342" s="150" t="s">
        <v>134</v>
      </c>
      <c r="E342" s="151" t="s">
        <v>976</v>
      </c>
      <c r="F342" s="152" t="s">
        <v>977</v>
      </c>
      <c r="G342" s="153" t="s">
        <v>137</v>
      </c>
      <c r="H342" s="154">
        <v>2.024</v>
      </c>
      <c r="I342" s="155"/>
      <c r="J342" s="156">
        <f>ROUND(I342*H342,2)</f>
        <v>0</v>
      </c>
      <c r="K342" s="152" t="s">
        <v>146</v>
      </c>
      <c r="L342" s="34"/>
      <c r="M342" s="157" t="s">
        <v>1</v>
      </c>
      <c r="N342" s="158" t="s">
        <v>40</v>
      </c>
      <c r="O342" s="59"/>
      <c r="P342" s="159">
        <f>O342*H342</f>
        <v>0</v>
      </c>
      <c r="Q342" s="159">
        <v>0.1837</v>
      </c>
      <c r="R342" s="159">
        <f>Q342*H342</f>
        <v>0.37180879999999999</v>
      </c>
      <c r="S342" s="159">
        <v>0</v>
      </c>
      <c r="T342" s="160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1" t="s">
        <v>138</v>
      </c>
      <c r="AT342" s="161" t="s">
        <v>134</v>
      </c>
      <c r="AU342" s="161" t="s">
        <v>83</v>
      </c>
      <c r="AY342" s="18" t="s">
        <v>132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8" t="s">
        <v>81</v>
      </c>
      <c r="BK342" s="162">
        <f>ROUND(I342*H342,2)</f>
        <v>0</v>
      </c>
      <c r="BL342" s="18" t="s">
        <v>138</v>
      </c>
      <c r="BM342" s="161" t="s">
        <v>978</v>
      </c>
    </row>
    <row r="343" spans="1:65" s="2" customFormat="1" ht="39">
      <c r="A343" s="33"/>
      <c r="B343" s="34"/>
      <c r="C343" s="33"/>
      <c r="D343" s="163" t="s">
        <v>140</v>
      </c>
      <c r="E343" s="33"/>
      <c r="F343" s="164" t="s">
        <v>979</v>
      </c>
      <c r="G343" s="33"/>
      <c r="H343" s="33"/>
      <c r="I343" s="165"/>
      <c r="J343" s="33"/>
      <c r="K343" s="33"/>
      <c r="L343" s="34"/>
      <c r="M343" s="166"/>
      <c r="N343" s="167"/>
      <c r="O343" s="59"/>
      <c r="P343" s="59"/>
      <c r="Q343" s="59"/>
      <c r="R343" s="59"/>
      <c r="S343" s="59"/>
      <c r="T343" s="60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T343" s="18" t="s">
        <v>140</v>
      </c>
      <c r="AU343" s="18" t="s">
        <v>83</v>
      </c>
    </row>
    <row r="344" spans="1:65" s="2" customFormat="1" ht="19.5">
      <c r="A344" s="33"/>
      <c r="B344" s="34"/>
      <c r="C344" s="33"/>
      <c r="D344" s="163" t="s">
        <v>149</v>
      </c>
      <c r="E344" s="33"/>
      <c r="F344" s="176" t="s">
        <v>876</v>
      </c>
      <c r="G344" s="33"/>
      <c r="H344" s="33"/>
      <c r="I344" s="165"/>
      <c r="J344" s="33"/>
      <c r="K344" s="33"/>
      <c r="L344" s="34"/>
      <c r="M344" s="166"/>
      <c r="N344" s="167"/>
      <c r="O344" s="59"/>
      <c r="P344" s="59"/>
      <c r="Q344" s="59"/>
      <c r="R344" s="59"/>
      <c r="S344" s="59"/>
      <c r="T344" s="60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8" t="s">
        <v>149</v>
      </c>
      <c r="AU344" s="18" t="s">
        <v>83</v>
      </c>
    </row>
    <row r="345" spans="1:65" s="13" customFormat="1" ht="11.25">
      <c r="B345" s="168"/>
      <c r="D345" s="163" t="s">
        <v>142</v>
      </c>
      <c r="E345" s="169" t="s">
        <v>1</v>
      </c>
      <c r="F345" s="170" t="s">
        <v>980</v>
      </c>
      <c r="H345" s="171">
        <v>2.024</v>
      </c>
      <c r="I345" s="172"/>
      <c r="L345" s="168"/>
      <c r="M345" s="173"/>
      <c r="N345" s="174"/>
      <c r="O345" s="174"/>
      <c r="P345" s="174"/>
      <c r="Q345" s="174"/>
      <c r="R345" s="174"/>
      <c r="S345" s="174"/>
      <c r="T345" s="175"/>
      <c r="AT345" s="169" t="s">
        <v>142</v>
      </c>
      <c r="AU345" s="169" t="s">
        <v>83</v>
      </c>
      <c r="AV345" s="13" t="s">
        <v>83</v>
      </c>
      <c r="AW345" s="13" t="s">
        <v>32</v>
      </c>
      <c r="AX345" s="13" t="s">
        <v>81</v>
      </c>
      <c r="AY345" s="169" t="s">
        <v>132</v>
      </c>
    </row>
    <row r="346" spans="1:65" s="2" customFormat="1" ht="16.5" customHeight="1">
      <c r="A346" s="33"/>
      <c r="B346" s="149"/>
      <c r="C346" s="200" t="s">
        <v>473</v>
      </c>
      <c r="D346" s="200" t="s">
        <v>358</v>
      </c>
      <c r="E346" s="201" t="s">
        <v>762</v>
      </c>
      <c r="F346" s="202" t="s">
        <v>763</v>
      </c>
      <c r="G346" s="203" t="s">
        <v>137</v>
      </c>
      <c r="H346" s="204">
        <v>0.42499999999999999</v>
      </c>
      <c r="I346" s="205"/>
      <c r="J346" s="206">
        <f>ROUND(I346*H346,2)</f>
        <v>0</v>
      </c>
      <c r="K346" s="202" t="s">
        <v>146</v>
      </c>
      <c r="L346" s="207"/>
      <c r="M346" s="208" t="s">
        <v>1</v>
      </c>
      <c r="N346" s="209" t="s">
        <v>40</v>
      </c>
      <c r="O346" s="59"/>
      <c r="P346" s="159">
        <f>O346*H346</f>
        <v>0</v>
      </c>
      <c r="Q346" s="159">
        <v>0.222</v>
      </c>
      <c r="R346" s="159">
        <f>Q346*H346</f>
        <v>9.4350000000000003E-2</v>
      </c>
      <c r="S346" s="159">
        <v>0</v>
      </c>
      <c r="T346" s="160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1" t="s">
        <v>186</v>
      </c>
      <c r="AT346" s="161" t="s">
        <v>358</v>
      </c>
      <c r="AU346" s="161" t="s">
        <v>83</v>
      </c>
      <c r="AY346" s="18" t="s">
        <v>132</v>
      </c>
      <c r="BE346" s="162">
        <f>IF(N346="základní",J346,0)</f>
        <v>0</v>
      </c>
      <c r="BF346" s="162">
        <f>IF(N346="snížená",J346,0)</f>
        <v>0</v>
      </c>
      <c r="BG346" s="162">
        <f>IF(N346="zákl. přenesená",J346,0)</f>
        <v>0</v>
      </c>
      <c r="BH346" s="162">
        <f>IF(N346="sníž. přenesená",J346,0)</f>
        <v>0</v>
      </c>
      <c r="BI346" s="162">
        <f>IF(N346="nulová",J346,0)</f>
        <v>0</v>
      </c>
      <c r="BJ346" s="18" t="s">
        <v>81</v>
      </c>
      <c r="BK346" s="162">
        <f>ROUND(I346*H346,2)</f>
        <v>0</v>
      </c>
      <c r="BL346" s="18" t="s">
        <v>138</v>
      </c>
      <c r="BM346" s="161" t="s">
        <v>981</v>
      </c>
    </row>
    <row r="347" spans="1:65" s="2" customFormat="1" ht="11.25">
      <c r="A347" s="33"/>
      <c r="B347" s="34"/>
      <c r="C347" s="33"/>
      <c r="D347" s="163" t="s">
        <v>140</v>
      </c>
      <c r="E347" s="33"/>
      <c r="F347" s="164" t="s">
        <v>763</v>
      </c>
      <c r="G347" s="33"/>
      <c r="H347" s="33"/>
      <c r="I347" s="165"/>
      <c r="J347" s="33"/>
      <c r="K347" s="33"/>
      <c r="L347" s="34"/>
      <c r="M347" s="166"/>
      <c r="N347" s="167"/>
      <c r="O347" s="59"/>
      <c r="P347" s="59"/>
      <c r="Q347" s="59"/>
      <c r="R347" s="59"/>
      <c r="S347" s="59"/>
      <c r="T347" s="60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T347" s="18" t="s">
        <v>140</v>
      </c>
      <c r="AU347" s="18" t="s">
        <v>83</v>
      </c>
    </row>
    <row r="348" spans="1:65" s="14" customFormat="1" ht="11.25">
      <c r="B348" s="177"/>
      <c r="D348" s="163" t="s">
        <v>142</v>
      </c>
      <c r="E348" s="178" t="s">
        <v>1</v>
      </c>
      <c r="F348" s="179" t="s">
        <v>483</v>
      </c>
      <c r="H348" s="178" t="s">
        <v>1</v>
      </c>
      <c r="I348" s="180"/>
      <c r="L348" s="177"/>
      <c r="M348" s="181"/>
      <c r="N348" s="182"/>
      <c r="O348" s="182"/>
      <c r="P348" s="182"/>
      <c r="Q348" s="182"/>
      <c r="R348" s="182"/>
      <c r="S348" s="182"/>
      <c r="T348" s="183"/>
      <c r="AT348" s="178" t="s">
        <v>142</v>
      </c>
      <c r="AU348" s="178" t="s">
        <v>83</v>
      </c>
      <c r="AV348" s="14" t="s">
        <v>81</v>
      </c>
      <c r="AW348" s="14" t="s">
        <v>32</v>
      </c>
      <c r="AX348" s="14" t="s">
        <v>75</v>
      </c>
      <c r="AY348" s="178" t="s">
        <v>132</v>
      </c>
    </row>
    <row r="349" spans="1:65" s="13" customFormat="1" ht="11.25">
      <c r="B349" s="168"/>
      <c r="D349" s="163" t="s">
        <v>142</v>
      </c>
      <c r="E349" s="169" t="s">
        <v>1</v>
      </c>
      <c r="F349" s="170" t="s">
        <v>982</v>
      </c>
      <c r="H349" s="171">
        <v>0.40500000000000003</v>
      </c>
      <c r="I349" s="172"/>
      <c r="L349" s="168"/>
      <c r="M349" s="173"/>
      <c r="N349" s="174"/>
      <c r="O349" s="174"/>
      <c r="P349" s="174"/>
      <c r="Q349" s="174"/>
      <c r="R349" s="174"/>
      <c r="S349" s="174"/>
      <c r="T349" s="175"/>
      <c r="AT349" s="169" t="s">
        <v>142</v>
      </c>
      <c r="AU349" s="169" t="s">
        <v>83</v>
      </c>
      <c r="AV349" s="13" t="s">
        <v>83</v>
      </c>
      <c r="AW349" s="13" t="s">
        <v>32</v>
      </c>
      <c r="AX349" s="13" t="s">
        <v>81</v>
      </c>
      <c r="AY349" s="169" t="s">
        <v>132</v>
      </c>
    </row>
    <row r="350" spans="1:65" s="13" customFormat="1" ht="11.25">
      <c r="B350" s="168"/>
      <c r="D350" s="163" t="s">
        <v>142</v>
      </c>
      <c r="F350" s="170" t="s">
        <v>983</v>
      </c>
      <c r="H350" s="171">
        <v>0.42499999999999999</v>
      </c>
      <c r="I350" s="172"/>
      <c r="L350" s="168"/>
      <c r="M350" s="173"/>
      <c r="N350" s="174"/>
      <c r="O350" s="174"/>
      <c r="P350" s="174"/>
      <c r="Q350" s="174"/>
      <c r="R350" s="174"/>
      <c r="S350" s="174"/>
      <c r="T350" s="175"/>
      <c r="AT350" s="169" t="s">
        <v>142</v>
      </c>
      <c r="AU350" s="169" t="s">
        <v>83</v>
      </c>
      <c r="AV350" s="13" t="s">
        <v>83</v>
      </c>
      <c r="AW350" s="13" t="s">
        <v>3</v>
      </c>
      <c r="AX350" s="13" t="s">
        <v>81</v>
      </c>
      <c r="AY350" s="169" t="s">
        <v>132</v>
      </c>
    </row>
    <row r="351" spans="1:65" s="2" customFormat="1" ht="24.2" customHeight="1">
      <c r="A351" s="33"/>
      <c r="B351" s="149"/>
      <c r="C351" s="150" t="s">
        <v>479</v>
      </c>
      <c r="D351" s="150" t="s">
        <v>134</v>
      </c>
      <c r="E351" s="151" t="s">
        <v>469</v>
      </c>
      <c r="F351" s="152" t="s">
        <v>470</v>
      </c>
      <c r="G351" s="153" t="s">
        <v>137</v>
      </c>
      <c r="H351" s="154">
        <v>4.8070000000000004</v>
      </c>
      <c r="I351" s="155"/>
      <c r="J351" s="156">
        <f>ROUND(I351*H351,2)</f>
        <v>0</v>
      </c>
      <c r="K351" s="152" t="s">
        <v>146</v>
      </c>
      <c r="L351" s="34"/>
      <c r="M351" s="157" t="s">
        <v>1</v>
      </c>
      <c r="N351" s="158" t="s">
        <v>40</v>
      </c>
      <c r="O351" s="59"/>
      <c r="P351" s="159">
        <f>O351*H351</f>
        <v>0</v>
      </c>
      <c r="Q351" s="159">
        <v>0</v>
      </c>
      <c r="R351" s="159">
        <f>Q351*H351</f>
        <v>0</v>
      </c>
      <c r="S351" s="159">
        <v>0</v>
      </c>
      <c r="T351" s="160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61" t="s">
        <v>138</v>
      </c>
      <c r="AT351" s="161" t="s">
        <v>134</v>
      </c>
      <c r="AU351" s="161" t="s">
        <v>83</v>
      </c>
      <c r="AY351" s="18" t="s">
        <v>132</v>
      </c>
      <c r="BE351" s="162">
        <f>IF(N351="základní",J351,0)</f>
        <v>0</v>
      </c>
      <c r="BF351" s="162">
        <f>IF(N351="snížená",J351,0)</f>
        <v>0</v>
      </c>
      <c r="BG351" s="162">
        <f>IF(N351="zákl. přenesená",J351,0)</f>
        <v>0</v>
      </c>
      <c r="BH351" s="162">
        <f>IF(N351="sníž. přenesená",J351,0)</f>
        <v>0</v>
      </c>
      <c r="BI351" s="162">
        <f>IF(N351="nulová",J351,0)</f>
        <v>0</v>
      </c>
      <c r="BJ351" s="18" t="s">
        <v>81</v>
      </c>
      <c r="BK351" s="162">
        <f>ROUND(I351*H351,2)</f>
        <v>0</v>
      </c>
      <c r="BL351" s="18" t="s">
        <v>138</v>
      </c>
      <c r="BM351" s="161" t="s">
        <v>471</v>
      </c>
    </row>
    <row r="352" spans="1:65" s="2" customFormat="1" ht="19.5">
      <c r="A352" s="33"/>
      <c r="B352" s="34"/>
      <c r="C352" s="33"/>
      <c r="D352" s="163" t="s">
        <v>140</v>
      </c>
      <c r="E352" s="33"/>
      <c r="F352" s="164" t="s">
        <v>472</v>
      </c>
      <c r="G352" s="33"/>
      <c r="H352" s="33"/>
      <c r="I352" s="165"/>
      <c r="J352" s="33"/>
      <c r="K352" s="33"/>
      <c r="L352" s="34"/>
      <c r="M352" s="166"/>
      <c r="N352" s="167"/>
      <c r="O352" s="59"/>
      <c r="P352" s="59"/>
      <c r="Q352" s="59"/>
      <c r="R352" s="59"/>
      <c r="S352" s="59"/>
      <c r="T352" s="60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T352" s="18" t="s">
        <v>140</v>
      </c>
      <c r="AU352" s="18" t="s">
        <v>83</v>
      </c>
    </row>
    <row r="353" spans="1:65" s="2" customFormat="1" ht="33" customHeight="1">
      <c r="A353" s="33"/>
      <c r="B353" s="149"/>
      <c r="C353" s="150" t="s">
        <v>486</v>
      </c>
      <c r="D353" s="150" t="s">
        <v>134</v>
      </c>
      <c r="E353" s="151" t="s">
        <v>984</v>
      </c>
      <c r="F353" s="152" t="s">
        <v>985</v>
      </c>
      <c r="G353" s="153" t="s">
        <v>137</v>
      </c>
      <c r="H353" s="154">
        <v>4.8070000000000004</v>
      </c>
      <c r="I353" s="155"/>
      <c r="J353" s="156">
        <f>ROUND(I353*H353,2)</f>
        <v>0</v>
      </c>
      <c r="K353" s="152" t="s">
        <v>146</v>
      </c>
      <c r="L353" s="34"/>
      <c r="M353" s="157" t="s">
        <v>1</v>
      </c>
      <c r="N353" s="158" t="s">
        <v>40</v>
      </c>
      <c r="O353" s="59"/>
      <c r="P353" s="159">
        <f>O353*H353</f>
        <v>0</v>
      </c>
      <c r="Q353" s="159">
        <v>0.10100000000000001</v>
      </c>
      <c r="R353" s="159">
        <f>Q353*H353</f>
        <v>0.48550700000000008</v>
      </c>
      <c r="S353" s="159">
        <v>0</v>
      </c>
      <c r="T353" s="160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1" t="s">
        <v>138</v>
      </c>
      <c r="AT353" s="161" t="s">
        <v>134</v>
      </c>
      <c r="AU353" s="161" t="s">
        <v>83</v>
      </c>
      <c r="AY353" s="18" t="s">
        <v>132</v>
      </c>
      <c r="BE353" s="162">
        <f>IF(N353="základní",J353,0)</f>
        <v>0</v>
      </c>
      <c r="BF353" s="162">
        <f>IF(N353="snížená",J353,0)</f>
        <v>0</v>
      </c>
      <c r="BG353" s="162">
        <f>IF(N353="zákl. přenesená",J353,0)</f>
        <v>0</v>
      </c>
      <c r="BH353" s="162">
        <f>IF(N353="sníž. přenesená",J353,0)</f>
        <v>0</v>
      </c>
      <c r="BI353" s="162">
        <f>IF(N353="nulová",J353,0)</f>
        <v>0</v>
      </c>
      <c r="BJ353" s="18" t="s">
        <v>81</v>
      </c>
      <c r="BK353" s="162">
        <f>ROUND(I353*H353,2)</f>
        <v>0</v>
      </c>
      <c r="BL353" s="18" t="s">
        <v>138</v>
      </c>
      <c r="BM353" s="161" t="s">
        <v>986</v>
      </c>
    </row>
    <row r="354" spans="1:65" s="2" customFormat="1" ht="48.75">
      <c r="A354" s="33"/>
      <c r="B354" s="34"/>
      <c r="C354" s="33"/>
      <c r="D354" s="163" t="s">
        <v>140</v>
      </c>
      <c r="E354" s="33"/>
      <c r="F354" s="164" t="s">
        <v>987</v>
      </c>
      <c r="G354" s="33"/>
      <c r="H354" s="33"/>
      <c r="I354" s="165"/>
      <c r="J354" s="33"/>
      <c r="K354" s="33"/>
      <c r="L354" s="34"/>
      <c r="M354" s="166"/>
      <c r="N354" s="167"/>
      <c r="O354" s="59"/>
      <c r="P354" s="59"/>
      <c r="Q354" s="59"/>
      <c r="R354" s="59"/>
      <c r="S354" s="59"/>
      <c r="T354" s="60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T354" s="18" t="s">
        <v>140</v>
      </c>
      <c r="AU354" s="18" t="s">
        <v>83</v>
      </c>
    </row>
    <row r="355" spans="1:65" s="2" customFormat="1" ht="19.5">
      <c r="A355" s="33"/>
      <c r="B355" s="34"/>
      <c r="C355" s="33"/>
      <c r="D355" s="163" t="s">
        <v>149</v>
      </c>
      <c r="E355" s="33"/>
      <c r="F355" s="176" t="s">
        <v>876</v>
      </c>
      <c r="G355" s="33"/>
      <c r="H355" s="33"/>
      <c r="I355" s="165"/>
      <c r="J355" s="33"/>
      <c r="K355" s="33"/>
      <c r="L355" s="34"/>
      <c r="M355" s="166"/>
      <c r="N355" s="167"/>
      <c r="O355" s="59"/>
      <c r="P355" s="59"/>
      <c r="Q355" s="59"/>
      <c r="R355" s="59"/>
      <c r="S355" s="59"/>
      <c r="T355" s="60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T355" s="18" t="s">
        <v>149</v>
      </c>
      <c r="AU355" s="18" t="s">
        <v>83</v>
      </c>
    </row>
    <row r="356" spans="1:65" s="13" customFormat="1" ht="11.25">
      <c r="B356" s="168"/>
      <c r="D356" s="163" t="s">
        <v>142</v>
      </c>
      <c r="E356" s="169" t="s">
        <v>1</v>
      </c>
      <c r="F356" s="170" t="s">
        <v>988</v>
      </c>
      <c r="H356" s="171">
        <v>4.8070000000000004</v>
      </c>
      <c r="I356" s="172"/>
      <c r="L356" s="168"/>
      <c r="M356" s="173"/>
      <c r="N356" s="174"/>
      <c r="O356" s="174"/>
      <c r="P356" s="174"/>
      <c r="Q356" s="174"/>
      <c r="R356" s="174"/>
      <c r="S356" s="174"/>
      <c r="T356" s="175"/>
      <c r="AT356" s="169" t="s">
        <v>142</v>
      </c>
      <c r="AU356" s="169" t="s">
        <v>83</v>
      </c>
      <c r="AV356" s="13" t="s">
        <v>83</v>
      </c>
      <c r="AW356" s="13" t="s">
        <v>32</v>
      </c>
      <c r="AX356" s="13" t="s">
        <v>81</v>
      </c>
      <c r="AY356" s="169" t="s">
        <v>132</v>
      </c>
    </row>
    <row r="357" spans="1:65" s="2" customFormat="1" ht="24.2" customHeight="1">
      <c r="A357" s="33"/>
      <c r="B357" s="149"/>
      <c r="C357" s="200" t="s">
        <v>490</v>
      </c>
      <c r="D357" s="200" t="s">
        <v>358</v>
      </c>
      <c r="E357" s="201" t="s">
        <v>989</v>
      </c>
      <c r="F357" s="202" t="s">
        <v>990</v>
      </c>
      <c r="G357" s="203" t="s">
        <v>137</v>
      </c>
      <c r="H357" s="204">
        <v>1.0089999999999999</v>
      </c>
      <c r="I357" s="205"/>
      <c r="J357" s="206">
        <f>ROUND(I357*H357,2)</f>
        <v>0</v>
      </c>
      <c r="K357" s="202" t="s">
        <v>146</v>
      </c>
      <c r="L357" s="207"/>
      <c r="M357" s="208" t="s">
        <v>1</v>
      </c>
      <c r="N357" s="209" t="s">
        <v>40</v>
      </c>
      <c r="O357" s="59"/>
      <c r="P357" s="159">
        <f>O357*H357</f>
        <v>0</v>
      </c>
      <c r="Q357" s="159">
        <v>0.115</v>
      </c>
      <c r="R357" s="159">
        <f>Q357*H357</f>
        <v>0.116035</v>
      </c>
      <c r="S357" s="159">
        <v>0</v>
      </c>
      <c r="T357" s="160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61" t="s">
        <v>186</v>
      </c>
      <c r="AT357" s="161" t="s">
        <v>358</v>
      </c>
      <c r="AU357" s="161" t="s">
        <v>83</v>
      </c>
      <c r="AY357" s="18" t="s">
        <v>132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8" t="s">
        <v>81</v>
      </c>
      <c r="BK357" s="162">
        <f>ROUND(I357*H357,2)</f>
        <v>0</v>
      </c>
      <c r="BL357" s="18" t="s">
        <v>138</v>
      </c>
      <c r="BM357" s="161" t="s">
        <v>991</v>
      </c>
    </row>
    <row r="358" spans="1:65" s="2" customFormat="1" ht="11.25">
      <c r="A358" s="33"/>
      <c r="B358" s="34"/>
      <c r="C358" s="33"/>
      <c r="D358" s="163" t="s">
        <v>140</v>
      </c>
      <c r="E358" s="33"/>
      <c r="F358" s="164" t="s">
        <v>990</v>
      </c>
      <c r="G358" s="33"/>
      <c r="H358" s="33"/>
      <c r="I358" s="165"/>
      <c r="J358" s="33"/>
      <c r="K358" s="33"/>
      <c r="L358" s="34"/>
      <c r="M358" s="166"/>
      <c r="N358" s="167"/>
      <c r="O358" s="59"/>
      <c r="P358" s="59"/>
      <c r="Q358" s="59"/>
      <c r="R358" s="59"/>
      <c r="S358" s="59"/>
      <c r="T358" s="60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T358" s="18" t="s">
        <v>140</v>
      </c>
      <c r="AU358" s="18" t="s">
        <v>83</v>
      </c>
    </row>
    <row r="359" spans="1:65" s="14" customFormat="1" ht="11.25">
      <c r="B359" s="177"/>
      <c r="D359" s="163" t="s">
        <v>142</v>
      </c>
      <c r="E359" s="178" t="s">
        <v>1</v>
      </c>
      <c r="F359" s="179" t="s">
        <v>483</v>
      </c>
      <c r="H359" s="178" t="s">
        <v>1</v>
      </c>
      <c r="I359" s="180"/>
      <c r="L359" s="177"/>
      <c r="M359" s="181"/>
      <c r="N359" s="182"/>
      <c r="O359" s="182"/>
      <c r="P359" s="182"/>
      <c r="Q359" s="182"/>
      <c r="R359" s="182"/>
      <c r="S359" s="182"/>
      <c r="T359" s="183"/>
      <c r="AT359" s="178" t="s">
        <v>142</v>
      </c>
      <c r="AU359" s="178" t="s">
        <v>83</v>
      </c>
      <c r="AV359" s="14" t="s">
        <v>81</v>
      </c>
      <c r="AW359" s="14" t="s">
        <v>32</v>
      </c>
      <c r="AX359" s="14" t="s">
        <v>75</v>
      </c>
      <c r="AY359" s="178" t="s">
        <v>132</v>
      </c>
    </row>
    <row r="360" spans="1:65" s="13" customFormat="1" ht="11.25">
      <c r="B360" s="168"/>
      <c r="D360" s="163" t="s">
        <v>142</v>
      </c>
      <c r="E360" s="169" t="s">
        <v>1</v>
      </c>
      <c r="F360" s="170" t="s">
        <v>992</v>
      </c>
      <c r="H360" s="171">
        <v>0.96099999999999997</v>
      </c>
      <c r="I360" s="172"/>
      <c r="L360" s="168"/>
      <c r="M360" s="173"/>
      <c r="N360" s="174"/>
      <c r="O360" s="174"/>
      <c r="P360" s="174"/>
      <c r="Q360" s="174"/>
      <c r="R360" s="174"/>
      <c r="S360" s="174"/>
      <c r="T360" s="175"/>
      <c r="AT360" s="169" t="s">
        <v>142</v>
      </c>
      <c r="AU360" s="169" t="s">
        <v>83</v>
      </c>
      <c r="AV360" s="13" t="s">
        <v>83</v>
      </c>
      <c r="AW360" s="13" t="s">
        <v>32</v>
      </c>
      <c r="AX360" s="13" t="s">
        <v>81</v>
      </c>
      <c r="AY360" s="169" t="s">
        <v>132</v>
      </c>
    </row>
    <row r="361" spans="1:65" s="13" customFormat="1" ht="11.25">
      <c r="B361" s="168"/>
      <c r="D361" s="163" t="s">
        <v>142</v>
      </c>
      <c r="F361" s="170" t="s">
        <v>993</v>
      </c>
      <c r="H361" s="171">
        <v>1.0089999999999999</v>
      </c>
      <c r="I361" s="172"/>
      <c r="L361" s="168"/>
      <c r="M361" s="173"/>
      <c r="N361" s="174"/>
      <c r="O361" s="174"/>
      <c r="P361" s="174"/>
      <c r="Q361" s="174"/>
      <c r="R361" s="174"/>
      <c r="S361" s="174"/>
      <c r="T361" s="175"/>
      <c r="AT361" s="169" t="s">
        <v>142</v>
      </c>
      <c r="AU361" s="169" t="s">
        <v>83</v>
      </c>
      <c r="AV361" s="13" t="s">
        <v>83</v>
      </c>
      <c r="AW361" s="13" t="s">
        <v>3</v>
      </c>
      <c r="AX361" s="13" t="s">
        <v>81</v>
      </c>
      <c r="AY361" s="169" t="s">
        <v>132</v>
      </c>
    </row>
    <row r="362" spans="1:65" s="2" customFormat="1" ht="24.2" customHeight="1">
      <c r="A362" s="33"/>
      <c r="B362" s="149"/>
      <c r="C362" s="150" t="s">
        <v>494</v>
      </c>
      <c r="D362" s="150" t="s">
        <v>134</v>
      </c>
      <c r="E362" s="151" t="s">
        <v>487</v>
      </c>
      <c r="F362" s="152" t="s">
        <v>488</v>
      </c>
      <c r="G362" s="153" t="s">
        <v>137</v>
      </c>
      <c r="H362" s="154">
        <v>15.686</v>
      </c>
      <c r="I362" s="155"/>
      <c r="J362" s="156">
        <f>ROUND(I362*H362,2)</f>
        <v>0</v>
      </c>
      <c r="K362" s="152" t="s">
        <v>1</v>
      </c>
      <c r="L362" s="34"/>
      <c r="M362" s="157" t="s">
        <v>1</v>
      </c>
      <c r="N362" s="158" t="s">
        <v>40</v>
      </c>
      <c r="O362" s="59"/>
      <c r="P362" s="159">
        <f>O362*H362</f>
        <v>0</v>
      </c>
      <c r="Q362" s="159">
        <v>0</v>
      </c>
      <c r="R362" s="159">
        <f>Q362*H362</f>
        <v>0</v>
      </c>
      <c r="S362" s="159">
        <v>0</v>
      </c>
      <c r="T362" s="160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1" t="s">
        <v>138</v>
      </c>
      <c r="AT362" s="161" t="s">
        <v>134</v>
      </c>
      <c r="AU362" s="161" t="s">
        <v>83</v>
      </c>
      <c r="AY362" s="18" t="s">
        <v>132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8" t="s">
        <v>81</v>
      </c>
      <c r="BK362" s="162">
        <f>ROUND(I362*H362,2)</f>
        <v>0</v>
      </c>
      <c r="BL362" s="18" t="s">
        <v>138</v>
      </c>
      <c r="BM362" s="161" t="s">
        <v>489</v>
      </c>
    </row>
    <row r="363" spans="1:65" s="2" customFormat="1" ht="19.5">
      <c r="A363" s="33"/>
      <c r="B363" s="34"/>
      <c r="C363" s="33"/>
      <c r="D363" s="163" t="s">
        <v>140</v>
      </c>
      <c r="E363" s="33"/>
      <c r="F363" s="164" t="s">
        <v>472</v>
      </c>
      <c r="G363" s="33"/>
      <c r="H363" s="33"/>
      <c r="I363" s="165"/>
      <c r="J363" s="33"/>
      <c r="K363" s="33"/>
      <c r="L363" s="34"/>
      <c r="M363" s="166"/>
      <c r="N363" s="167"/>
      <c r="O363" s="59"/>
      <c r="P363" s="59"/>
      <c r="Q363" s="59"/>
      <c r="R363" s="59"/>
      <c r="S363" s="59"/>
      <c r="T363" s="60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T363" s="18" t="s">
        <v>140</v>
      </c>
      <c r="AU363" s="18" t="s">
        <v>83</v>
      </c>
    </row>
    <row r="364" spans="1:65" s="2" customFormat="1" ht="24.2" customHeight="1">
      <c r="A364" s="33"/>
      <c r="B364" s="149"/>
      <c r="C364" s="150" t="s">
        <v>500</v>
      </c>
      <c r="D364" s="150" t="s">
        <v>134</v>
      </c>
      <c r="E364" s="151" t="s">
        <v>491</v>
      </c>
      <c r="F364" s="152" t="s">
        <v>441</v>
      </c>
      <c r="G364" s="153" t="s">
        <v>137</v>
      </c>
      <c r="H364" s="154">
        <v>15.686</v>
      </c>
      <c r="I364" s="155"/>
      <c r="J364" s="156">
        <f>ROUND(I364*H364,2)</f>
        <v>0</v>
      </c>
      <c r="K364" s="152" t="s">
        <v>1</v>
      </c>
      <c r="L364" s="34"/>
      <c r="M364" s="157" t="s">
        <v>1</v>
      </c>
      <c r="N364" s="158" t="s">
        <v>40</v>
      </c>
      <c r="O364" s="59"/>
      <c r="P364" s="159">
        <f>O364*H364</f>
        <v>0</v>
      </c>
      <c r="Q364" s="159">
        <v>0</v>
      </c>
      <c r="R364" s="159">
        <f>Q364*H364</f>
        <v>0</v>
      </c>
      <c r="S364" s="159">
        <v>0</v>
      </c>
      <c r="T364" s="160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1" t="s">
        <v>138</v>
      </c>
      <c r="AT364" s="161" t="s">
        <v>134</v>
      </c>
      <c r="AU364" s="161" t="s">
        <v>83</v>
      </c>
      <c r="AY364" s="18" t="s">
        <v>132</v>
      </c>
      <c r="BE364" s="162">
        <f>IF(N364="základní",J364,0)</f>
        <v>0</v>
      </c>
      <c r="BF364" s="162">
        <f>IF(N364="snížená",J364,0)</f>
        <v>0</v>
      </c>
      <c r="BG364" s="162">
        <f>IF(N364="zákl. přenesená",J364,0)</f>
        <v>0</v>
      </c>
      <c r="BH364" s="162">
        <f>IF(N364="sníž. přenesená",J364,0)</f>
        <v>0</v>
      </c>
      <c r="BI364" s="162">
        <f>IF(N364="nulová",J364,0)</f>
        <v>0</v>
      </c>
      <c r="BJ364" s="18" t="s">
        <v>81</v>
      </c>
      <c r="BK364" s="162">
        <f>ROUND(I364*H364,2)</f>
        <v>0</v>
      </c>
      <c r="BL364" s="18" t="s">
        <v>138</v>
      </c>
      <c r="BM364" s="161" t="s">
        <v>492</v>
      </c>
    </row>
    <row r="365" spans="1:65" s="2" customFormat="1" ht="29.25">
      <c r="A365" s="33"/>
      <c r="B365" s="34"/>
      <c r="C365" s="33"/>
      <c r="D365" s="163" t="s">
        <v>140</v>
      </c>
      <c r="E365" s="33"/>
      <c r="F365" s="164" t="s">
        <v>443</v>
      </c>
      <c r="G365" s="33"/>
      <c r="H365" s="33"/>
      <c r="I365" s="165"/>
      <c r="J365" s="33"/>
      <c r="K365" s="33"/>
      <c r="L365" s="34"/>
      <c r="M365" s="166"/>
      <c r="N365" s="167"/>
      <c r="O365" s="59"/>
      <c r="P365" s="59"/>
      <c r="Q365" s="59"/>
      <c r="R365" s="59"/>
      <c r="S365" s="59"/>
      <c r="T365" s="60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T365" s="18" t="s">
        <v>140</v>
      </c>
      <c r="AU365" s="18" t="s">
        <v>83</v>
      </c>
    </row>
    <row r="366" spans="1:65" s="2" customFormat="1" ht="33" customHeight="1">
      <c r="A366" s="33"/>
      <c r="B366" s="149"/>
      <c r="C366" s="150" t="s">
        <v>507</v>
      </c>
      <c r="D366" s="150" t="s">
        <v>134</v>
      </c>
      <c r="E366" s="151" t="s">
        <v>495</v>
      </c>
      <c r="F366" s="152" t="s">
        <v>496</v>
      </c>
      <c r="G366" s="153" t="s">
        <v>137</v>
      </c>
      <c r="H366" s="154">
        <v>15.686</v>
      </c>
      <c r="I366" s="155"/>
      <c r="J366" s="156">
        <f>ROUND(I366*H366,2)</f>
        <v>0</v>
      </c>
      <c r="K366" s="152" t="s">
        <v>146</v>
      </c>
      <c r="L366" s="34"/>
      <c r="M366" s="157" t="s">
        <v>1</v>
      </c>
      <c r="N366" s="158" t="s">
        <v>40</v>
      </c>
      <c r="O366" s="59"/>
      <c r="P366" s="159">
        <f>O366*H366</f>
        <v>0</v>
      </c>
      <c r="Q366" s="159">
        <v>0.11162</v>
      </c>
      <c r="R366" s="159">
        <f>Q366*H366</f>
        <v>1.7508713199999999</v>
      </c>
      <c r="S366" s="159">
        <v>0</v>
      </c>
      <c r="T366" s="160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1" t="s">
        <v>138</v>
      </c>
      <c r="AT366" s="161" t="s">
        <v>134</v>
      </c>
      <c r="AU366" s="161" t="s">
        <v>83</v>
      </c>
      <c r="AY366" s="18" t="s">
        <v>132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8" t="s">
        <v>81</v>
      </c>
      <c r="BK366" s="162">
        <f>ROUND(I366*H366,2)</f>
        <v>0</v>
      </c>
      <c r="BL366" s="18" t="s">
        <v>138</v>
      </c>
      <c r="BM366" s="161" t="s">
        <v>497</v>
      </c>
    </row>
    <row r="367" spans="1:65" s="2" customFormat="1" ht="48.75">
      <c r="A367" s="33"/>
      <c r="B367" s="34"/>
      <c r="C367" s="33"/>
      <c r="D367" s="163" t="s">
        <v>140</v>
      </c>
      <c r="E367" s="33"/>
      <c r="F367" s="164" t="s">
        <v>498</v>
      </c>
      <c r="G367" s="33"/>
      <c r="H367" s="33"/>
      <c r="I367" s="165"/>
      <c r="J367" s="33"/>
      <c r="K367" s="33"/>
      <c r="L367" s="34"/>
      <c r="M367" s="166"/>
      <c r="N367" s="167"/>
      <c r="O367" s="59"/>
      <c r="P367" s="59"/>
      <c r="Q367" s="59"/>
      <c r="R367" s="59"/>
      <c r="S367" s="59"/>
      <c r="T367" s="60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T367" s="18" t="s">
        <v>140</v>
      </c>
      <c r="AU367" s="18" t="s">
        <v>83</v>
      </c>
    </row>
    <row r="368" spans="1:65" s="2" customFormat="1" ht="29.25">
      <c r="A368" s="33"/>
      <c r="B368" s="34"/>
      <c r="C368" s="33"/>
      <c r="D368" s="163" t="s">
        <v>149</v>
      </c>
      <c r="E368" s="33"/>
      <c r="F368" s="176" t="s">
        <v>968</v>
      </c>
      <c r="G368" s="33"/>
      <c r="H368" s="33"/>
      <c r="I368" s="165"/>
      <c r="J368" s="33"/>
      <c r="K368" s="33"/>
      <c r="L368" s="34"/>
      <c r="M368" s="166"/>
      <c r="N368" s="167"/>
      <c r="O368" s="59"/>
      <c r="P368" s="59"/>
      <c r="Q368" s="59"/>
      <c r="R368" s="59"/>
      <c r="S368" s="59"/>
      <c r="T368" s="60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T368" s="18" t="s">
        <v>149</v>
      </c>
      <c r="AU368" s="18" t="s">
        <v>83</v>
      </c>
    </row>
    <row r="369" spans="1:65" s="13" customFormat="1" ht="11.25">
      <c r="B369" s="168"/>
      <c r="D369" s="163" t="s">
        <v>142</v>
      </c>
      <c r="E369" s="169" t="s">
        <v>1</v>
      </c>
      <c r="F369" s="170" t="s">
        <v>994</v>
      </c>
      <c r="H369" s="171">
        <v>15.686</v>
      </c>
      <c r="I369" s="172"/>
      <c r="L369" s="168"/>
      <c r="M369" s="173"/>
      <c r="N369" s="174"/>
      <c r="O369" s="174"/>
      <c r="P369" s="174"/>
      <c r="Q369" s="174"/>
      <c r="R369" s="174"/>
      <c r="S369" s="174"/>
      <c r="T369" s="175"/>
      <c r="AT369" s="169" t="s">
        <v>142</v>
      </c>
      <c r="AU369" s="169" t="s">
        <v>83</v>
      </c>
      <c r="AV369" s="13" t="s">
        <v>83</v>
      </c>
      <c r="AW369" s="13" t="s">
        <v>32</v>
      </c>
      <c r="AX369" s="13" t="s">
        <v>81</v>
      </c>
      <c r="AY369" s="169" t="s">
        <v>132</v>
      </c>
    </row>
    <row r="370" spans="1:65" s="2" customFormat="1" ht="21.75" customHeight="1">
      <c r="A370" s="33"/>
      <c r="B370" s="149"/>
      <c r="C370" s="200" t="s">
        <v>513</v>
      </c>
      <c r="D370" s="200" t="s">
        <v>358</v>
      </c>
      <c r="E370" s="201" t="s">
        <v>501</v>
      </c>
      <c r="F370" s="202" t="s">
        <v>502</v>
      </c>
      <c r="G370" s="203" t="s">
        <v>137</v>
      </c>
      <c r="H370" s="204">
        <v>3.294</v>
      </c>
      <c r="I370" s="205"/>
      <c r="J370" s="206">
        <f>ROUND(I370*H370,2)</f>
        <v>0</v>
      </c>
      <c r="K370" s="202" t="s">
        <v>146</v>
      </c>
      <c r="L370" s="207"/>
      <c r="M370" s="208" t="s">
        <v>1</v>
      </c>
      <c r="N370" s="209" t="s">
        <v>40</v>
      </c>
      <c r="O370" s="59"/>
      <c r="P370" s="159">
        <f>O370*H370</f>
        <v>0</v>
      </c>
      <c r="Q370" s="159">
        <v>0.17599999999999999</v>
      </c>
      <c r="R370" s="159">
        <f>Q370*H370</f>
        <v>0.57974399999999993</v>
      </c>
      <c r="S370" s="159">
        <v>0</v>
      </c>
      <c r="T370" s="160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1" t="s">
        <v>186</v>
      </c>
      <c r="AT370" s="161" t="s">
        <v>358</v>
      </c>
      <c r="AU370" s="161" t="s">
        <v>83</v>
      </c>
      <c r="AY370" s="18" t="s">
        <v>132</v>
      </c>
      <c r="BE370" s="162">
        <f>IF(N370="základní",J370,0)</f>
        <v>0</v>
      </c>
      <c r="BF370" s="162">
        <f>IF(N370="snížená",J370,0)</f>
        <v>0</v>
      </c>
      <c r="BG370" s="162">
        <f>IF(N370="zákl. přenesená",J370,0)</f>
        <v>0</v>
      </c>
      <c r="BH370" s="162">
        <f>IF(N370="sníž. přenesená",J370,0)</f>
        <v>0</v>
      </c>
      <c r="BI370" s="162">
        <f>IF(N370="nulová",J370,0)</f>
        <v>0</v>
      </c>
      <c r="BJ370" s="18" t="s">
        <v>81</v>
      </c>
      <c r="BK370" s="162">
        <f>ROUND(I370*H370,2)</f>
        <v>0</v>
      </c>
      <c r="BL370" s="18" t="s">
        <v>138</v>
      </c>
      <c r="BM370" s="161" t="s">
        <v>503</v>
      </c>
    </row>
    <row r="371" spans="1:65" s="2" customFormat="1" ht="11.25">
      <c r="A371" s="33"/>
      <c r="B371" s="34"/>
      <c r="C371" s="33"/>
      <c r="D371" s="163" t="s">
        <v>140</v>
      </c>
      <c r="E371" s="33"/>
      <c r="F371" s="164" t="s">
        <v>502</v>
      </c>
      <c r="G371" s="33"/>
      <c r="H371" s="33"/>
      <c r="I371" s="165"/>
      <c r="J371" s="33"/>
      <c r="K371" s="33"/>
      <c r="L371" s="34"/>
      <c r="M371" s="166"/>
      <c r="N371" s="167"/>
      <c r="O371" s="59"/>
      <c r="P371" s="59"/>
      <c r="Q371" s="59"/>
      <c r="R371" s="59"/>
      <c r="S371" s="59"/>
      <c r="T371" s="60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T371" s="18" t="s">
        <v>140</v>
      </c>
      <c r="AU371" s="18" t="s">
        <v>83</v>
      </c>
    </row>
    <row r="372" spans="1:65" s="14" customFormat="1" ht="11.25">
      <c r="B372" s="177"/>
      <c r="D372" s="163" t="s">
        <v>142</v>
      </c>
      <c r="E372" s="178" t="s">
        <v>1</v>
      </c>
      <c r="F372" s="179" t="s">
        <v>483</v>
      </c>
      <c r="H372" s="178" t="s">
        <v>1</v>
      </c>
      <c r="I372" s="180"/>
      <c r="L372" s="177"/>
      <c r="M372" s="181"/>
      <c r="N372" s="182"/>
      <c r="O372" s="182"/>
      <c r="P372" s="182"/>
      <c r="Q372" s="182"/>
      <c r="R372" s="182"/>
      <c r="S372" s="182"/>
      <c r="T372" s="183"/>
      <c r="AT372" s="178" t="s">
        <v>142</v>
      </c>
      <c r="AU372" s="178" t="s">
        <v>83</v>
      </c>
      <c r="AV372" s="14" t="s">
        <v>81</v>
      </c>
      <c r="AW372" s="14" t="s">
        <v>32</v>
      </c>
      <c r="AX372" s="14" t="s">
        <v>75</v>
      </c>
      <c r="AY372" s="178" t="s">
        <v>132</v>
      </c>
    </row>
    <row r="373" spans="1:65" s="13" customFormat="1" ht="11.25">
      <c r="B373" s="168"/>
      <c r="D373" s="163" t="s">
        <v>142</v>
      </c>
      <c r="E373" s="169" t="s">
        <v>1</v>
      </c>
      <c r="F373" s="170" t="s">
        <v>995</v>
      </c>
      <c r="H373" s="171">
        <v>3.137</v>
      </c>
      <c r="I373" s="172"/>
      <c r="L373" s="168"/>
      <c r="M373" s="173"/>
      <c r="N373" s="174"/>
      <c r="O373" s="174"/>
      <c r="P373" s="174"/>
      <c r="Q373" s="174"/>
      <c r="R373" s="174"/>
      <c r="S373" s="174"/>
      <c r="T373" s="175"/>
      <c r="AT373" s="169" t="s">
        <v>142</v>
      </c>
      <c r="AU373" s="169" t="s">
        <v>83</v>
      </c>
      <c r="AV373" s="13" t="s">
        <v>83</v>
      </c>
      <c r="AW373" s="13" t="s">
        <v>32</v>
      </c>
      <c r="AX373" s="13" t="s">
        <v>81</v>
      </c>
      <c r="AY373" s="169" t="s">
        <v>132</v>
      </c>
    </row>
    <row r="374" spans="1:65" s="13" customFormat="1" ht="11.25">
      <c r="B374" s="168"/>
      <c r="D374" s="163" t="s">
        <v>142</v>
      </c>
      <c r="F374" s="170" t="s">
        <v>996</v>
      </c>
      <c r="H374" s="171">
        <v>3.294</v>
      </c>
      <c r="I374" s="172"/>
      <c r="L374" s="168"/>
      <c r="M374" s="173"/>
      <c r="N374" s="174"/>
      <c r="O374" s="174"/>
      <c r="P374" s="174"/>
      <c r="Q374" s="174"/>
      <c r="R374" s="174"/>
      <c r="S374" s="174"/>
      <c r="T374" s="175"/>
      <c r="AT374" s="169" t="s">
        <v>142</v>
      </c>
      <c r="AU374" s="169" t="s">
        <v>83</v>
      </c>
      <c r="AV374" s="13" t="s">
        <v>83</v>
      </c>
      <c r="AW374" s="13" t="s">
        <v>3</v>
      </c>
      <c r="AX374" s="13" t="s">
        <v>81</v>
      </c>
      <c r="AY374" s="169" t="s">
        <v>132</v>
      </c>
    </row>
    <row r="375" spans="1:65" s="2" customFormat="1" ht="24.2" customHeight="1">
      <c r="A375" s="33"/>
      <c r="B375" s="149"/>
      <c r="C375" s="150" t="s">
        <v>517</v>
      </c>
      <c r="D375" s="150" t="s">
        <v>134</v>
      </c>
      <c r="E375" s="151" t="s">
        <v>997</v>
      </c>
      <c r="F375" s="152" t="s">
        <v>488</v>
      </c>
      <c r="G375" s="153" t="s">
        <v>137</v>
      </c>
      <c r="H375" s="154">
        <v>17.190000000000001</v>
      </c>
      <c r="I375" s="155"/>
      <c r="J375" s="156">
        <f>ROUND(I375*H375,2)</f>
        <v>0</v>
      </c>
      <c r="K375" s="152" t="s">
        <v>1</v>
      </c>
      <c r="L375" s="34"/>
      <c r="M375" s="157" t="s">
        <v>1</v>
      </c>
      <c r="N375" s="158" t="s">
        <v>40</v>
      </c>
      <c r="O375" s="59"/>
      <c r="P375" s="159">
        <f>O375*H375</f>
        <v>0</v>
      </c>
      <c r="Q375" s="159">
        <v>0</v>
      </c>
      <c r="R375" s="159">
        <f>Q375*H375</f>
        <v>0</v>
      </c>
      <c r="S375" s="159">
        <v>0</v>
      </c>
      <c r="T375" s="160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61" t="s">
        <v>138</v>
      </c>
      <c r="AT375" s="161" t="s">
        <v>134</v>
      </c>
      <c r="AU375" s="161" t="s">
        <v>83</v>
      </c>
      <c r="AY375" s="18" t="s">
        <v>132</v>
      </c>
      <c r="BE375" s="162">
        <f>IF(N375="základní",J375,0)</f>
        <v>0</v>
      </c>
      <c r="BF375" s="162">
        <f>IF(N375="snížená",J375,0)</f>
        <v>0</v>
      </c>
      <c r="BG375" s="162">
        <f>IF(N375="zákl. přenesená",J375,0)</f>
        <v>0</v>
      </c>
      <c r="BH375" s="162">
        <f>IF(N375="sníž. přenesená",J375,0)</f>
        <v>0</v>
      </c>
      <c r="BI375" s="162">
        <f>IF(N375="nulová",J375,0)</f>
        <v>0</v>
      </c>
      <c r="BJ375" s="18" t="s">
        <v>81</v>
      </c>
      <c r="BK375" s="162">
        <f>ROUND(I375*H375,2)</f>
        <v>0</v>
      </c>
      <c r="BL375" s="18" t="s">
        <v>138</v>
      </c>
      <c r="BM375" s="161" t="s">
        <v>998</v>
      </c>
    </row>
    <row r="376" spans="1:65" s="2" customFormat="1" ht="19.5">
      <c r="A376" s="33"/>
      <c r="B376" s="34"/>
      <c r="C376" s="33"/>
      <c r="D376" s="163" t="s">
        <v>140</v>
      </c>
      <c r="E376" s="33"/>
      <c r="F376" s="164" t="s">
        <v>472</v>
      </c>
      <c r="G376" s="33"/>
      <c r="H376" s="33"/>
      <c r="I376" s="165"/>
      <c r="J376" s="33"/>
      <c r="K376" s="33"/>
      <c r="L376" s="34"/>
      <c r="M376" s="166"/>
      <c r="N376" s="167"/>
      <c r="O376" s="59"/>
      <c r="P376" s="59"/>
      <c r="Q376" s="59"/>
      <c r="R376" s="59"/>
      <c r="S376" s="59"/>
      <c r="T376" s="60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T376" s="18" t="s">
        <v>140</v>
      </c>
      <c r="AU376" s="18" t="s">
        <v>83</v>
      </c>
    </row>
    <row r="377" spans="1:65" s="2" customFormat="1" ht="24.2" customHeight="1">
      <c r="A377" s="33"/>
      <c r="B377" s="149"/>
      <c r="C377" s="150" t="s">
        <v>521</v>
      </c>
      <c r="D377" s="150" t="s">
        <v>134</v>
      </c>
      <c r="E377" s="151" t="s">
        <v>999</v>
      </c>
      <c r="F377" s="152" t="s">
        <v>1000</v>
      </c>
      <c r="G377" s="153" t="s">
        <v>137</v>
      </c>
      <c r="H377" s="154">
        <v>17.190000000000001</v>
      </c>
      <c r="I377" s="155"/>
      <c r="J377" s="156">
        <f>ROUND(I377*H377,2)</f>
        <v>0</v>
      </c>
      <c r="K377" s="152" t="s">
        <v>146</v>
      </c>
      <c r="L377" s="34"/>
      <c r="M377" s="157" t="s">
        <v>1</v>
      </c>
      <c r="N377" s="158" t="s">
        <v>40</v>
      </c>
      <c r="O377" s="59"/>
      <c r="P377" s="159">
        <f>O377*H377</f>
        <v>0</v>
      </c>
      <c r="Q377" s="159">
        <v>9.8000000000000004E-2</v>
      </c>
      <c r="R377" s="159">
        <f>Q377*H377</f>
        <v>1.6846200000000002</v>
      </c>
      <c r="S377" s="159">
        <v>0</v>
      </c>
      <c r="T377" s="160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1" t="s">
        <v>138</v>
      </c>
      <c r="AT377" s="161" t="s">
        <v>134</v>
      </c>
      <c r="AU377" s="161" t="s">
        <v>83</v>
      </c>
      <c r="AY377" s="18" t="s">
        <v>132</v>
      </c>
      <c r="BE377" s="162">
        <f>IF(N377="základní",J377,0)</f>
        <v>0</v>
      </c>
      <c r="BF377" s="162">
        <f>IF(N377="snížená",J377,0)</f>
        <v>0</v>
      </c>
      <c r="BG377" s="162">
        <f>IF(N377="zákl. přenesená",J377,0)</f>
        <v>0</v>
      </c>
      <c r="BH377" s="162">
        <f>IF(N377="sníž. přenesená",J377,0)</f>
        <v>0</v>
      </c>
      <c r="BI377" s="162">
        <f>IF(N377="nulová",J377,0)</f>
        <v>0</v>
      </c>
      <c r="BJ377" s="18" t="s">
        <v>81</v>
      </c>
      <c r="BK377" s="162">
        <f>ROUND(I377*H377,2)</f>
        <v>0</v>
      </c>
      <c r="BL377" s="18" t="s">
        <v>138</v>
      </c>
      <c r="BM377" s="161" t="s">
        <v>1001</v>
      </c>
    </row>
    <row r="378" spans="1:65" s="2" customFormat="1" ht="39">
      <c r="A378" s="33"/>
      <c r="B378" s="34"/>
      <c r="C378" s="33"/>
      <c r="D378" s="163" t="s">
        <v>140</v>
      </c>
      <c r="E378" s="33"/>
      <c r="F378" s="164" t="s">
        <v>1002</v>
      </c>
      <c r="G378" s="33"/>
      <c r="H378" s="33"/>
      <c r="I378" s="165"/>
      <c r="J378" s="33"/>
      <c r="K378" s="33"/>
      <c r="L378" s="34"/>
      <c r="M378" s="166"/>
      <c r="N378" s="167"/>
      <c r="O378" s="59"/>
      <c r="P378" s="59"/>
      <c r="Q378" s="59"/>
      <c r="R378" s="59"/>
      <c r="S378" s="59"/>
      <c r="T378" s="60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T378" s="18" t="s">
        <v>140</v>
      </c>
      <c r="AU378" s="18" t="s">
        <v>83</v>
      </c>
    </row>
    <row r="379" spans="1:65" s="2" customFormat="1" ht="19.5">
      <c r="A379" s="33"/>
      <c r="B379" s="34"/>
      <c r="C379" s="33"/>
      <c r="D379" s="163" t="s">
        <v>149</v>
      </c>
      <c r="E379" s="33"/>
      <c r="F379" s="176" t="s">
        <v>876</v>
      </c>
      <c r="G379" s="33"/>
      <c r="H379" s="33"/>
      <c r="I379" s="165"/>
      <c r="J379" s="33"/>
      <c r="K379" s="33"/>
      <c r="L379" s="34"/>
      <c r="M379" s="166"/>
      <c r="N379" s="167"/>
      <c r="O379" s="59"/>
      <c r="P379" s="59"/>
      <c r="Q379" s="59"/>
      <c r="R379" s="59"/>
      <c r="S379" s="59"/>
      <c r="T379" s="60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T379" s="18" t="s">
        <v>149</v>
      </c>
      <c r="AU379" s="18" t="s">
        <v>83</v>
      </c>
    </row>
    <row r="380" spans="1:65" s="13" customFormat="1" ht="11.25">
      <c r="B380" s="168"/>
      <c r="D380" s="163" t="s">
        <v>142</v>
      </c>
      <c r="E380" s="169" t="s">
        <v>1</v>
      </c>
      <c r="F380" s="170" t="s">
        <v>1003</v>
      </c>
      <c r="H380" s="171">
        <v>17.190000000000001</v>
      </c>
      <c r="I380" s="172"/>
      <c r="L380" s="168"/>
      <c r="M380" s="173"/>
      <c r="N380" s="174"/>
      <c r="O380" s="174"/>
      <c r="P380" s="174"/>
      <c r="Q380" s="174"/>
      <c r="R380" s="174"/>
      <c r="S380" s="174"/>
      <c r="T380" s="175"/>
      <c r="AT380" s="169" t="s">
        <v>142</v>
      </c>
      <c r="AU380" s="169" t="s">
        <v>83</v>
      </c>
      <c r="AV380" s="13" t="s">
        <v>83</v>
      </c>
      <c r="AW380" s="13" t="s">
        <v>32</v>
      </c>
      <c r="AX380" s="13" t="s">
        <v>81</v>
      </c>
      <c r="AY380" s="169" t="s">
        <v>132</v>
      </c>
    </row>
    <row r="381" spans="1:65" s="2" customFormat="1" ht="16.5" customHeight="1">
      <c r="A381" s="33"/>
      <c r="B381" s="149"/>
      <c r="C381" s="200" t="s">
        <v>253</v>
      </c>
      <c r="D381" s="200" t="s">
        <v>358</v>
      </c>
      <c r="E381" s="201" t="s">
        <v>1004</v>
      </c>
      <c r="F381" s="202" t="s">
        <v>1005</v>
      </c>
      <c r="G381" s="203" t="s">
        <v>137</v>
      </c>
      <c r="H381" s="204">
        <v>18.05</v>
      </c>
      <c r="I381" s="205"/>
      <c r="J381" s="206">
        <f>ROUND(I381*H381,2)</f>
        <v>0</v>
      </c>
      <c r="K381" s="202" t="s">
        <v>146</v>
      </c>
      <c r="L381" s="207"/>
      <c r="M381" s="208" t="s">
        <v>1</v>
      </c>
      <c r="N381" s="209" t="s">
        <v>40</v>
      </c>
      <c r="O381" s="59"/>
      <c r="P381" s="159">
        <f>O381*H381</f>
        <v>0</v>
      </c>
      <c r="Q381" s="159">
        <v>2.7E-2</v>
      </c>
      <c r="R381" s="159">
        <f>Q381*H381</f>
        <v>0.48735000000000001</v>
      </c>
      <c r="S381" s="159">
        <v>0</v>
      </c>
      <c r="T381" s="160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1" t="s">
        <v>186</v>
      </c>
      <c r="AT381" s="161" t="s">
        <v>358</v>
      </c>
      <c r="AU381" s="161" t="s">
        <v>83</v>
      </c>
      <c r="AY381" s="18" t="s">
        <v>132</v>
      </c>
      <c r="BE381" s="162">
        <f>IF(N381="základní",J381,0)</f>
        <v>0</v>
      </c>
      <c r="BF381" s="162">
        <f>IF(N381="snížená",J381,0)</f>
        <v>0</v>
      </c>
      <c r="BG381" s="162">
        <f>IF(N381="zákl. přenesená",J381,0)</f>
        <v>0</v>
      </c>
      <c r="BH381" s="162">
        <f>IF(N381="sníž. přenesená",J381,0)</f>
        <v>0</v>
      </c>
      <c r="BI381" s="162">
        <f>IF(N381="nulová",J381,0)</f>
        <v>0</v>
      </c>
      <c r="BJ381" s="18" t="s">
        <v>81</v>
      </c>
      <c r="BK381" s="162">
        <f>ROUND(I381*H381,2)</f>
        <v>0</v>
      </c>
      <c r="BL381" s="18" t="s">
        <v>138</v>
      </c>
      <c r="BM381" s="161" t="s">
        <v>1006</v>
      </c>
    </row>
    <row r="382" spans="1:65" s="2" customFormat="1" ht="11.25">
      <c r="A382" s="33"/>
      <c r="B382" s="34"/>
      <c r="C382" s="33"/>
      <c r="D382" s="163" t="s">
        <v>140</v>
      </c>
      <c r="E382" s="33"/>
      <c r="F382" s="164" t="s">
        <v>1005</v>
      </c>
      <c r="G382" s="33"/>
      <c r="H382" s="33"/>
      <c r="I382" s="165"/>
      <c r="J382" s="33"/>
      <c r="K382" s="33"/>
      <c r="L382" s="34"/>
      <c r="M382" s="166"/>
      <c r="N382" s="167"/>
      <c r="O382" s="59"/>
      <c r="P382" s="59"/>
      <c r="Q382" s="59"/>
      <c r="R382" s="59"/>
      <c r="S382" s="59"/>
      <c r="T382" s="60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T382" s="18" t="s">
        <v>140</v>
      </c>
      <c r="AU382" s="18" t="s">
        <v>83</v>
      </c>
    </row>
    <row r="383" spans="1:65" s="13" customFormat="1" ht="11.25">
      <c r="B383" s="168"/>
      <c r="D383" s="163" t="s">
        <v>142</v>
      </c>
      <c r="F383" s="170" t="s">
        <v>1007</v>
      </c>
      <c r="H383" s="171">
        <v>18.05</v>
      </c>
      <c r="I383" s="172"/>
      <c r="L383" s="168"/>
      <c r="M383" s="173"/>
      <c r="N383" s="174"/>
      <c r="O383" s="174"/>
      <c r="P383" s="174"/>
      <c r="Q383" s="174"/>
      <c r="R383" s="174"/>
      <c r="S383" s="174"/>
      <c r="T383" s="175"/>
      <c r="AT383" s="169" t="s">
        <v>142</v>
      </c>
      <c r="AU383" s="169" t="s">
        <v>83</v>
      </c>
      <c r="AV383" s="13" t="s">
        <v>83</v>
      </c>
      <c r="AW383" s="13" t="s">
        <v>3</v>
      </c>
      <c r="AX383" s="13" t="s">
        <v>81</v>
      </c>
      <c r="AY383" s="169" t="s">
        <v>132</v>
      </c>
    </row>
    <row r="384" spans="1:65" s="12" customFormat="1" ht="22.9" customHeight="1">
      <c r="B384" s="136"/>
      <c r="D384" s="137" t="s">
        <v>74</v>
      </c>
      <c r="E384" s="147" t="s">
        <v>186</v>
      </c>
      <c r="F384" s="147" t="s">
        <v>506</v>
      </c>
      <c r="I384" s="139"/>
      <c r="J384" s="148">
        <f>BK384</f>
        <v>0</v>
      </c>
      <c r="L384" s="136"/>
      <c r="M384" s="141"/>
      <c r="N384" s="142"/>
      <c r="O384" s="142"/>
      <c r="P384" s="143">
        <f>SUM(P385:P407)</f>
        <v>0</v>
      </c>
      <c r="Q384" s="142"/>
      <c r="R384" s="143">
        <f>SUM(R385:R407)</f>
        <v>3.0954680000000002E-2</v>
      </c>
      <c r="S384" s="142"/>
      <c r="T384" s="144">
        <f>SUM(T385:T407)</f>
        <v>0</v>
      </c>
      <c r="AR384" s="137" t="s">
        <v>81</v>
      </c>
      <c r="AT384" s="145" t="s">
        <v>74</v>
      </c>
      <c r="AU384" s="145" t="s">
        <v>81</v>
      </c>
      <c r="AY384" s="137" t="s">
        <v>132</v>
      </c>
      <c r="BK384" s="146">
        <f>SUM(BK385:BK407)</f>
        <v>0</v>
      </c>
    </row>
    <row r="385" spans="1:65" s="2" customFormat="1" ht="24.2" customHeight="1">
      <c r="A385" s="33"/>
      <c r="B385" s="149"/>
      <c r="C385" s="150" t="s">
        <v>533</v>
      </c>
      <c r="D385" s="150" t="s">
        <v>134</v>
      </c>
      <c r="E385" s="151" t="s">
        <v>1008</v>
      </c>
      <c r="F385" s="152" t="s">
        <v>1009</v>
      </c>
      <c r="G385" s="153" t="s">
        <v>219</v>
      </c>
      <c r="H385" s="154">
        <v>111.4</v>
      </c>
      <c r="I385" s="155"/>
      <c r="J385" s="156">
        <f>ROUND(I385*H385,2)</f>
        <v>0</v>
      </c>
      <c r="K385" s="152" t="s">
        <v>146</v>
      </c>
      <c r="L385" s="34"/>
      <c r="M385" s="157" t="s">
        <v>1</v>
      </c>
      <c r="N385" s="158" t="s">
        <v>40</v>
      </c>
      <c r="O385" s="59"/>
      <c r="P385" s="159">
        <f>O385*H385</f>
        <v>0</v>
      </c>
      <c r="Q385" s="159">
        <v>0</v>
      </c>
      <c r="R385" s="159">
        <f>Q385*H385</f>
        <v>0</v>
      </c>
      <c r="S385" s="159">
        <v>0</v>
      </c>
      <c r="T385" s="160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1" t="s">
        <v>138</v>
      </c>
      <c r="AT385" s="161" t="s">
        <v>134</v>
      </c>
      <c r="AU385" s="161" t="s">
        <v>83</v>
      </c>
      <c r="AY385" s="18" t="s">
        <v>132</v>
      </c>
      <c r="BE385" s="162">
        <f>IF(N385="základní",J385,0)</f>
        <v>0</v>
      </c>
      <c r="BF385" s="162">
        <f>IF(N385="snížená",J385,0)</f>
        <v>0</v>
      </c>
      <c r="BG385" s="162">
        <f>IF(N385="zákl. přenesená",J385,0)</f>
        <v>0</v>
      </c>
      <c r="BH385" s="162">
        <f>IF(N385="sníž. přenesená",J385,0)</f>
        <v>0</v>
      </c>
      <c r="BI385" s="162">
        <f>IF(N385="nulová",J385,0)</f>
        <v>0</v>
      </c>
      <c r="BJ385" s="18" t="s">
        <v>81</v>
      </c>
      <c r="BK385" s="162">
        <f>ROUND(I385*H385,2)</f>
        <v>0</v>
      </c>
      <c r="BL385" s="18" t="s">
        <v>138</v>
      </c>
      <c r="BM385" s="161" t="s">
        <v>1010</v>
      </c>
    </row>
    <row r="386" spans="1:65" s="2" customFormat="1" ht="11.25">
      <c r="A386" s="33"/>
      <c r="B386" s="34"/>
      <c r="C386" s="33"/>
      <c r="D386" s="163" t="s">
        <v>140</v>
      </c>
      <c r="E386" s="33"/>
      <c r="F386" s="164" t="s">
        <v>1009</v>
      </c>
      <c r="G386" s="33"/>
      <c r="H386" s="33"/>
      <c r="I386" s="165"/>
      <c r="J386" s="33"/>
      <c r="K386" s="33"/>
      <c r="L386" s="34"/>
      <c r="M386" s="166"/>
      <c r="N386" s="167"/>
      <c r="O386" s="59"/>
      <c r="P386" s="59"/>
      <c r="Q386" s="59"/>
      <c r="R386" s="59"/>
      <c r="S386" s="59"/>
      <c r="T386" s="60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T386" s="18" t="s">
        <v>140</v>
      </c>
      <c r="AU386" s="18" t="s">
        <v>83</v>
      </c>
    </row>
    <row r="387" spans="1:65" s="2" customFormat="1" ht="16.5" customHeight="1">
      <c r="A387" s="33"/>
      <c r="B387" s="149"/>
      <c r="C387" s="150" t="s">
        <v>537</v>
      </c>
      <c r="D387" s="150" t="s">
        <v>134</v>
      </c>
      <c r="E387" s="151" t="s">
        <v>690</v>
      </c>
      <c r="F387" s="152" t="s">
        <v>691</v>
      </c>
      <c r="G387" s="153" t="s">
        <v>219</v>
      </c>
      <c r="H387" s="154">
        <v>111.4</v>
      </c>
      <c r="I387" s="155"/>
      <c r="J387" s="156">
        <f>ROUND(I387*H387,2)</f>
        <v>0</v>
      </c>
      <c r="K387" s="152" t="s">
        <v>146</v>
      </c>
      <c r="L387" s="34"/>
      <c r="M387" s="157" t="s">
        <v>1</v>
      </c>
      <c r="N387" s="158" t="s">
        <v>40</v>
      </c>
      <c r="O387" s="59"/>
      <c r="P387" s="159">
        <f>O387*H387</f>
        <v>0</v>
      </c>
      <c r="Q387" s="159">
        <v>0</v>
      </c>
      <c r="R387" s="159">
        <f>Q387*H387</f>
        <v>0</v>
      </c>
      <c r="S387" s="159">
        <v>0</v>
      </c>
      <c r="T387" s="160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1" t="s">
        <v>138</v>
      </c>
      <c r="AT387" s="161" t="s">
        <v>134</v>
      </c>
      <c r="AU387" s="161" t="s">
        <v>83</v>
      </c>
      <c r="AY387" s="18" t="s">
        <v>132</v>
      </c>
      <c r="BE387" s="162">
        <f>IF(N387="základní",J387,0)</f>
        <v>0</v>
      </c>
      <c r="BF387" s="162">
        <f>IF(N387="snížená",J387,0)</f>
        <v>0</v>
      </c>
      <c r="BG387" s="162">
        <f>IF(N387="zákl. přenesená",J387,0)</f>
        <v>0</v>
      </c>
      <c r="BH387" s="162">
        <f>IF(N387="sníž. přenesená",J387,0)</f>
        <v>0</v>
      </c>
      <c r="BI387" s="162">
        <f>IF(N387="nulová",J387,0)</f>
        <v>0</v>
      </c>
      <c r="BJ387" s="18" t="s">
        <v>81</v>
      </c>
      <c r="BK387" s="162">
        <f>ROUND(I387*H387,2)</f>
        <v>0</v>
      </c>
      <c r="BL387" s="18" t="s">
        <v>138</v>
      </c>
      <c r="BM387" s="161" t="s">
        <v>692</v>
      </c>
    </row>
    <row r="388" spans="1:65" s="2" customFormat="1" ht="11.25">
      <c r="A388" s="33"/>
      <c r="B388" s="34"/>
      <c r="C388" s="33"/>
      <c r="D388" s="163" t="s">
        <v>140</v>
      </c>
      <c r="E388" s="33"/>
      <c r="F388" s="164" t="s">
        <v>693</v>
      </c>
      <c r="G388" s="33"/>
      <c r="H388" s="33"/>
      <c r="I388" s="165"/>
      <c r="J388" s="33"/>
      <c r="K388" s="33"/>
      <c r="L388" s="34"/>
      <c r="M388" s="166"/>
      <c r="N388" s="167"/>
      <c r="O388" s="59"/>
      <c r="P388" s="59"/>
      <c r="Q388" s="59"/>
      <c r="R388" s="59"/>
      <c r="S388" s="59"/>
      <c r="T388" s="60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T388" s="18" t="s">
        <v>140</v>
      </c>
      <c r="AU388" s="18" t="s">
        <v>83</v>
      </c>
    </row>
    <row r="389" spans="1:65" s="2" customFormat="1" ht="16.5" customHeight="1">
      <c r="A389" s="33"/>
      <c r="B389" s="149"/>
      <c r="C389" s="150" t="s">
        <v>541</v>
      </c>
      <c r="D389" s="150" t="s">
        <v>134</v>
      </c>
      <c r="E389" s="151" t="s">
        <v>699</v>
      </c>
      <c r="F389" s="152" t="s">
        <v>700</v>
      </c>
      <c r="G389" s="153" t="s">
        <v>237</v>
      </c>
      <c r="H389" s="154">
        <v>11</v>
      </c>
      <c r="I389" s="155"/>
      <c r="J389" s="156">
        <f>ROUND(I389*H389,2)</f>
        <v>0</v>
      </c>
      <c r="K389" s="152" t="s">
        <v>1</v>
      </c>
      <c r="L389" s="34"/>
      <c r="M389" s="157" t="s">
        <v>1</v>
      </c>
      <c r="N389" s="158" t="s">
        <v>40</v>
      </c>
      <c r="O389" s="59"/>
      <c r="P389" s="159">
        <f>O389*H389</f>
        <v>0</v>
      </c>
      <c r="Q389" s="159">
        <v>0</v>
      </c>
      <c r="R389" s="159">
        <f>Q389*H389</f>
        <v>0</v>
      </c>
      <c r="S389" s="159">
        <v>0</v>
      </c>
      <c r="T389" s="160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1" t="s">
        <v>138</v>
      </c>
      <c r="AT389" s="161" t="s">
        <v>134</v>
      </c>
      <c r="AU389" s="161" t="s">
        <v>83</v>
      </c>
      <c r="AY389" s="18" t="s">
        <v>132</v>
      </c>
      <c r="BE389" s="162">
        <f>IF(N389="základní",J389,0)</f>
        <v>0</v>
      </c>
      <c r="BF389" s="162">
        <f>IF(N389="snížená",J389,0)</f>
        <v>0</v>
      </c>
      <c r="BG389" s="162">
        <f>IF(N389="zákl. přenesená",J389,0)</f>
        <v>0</v>
      </c>
      <c r="BH389" s="162">
        <f>IF(N389="sníž. přenesená",J389,0)</f>
        <v>0</v>
      </c>
      <c r="BI389" s="162">
        <f>IF(N389="nulová",J389,0)</f>
        <v>0</v>
      </c>
      <c r="BJ389" s="18" t="s">
        <v>81</v>
      </c>
      <c r="BK389" s="162">
        <f>ROUND(I389*H389,2)</f>
        <v>0</v>
      </c>
      <c r="BL389" s="18" t="s">
        <v>138</v>
      </c>
      <c r="BM389" s="161" t="s">
        <v>701</v>
      </c>
    </row>
    <row r="390" spans="1:65" s="2" customFormat="1" ht="11.25">
      <c r="A390" s="33"/>
      <c r="B390" s="34"/>
      <c r="C390" s="33"/>
      <c r="D390" s="163" t="s">
        <v>140</v>
      </c>
      <c r="E390" s="33"/>
      <c r="F390" s="164" t="s">
        <v>700</v>
      </c>
      <c r="G390" s="33"/>
      <c r="H390" s="33"/>
      <c r="I390" s="165"/>
      <c r="J390" s="33"/>
      <c r="K390" s="33"/>
      <c r="L390" s="34"/>
      <c r="M390" s="166"/>
      <c r="N390" s="167"/>
      <c r="O390" s="59"/>
      <c r="P390" s="59"/>
      <c r="Q390" s="59"/>
      <c r="R390" s="59"/>
      <c r="S390" s="59"/>
      <c r="T390" s="60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T390" s="18" t="s">
        <v>140</v>
      </c>
      <c r="AU390" s="18" t="s">
        <v>83</v>
      </c>
    </row>
    <row r="391" spans="1:65" s="2" customFormat="1" ht="37.9" customHeight="1">
      <c r="A391" s="33"/>
      <c r="B391" s="149"/>
      <c r="C391" s="150" t="s">
        <v>545</v>
      </c>
      <c r="D391" s="150" t="s">
        <v>134</v>
      </c>
      <c r="E391" s="151" t="s">
        <v>703</v>
      </c>
      <c r="F391" s="152" t="s">
        <v>704</v>
      </c>
      <c r="G391" s="153" t="s">
        <v>219</v>
      </c>
      <c r="H391" s="154">
        <v>17.100000000000001</v>
      </c>
      <c r="I391" s="155"/>
      <c r="J391" s="156">
        <f>ROUND(I391*H391,2)</f>
        <v>0</v>
      </c>
      <c r="K391" s="152" t="s">
        <v>1</v>
      </c>
      <c r="L391" s="34"/>
      <c r="M391" s="157" t="s">
        <v>1</v>
      </c>
      <c r="N391" s="158" t="s">
        <v>40</v>
      </c>
      <c r="O391" s="59"/>
      <c r="P391" s="159">
        <f>O391*H391</f>
        <v>0</v>
      </c>
      <c r="Q391" s="159">
        <v>6.9999999999999994E-5</v>
      </c>
      <c r="R391" s="159">
        <f>Q391*H391</f>
        <v>1.1969999999999999E-3</v>
      </c>
      <c r="S391" s="159">
        <v>0</v>
      </c>
      <c r="T391" s="160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1" t="s">
        <v>138</v>
      </c>
      <c r="AT391" s="161" t="s">
        <v>134</v>
      </c>
      <c r="AU391" s="161" t="s">
        <v>83</v>
      </c>
      <c r="AY391" s="18" t="s">
        <v>132</v>
      </c>
      <c r="BE391" s="162">
        <f>IF(N391="základní",J391,0)</f>
        <v>0</v>
      </c>
      <c r="BF391" s="162">
        <f>IF(N391="snížená",J391,0)</f>
        <v>0</v>
      </c>
      <c r="BG391" s="162">
        <f>IF(N391="zákl. přenesená",J391,0)</f>
        <v>0</v>
      </c>
      <c r="BH391" s="162">
        <f>IF(N391="sníž. přenesená",J391,0)</f>
        <v>0</v>
      </c>
      <c r="BI391" s="162">
        <f>IF(N391="nulová",J391,0)</f>
        <v>0</v>
      </c>
      <c r="BJ391" s="18" t="s">
        <v>81</v>
      </c>
      <c r="BK391" s="162">
        <f>ROUND(I391*H391,2)</f>
        <v>0</v>
      </c>
      <c r="BL391" s="18" t="s">
        <v>138</v>
      </c>
      <c r="BM391" s="161" t="s">
        <v>705</v>
      </c>
    </row>
    <row r="392" spans="1:65" s="2" customFormat="1" ht="19.5">
      <c r="A392" s="33"/>
      <c r="B392" s="34"/>
      <c r="C392" s="33"/>
      <c r="D392" s="163" t="s">
        <v>140</v>
      </c>
      <c r="E392" s="33"/>
      <c r="F392" s="164" t="s">
        <v>706</v>
      </c>
      <c r="G392" s="33"/>
      <c r="H392" s="33"/>
      <c r="I392" s="165"/>
      <c r="J392" s="33"/>
      <c r="K392" s="33"/>
      <c r="L392" s="34"/>
      <c r="M392" s="166"/>
      <c r="N392" s="167"/>
      <c r="O392" s="59"/>
      <c r="P392" s="59"/>
      <c r="Q392" s="59"/>
      <c r="R392" s="59"/>
      <c r="S392" s="59"/>
      <c r="T392" s="60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T392" s="18" t="s">
        <v>140</v>
      </c>
      <c r="AU392" s="18" t="s">
        <v>83</v>
      </c>
    </row>
    <row r="393" spans="1:65" s="2" customFormat="1" ht="39">
      <c r="A393" s="33"/>
      <c r="B393" s="34"/>
      <c r="C393" s="33"/>
      <c r="D393" s="163" t="s">
        <v>149</v>
      </c>
      <c r="E393" s="33"/>
      <c r="F393" s="176" t="s">
        <v>1011</v>
      </c>
      <c r="G393" s="33"/>
      <c r="H393" s="33"/>
      <c r="I393" s="165"/>
      <c r="J393" s="33"/>
      <c r="K393" s="33"/>
      <c r="L393" s="34"/>
      <c r="M393" s="166"/>
      <c r="N393" s="167"/>
      <c r="O393" s="59"/>
      <c r="P393" s="59"/>
      <c r="Q393" s="59"/>
      <c r="R393" s="59"/>
      <c r="S393" s="59"/>
      <c r="T393" s="60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T393" s="18" t="s">
        <v>149</v>
      </c>
      <c r="AU393" s="18" t="s">
        <v>83</v>
      </c>
    </row>
    <row r="394" spans="1:65" s="14" customFormat="1" ht="11.25">
      <c r="B394" s="177"/>
      <c r="D394" s="163" t="s">
        <v>142</v>
      </c>
      <c r="E394" s="178" t="s">
        <v>1</v>
      </c>
      <c r="F394" s="179" t="s">
        <v>708</v>
      </c>
      <c r="H394" s="178" t="s">
        <v>1</v>
      </c>
      <c r="I394" s="180"/>
      <c r="L394" s="177"/>
      <c r="M394" s="181"/>
      <c r="N394" s="182"/>
      <c r="O394" s="182"/>
      <c r="P394" s="182"/>
      <c r="Q394" s="182"/>
      <c r="R394" s="182"/>
      <c r="S394" s="182"/>
      <c r="T394" s="183"/>
      <c r="AT394" s="178" t="s">
        <v>142</v>
      </c>
      <c r="AU394" s="178" t="s">
        <v>83</v>
      </c>
      <c r="AV394" s="14" t="s">
        <v>81</v>
      </c>
      <c r="AW394" s="14" t="s">
        <v>32</v>
      </c>
      <c r="AX394" s="14" t="s">
        <v>75</v>
      </c>
      <c r="AY394" s="178" t="s">
        <v>132</v>
      </c>
    </row>
    <row r="395" spans="1:65" s="13" customFormat="1" ht="11.25">
      <c r="B395" s="168"/>
      <c r="D395" s="163" t="s">
        <v>142</v>
      </c>
      <c r="E395" s="169" t="s">
        <v>1</v>
      </c>
      <c r="F395" s="170" t="s">
        <v>1012</v>
      </c>
      <c r="H395" s="171">
        <v>17.100000000000001</v>
      </c>
      <c r="I395" s="172"/>
      <c r="L395" s="168"/>
      <c r="M395" s="173"/>
      <c r="N395" s="174"/>
      <c r="O395" s="174"/>
      <c r="P395" s="174"/>
      <c r="Q395" s="174"/>
      <c r="R395" s="174"/>
      <c r="S395" s="174"/>
      <c r="T395" s="175"/>
      <c r="AT395" s="169" t="s">
        <v>142</v>
      </c>
      <c r="AU395" s="169" t="s">
        <v>83</v>
      </c>
      <c r="AV395" s="13" t="s">
        <v>83</v>
      </c>
      <c r="AW395" s="13" t="s">
        <v>32</v>
      </c>
      <c r="AX395" s="13" t="s">
        <v>81</v>
      </c>
      <c r="AY395" s="169" t="s">
        <v>132</v>
      </c>
    </row>
    <row r="396" spans="1:65" s="2" customFormat="1" ht="24.2" customHeight="1">
      <c r="A396" s="33"/>
      <c r="B396" s="149"/>
      <c r="C396" s="150" t="s">
        <v>549</v>
      </c>
      <c r="D396" s="150" t="s">
        <v>134</v>
      </c>
      <c r="E396" s="151" t="s">
        <v>740</v>
      </c>
      <c r="F396" s="152" t="s">
        <v>741</v>
      </c>
      <c r="G396" s="153" t="s">
        <v>219</v>
      </c>
      <c r="H396" s="154">
        <v>108.152</v>
      </c>
      <c r="I396" s="155"/>
      <c r="J396" s="156">
        <f>ROUND(I396*H396,2)</f>
        <v>0</v>
      </c>
      <c r="K396" s="152" t="s">
        <v>146</v>
      </c>
      <c r="L396" s="34"/>
      <c r="M396" s="157" t="s">
        <v>1</v>
      </c>
      <c r="N396" s="158" t="s">
        <v>40</v>
      </c>
      <c r="O396" s="59"/>
      <c r="P396" s="159">
        <f>O396*H396</f>
        <v>0</v>
      </c>
      <c r="Q396" s="159">
        <v>1.9000000000000001E-4</v>
      </c>
      <c r="R396" s="159">
        <f>Q396*H396</f>
        <v>2.0548880000000002E-2</v>
      </c>
      <c r="S396" s="159">
        <v>0</v>
      </c>
      <c r="T396" s="160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1" t="s">
        <v>138</v>
      </c>
      <c r="AT396" s="161" t="s">
        <v>134</v>
      </c>
      <c r="AU396" s="161" t="s">
        <v>83</v>
      </c>
      <c r="AY396" s="18" t="s">
        <v>132</v>
      </c>
      <c r="BE396" s="162">
        <f>IF(N396="základní",J396,0)</f>
        <v>0</v>
      </c>
      <c r="BF396" s="162">
        <f>IF(N396="snížená",J396,0)</f>
        <v>0</v>
      </c>
      <c r="BG396" s="162">
        <f>IF(N396="zákl. přenesená",J396,0)</f>
        <v>0</v>
      </c>
      <c r="BH396" s="162">
        <f>IF(N396="sníž. přenesená",J396,0)</f>
        <v>0</v>
      </c>
      <c r="BI396" s="162">
        <f>IF(N396="nulová",J396,0)</f>
        <v>0</v>
      </c>
      <c r="BJ396" s="18" t="s">
        <v>81</v>
      </c>
      <c r="BK396" s="162">
        <f>ROUND(I396*H396,2)</f>
        <v>0</v>
      </c>
      <c r="BL396" s="18" t="s">
        <v>138</v>
      </c>
      <c r="BM396" s="161" t="s">
        <v>742</v>
      </c>
    </row>
    <row r="397" spans="1:65" s="2" customFormat="1" ht="11.25">
      <c r="A397" s="33"/>
      <c r="B397" s="34"/>
      <c r="C397" s="33"/>
      <c r="D397" s="163" t="s">
        <v>140</v>
      </c>
      <c r="E397" s="33"/>
      <c r="F397" s="164" t="s">
        <v>743</v>
      </c>
      <c r="G397" s="33"/>
      <c r="H397" s="33"/>
      <c r="I397" s="165"/>
      <c r="J397" s="33"/>
      <c r="K397" s="33"/>
      <c r="L397" s="34"/>
      <c r="M397" s="166"/>
      <c r="N397" s="167"/>
      <c r="O397" s="59"/>
      <c r="P397" s="59"/>
      <c r="Q397" s="59"/>
      <c r="R397" s="59"/>
      <c r="S397" s="59"/>
      <c r="T397" s="60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T397" s="18" t="s">
        <v>140</v>
      </c>
      <c r="AU397" s="18" t="s">
        <v>83</v>
      </c>
    </row>
    <row r="398" spans="1:65" s="2" customFormat="1" ht="19.5">
      <c r="A398" s="33"/>
      <c r="B398" s="34"/>
      <c r="C398" s="33"/>
      <c r="D398" s="163" t="s">
        <v>149</v>
      </c>
      <c r="E398" s="33"/>
      <c r="F398" s="176" t="s">
        <v>876</v>
      </c>
      <c r="G398" s="33"/>
      <c r="H398" s="33"/>
      <c r="I398" s="165"/>
      <c r="J398" s="33"/>
      <c r="K398" s="33"/>
      <c r="L398" s="34"/>
      <c r="M398" s="166"/>
      <c r="N398" s="167"/>
      <c r="O398" s="59"/>
      <c r="P398" s="59"/>
      <c r="Q398" s="59"/>
      <c r="R398" s="59"/>
      <c r="S398" s="59"/>
      <c r="T398" s="60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T398" s="18" t="s">
        <v>149</v>
      </c>
      <c r="AU398" s="18" t="s">
        <v>83</v>
      </c>
    </row>
    <row r="399" spans="1:65" s="13" customFormat="1" ht="22.5">
      <c r="B399" s="168"/>
      <c r="D399" s="163" t="s">
        <v>142</v>
      </c>
      <c r="E399" s="169" t="s">
        <v>1</v>
      </c>
      <c r="F399" s="170" t="s">
        <v>1013</v>
      </c>
      <c r="H399" s="171">
        <v>98.32</v>
      </c>
      <c r="I399" s="172"/>
      <c r="L399" s="168"/>
      <c r="M399" s="173"/>
      <c r="N399" s="174"/>
      <c r="O399" s="174"/>
      <c r="P399" s="174"/>
      <c r="Q399" s="174"/>
      <c r="R399" s="174"/>
      <c r="S399" s="174"/>
      <c r="T399" s="175"/>
      <c r="AT399" s="169" t="s">
        <v>142</v>
      </c>
      <c r="AU399" s="169" t="s">
        <v>83</v>
      </c>
      <c r="AV399" s="13" t="s">
        <v>83</v>
      </c>
      <c r="AW399" s="13" t="s">
        <v>32</v>
      </c>
      <c r="AX399" s="13" t="s">
        <v>81</v>
      </c>
      <c r="AY399" s="169" t="s">
        <v>132</v>
      </c>
    </row>
    <row r="400" spans="1:65" s="13" customFormat="1" ht="11.25">
      <c r="B400" s="168"/>
      <c r="D400" s="163" t="s">
        <v>142</v>
      </c>
      <c r="F400" s="170" t="s">
        <v>1014</v>
      </c>
      <c r="H400" s="171">
        <v>108.152</v>
      </c>
      <c r="I400" s="172"/>
      <c r="L400" s="168"/>
      <c r="M400" s="173"/>
      <c r="N400" s="174"/>
      <c r="O400" s="174"/>
      <c r="P400" s="174"/>
      <c r="Q400" s="174"/>
      <c r="R400" s="174"/>
      <c r="S400" s="174"/>
      <c r="T400" s="175"/>
      <c r="AT400" s="169" t="s">
        <v>142</v>
      </c>
      <c r="AU400" s="169" t="s">
        <v>83</v>
      </c>
      <c r="AV400" s="13" t="s">
        <v>83</v>
      </c>
      <c r="AW400" s="13" t="s">
        <v>3</v>
      </c>
      <c r="AX400" s="13" t="s">
        <v>81</v>
      </c>
      <c r="AY400" s="169" t="s">
        <v>132</v>
      </c>
    </row>
    <row r="401" spans="1:65" s="2" customFormat="1" ht="21.75" customHeight="1">
      <c r="A401" s="33"/>
      <c r="B401" s="149"/>
      <c r="C401" s="150" t="s">
        <v>553</v>
      </c>
      <c r="D401" s="150" t="s">
        <v>134</v>
      </c>
      <c r="E401" s="151" t="s">
        <v>745</v>
      </c>
      <c r="F401" s="152" t="s">
        <v>746</v>
      </c>
      <c r="G401" s="153" t="s">
        <v>219</v>
      </c>
      <c r="H401" s="154">
        <v>98.32</v>
      </c>
      <c r="I401" s="155"/>
      <c r="J401" s="156">
        <f>ROUND(I401*H401,2)</f>
        <v>0</v>
      </c>
      <c r="K401" s="152" t="s">
        <v>146</v>
      </c>
      <c r="L401" s="34"/>
      <c r="M401" s="157" t="s">
        <v>1</v>
      </c>
      <c r="N401" s="158" t="s">
        <v>40</v>
      </c>
      <c r="O401" s="59"/>
      <c r="P401" s="159">
        <f>O401*H401</f>
        <v>0</v>
      </c>
      <c r="Q401" s="159">
        <v>9.0000000000000006E-5</v>
      </c>
      <c r="R401" s="159">
        <f>Q401*H401</f>
        <v>8.8488000000000004E-3</v>
      </c>
      <c r="S401" s="159">
        <v>0</v>
      </c>
      <c r="T401" s="160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1" t="s">
        <v>138</v>
      </c>
      <c r="AT401" s="161" t="s">
        <v>134</v>
      </c>
      <c r="AU401" s="161" t="s">
        <v>83</v>
      </c>
      <c r="AY401" s="18" t="s">
        <v>132</v>
      </c>
      <c r="BE401" s="162">
        <f>IF(N401="základní",J401,0)</f>
        <v>0</v>
      </c>
      <c r="BF401" s="162">
        <f>IF(N401="snížená",J401,0)</f>
        <v>0</v>
      </c>
      <c r="BG401" s="162">
        <f>IF(N401="zákl. přenesená",J401,0)</f>
        <v>0</v>
      </c>
      <c r="BH401" s="162">
        <f>IF(N401="sníž. přenesená",J401,0)</f>
        <v>0</v>
      </c>
      <c r="BI401" s="162">
        <f>IF(N401="nulová",J401,0)</f>
        <v>0</v>
      </c>
      <c r="BJ401" s="18" t="s">
        <v>81</v>
      </c>
      <c r="BK401" s="162">
        <f>ROUND(I401*H401,2)</f>
        <v>0</v>
      </c>
      <c r="BL401" s="18" t="s">
        <v>138</v>
      </c>
      <c r="BM401" s="161" t="s">
        <v>747</v>
      </c>
    </row>
    <row r="402" spans="1:65" s="2" customFormat="1" ht="11.25">
      <c r="A402" s="33"/>
      <c r="B402" s="34"/>
      <c r="C402" s="33"/>
      <c r="D402" s="163" t="s">
        <v>140</v>
      </c>
      <c r="E402" s="33"/>
      <c r="F402" s="164" t="s">
        <v>748</v>
      </c>
      <c r="G402" s="33"/>
      <c r="H402" s="33"/>
      <c r="I402" s="165"/>
      <c r="J402" s="33"/>
      <c r="K402" s="33"/>
      <c r="L402" s="34"/>
      <c r="M402" s="166"/>
      <c r="N402" s="167"/>
      <c r="O402" s="59"/>
      <c r="P402" s="59"/>
      <c r="Q402" s="59"/>
      <c r="R402" s="59"/>
      <c r="S402" s="59"/>
      <c r="T402" s="60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T402" s="18" t="s">
        <v>140</v>
      </c>
      <c r="AU402" s="18" t="s">
        <v>83</v>
      </c>
    </row>
    <row r="403" spans="1:65" s="2" customFormat="1" ht="19.5">
      <c r="A403" s="33"/>
      <c r="B403" s="34"/>
      <c r="C403" s="33"/>
      <c r="D403" s="163" t="s">
        <v>149</v>
      </c>
      <c r="E403" s="33"/>
      <c r="F403" s="176" t="s">
        <v>876</v>
      </c>
      <c r="G403" s="33"/>
      <c r="H403" s="33"/>
      <c r="I403" s="165"/>
      <c r="J403" s="33"/>
      <c r="K403" s="33"/>
      <c r="L403" s="34"/>
      <c r="M403" s="166"/>
      <c r="N403" s="167"/>
      <c r="O403" s="59"/>
      <c r="P403" s="59"/>
      <c r="Q403" s="59"/>
      <c r="R403" s="59"/>
      <c r="S403" s="59"/>
      <c r="T403" s="60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T403" s="18" t="s">
        <v>149</v>
      </c>
      <c r="AU403" s="18" t="s">
        <v>83</v>
      </c>
    </row>
    <row r="404" spans="1:65" s="13" customFormat="1" ht="22.5">
      <c r="B404" s="168"/>
      <c r="D404" s="163" t="s">
        <v>142</v>
      </c>
      <c r="E404" s="169" t="s">
        <v>1</v>
      </c>
      <c r="F404" s="170" t="s">
        <v>1013</v>
      </c>
      <c r="H404" s="171">
        <v>98.32</v>
      </c>
      <c r="I404" s="172"/>
      <c r="L404" s="168"/>
      <c r="M404" s="173"/>
      <c r="N404" s="174"/>
      <c r="O404" s="174"/>
      <c r="P404" s="174"/>
      <c r="Q404" s="174"/>
      <c r="R404" s="174"/>
      <c r="S404" s="174"/>
      <c r="T404" s="175"/>
      <c r="AT404" s="169" t="s">
        <v>142</v>
      </c>
      <c r="AU404" s="169" t="s">
        <v>83</v>
      </c>
      <c r="AV404" s="13" t="s">
        <v>83</v>
      </c>
      <c r="AW404" s="13" t="s">
        <v>32</v>
      </c>
      <c r="AX404" s="13" t="s">
        <v>81</v>
      </c>
      <c r="AY404" s="169" t="s">
        <v>132</v>
      </c>
    </row>
    <row r="405" spans="1:65" s="2" customFormat="1" ht="16.5" customHeight="1">
      <c r="A405" s="33"/>
      <c r="B405" s="149"/>
      <c r="C405" s="150" t="s">
        <v>557</v>
      </c>
      <c r="D405" s="150" t="s">
        <v>134</v>
      </c>
      <c r="E405" s="151" t="s">
        <v>1015</v>
      </c>
      <c r="F405" s="152" t="s">
        <v>1016</v>
      </c>
      <c r="G405" s="153" t="s">
        <v>524</v>
      </c>
      <c r="H405" s="154">
        <v>2</v>
      </c>
      <c r="I405" s="155"/>
      <c r="J405" s="156">
        <f>ROUND(I405*H405,2)</f>
        <v>0</v>
      </c>
      <c r="K405" s="152" t="s">
        <v>146</v>
      </c>
      <c r="L405" s="34"/>
      <c r="M405" s="157" t="s">
        <v>1</v>
      </c>
      <c r="N405" s="158" t="s">
        <v>40</v>
      </c>
      <c r="O405" s="59"/>
      <c r="P405" s="159">
        <f>O405*H405</f>
        <v>0</v>
      </c>
      <c r="Q405" s="159">
        <v>1.8000000000000001E-4</v>
      </c>
      <c r="R405" s="159">
        <f>Q405*H405</f>
        <v>3.6000000000000002E-4</v>
      </c>
      <c r="S405" s="159">
        <v>0</v>
      </c>
      <c r="T405" s="160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1" t="s">
        <v>138</v>
      </c>
      <c r="AT405" s="161" t="s">
        <v>134</v>
      </c>
      <c r="AU405" s="161" t="s">
        <v>83</v>
      </c>
      <c r="AY405" s="18" t="s">
        <v>132</v>
      </c>
      <c r="BE405" s="162">
        <f>IF(N405="základní",J405,0)</f>
        <v>0</v>
      </c>
      <c r="BF405" s="162">
        <f>IF(N405="snížená",J405,0)</f>
        <v>0</v>
      </c>
      <c r="BG405" s="162">
        <f>IF(N405="zákl. přenesená",J405,0)</f>
        <v>0</v>
      </c>
      <c r="BH405" s="162">
        <f>IF(N405="sníž. přenesená",J405,0)</f>
        <v>0</v>
      </c>
      <c r="BI405" s="162">
        <f>IF(N405="nulová",J405,0)</f>
        <v>0</v>
      </c>
      <c r="BJ405" s="18" t="s">
        <v>81</v>
      </c>
      <c r="BK405" s="162">
        <f>ROUND(I405*H405,2)</f>
        <v>0</v>
      </c>
      <c r="BL405" s="18" t="s">
        <v>138</v>
      </c>
      <c r="BM405" s="161" t="s">
        <v>1017</v>
      </c>
    </row>
    <row r="406" spans="1:65" s="2" customFormat="1" ht="19.5">
      <c r="A406" s="33"/>
      <c r="B406" s="34"/>
      <c r="C406" s="33"/>
      <c r="D406" s="163" t="s">
        <v>140</v>
      </c>
      <c r="E406" s="33"/>
      <c r="F406" s="164" t="s">
        <v>1018</v>
      </c>
      <c r="G406" s="33"/>
      <c r="H406" s="33"/>
      <c r="I406" s="165"/>
      <c r="J406" s="33"/>
      <c r="K406" s="33"/>
      <c r="L406" s="34"/>
      <c r="M406" s="166"/>
      <c r="N406" s="167"/>
      <c r="O406" s="59"/>
      <c r="P406" s="59"/>
      <c r="Q406" s="59"/>
      <c r="R406" s="59"/>
      <c r="S406" s="59"/>
      <c r="T406" s="60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T406" s="18" t="s">
        <v>140</v>
      </c>
      <c r="AU406" s="18" t="s">
        <v>83</v>
      </c>
    </row>
    <row r="407" spans="1:65" s="13" customFormat="1" ht="11.25">
      <c r="B407" s="168"/>
      <c r="D407" s="163" t="s">
        <v>142</v>
      </c>
      <c r="E407" s="169" t="s">
        <v>1</v>
      </c>
      <c r="F407" s="170" t="s">
        <v>1019</v>
      </c>
      <c r="H407" s="171">
        <v>2</v>
      </c>
      <c r="I407" s="172"/>
      <c r="L407" s="168"/>
      <c r="M407" s="173"/>
      <c r="N407" s="174"/>
      <c r="O407" s="174"/>
      <c r="P407" s="174"/>
      <c r="Q407" s="174"/>
      <c r="R407" s="174"/>
      <c r="S407" s="174"/>
      <c r="T407" s="175"/>
      <c r="AT407" s="169" t="s">
        <v>142</v>
      </c>
      <c r="AU407" s="169" t="s">
        <v>83</v>
      </c>
      <c r="AV407" s="13" t="s">
        <v>83</v>
      </c>
      <c r="AW407" s="13" t="s">
        <v>32</v>
      </c>
      <c r="AX407" s="13" t="s">
        <v>81</v>
      </c>
      <c r="AY407" s="169" t="s">
        <v>132</v>
      </c>
    </row>
    <row r="408" spans="1:65" s="12" customFormat="1" ht="22.9" customHeight="1">
      <c r="B408" s="136"/>
      <c r="D408" s="137" t="s">
        <v>74</v>
      </c>
      <c r="E408" s="147" t="s">
        <v>193</v>
      </c>
      <c r="F408" s="147" t="s">
        <v>749</v>
      </c>
      <c r="I408" s="139"/>
      <c r="J408" s="148">
        <f>BK408</f>
        <v>0</v>
      </c>
      <c r="L408" s="136"/>
      <c r="M408" s="141"/>
      <c r="N408" s="142"/>
      <c r="O408" s="142"/>
      <c r="P408" s="143">
        <f>SUM(P409:P441)</f>
        <v>0</v>
      </c>
      <c r="Q408" s="142"/>
      <c r="R408" s="143">
        <f>SUM(R409:R441)</f>
        <v>6.2928521999999996</v>
      </c>
      <c r="S408" s="142"/>
      <c r="T408" s="144">
        <f>SUM(T409:T441)</f>
        <v>0</v>
      </c>
      <c r="AR408" s="137" t="s">
        <v>81</v>
      </c>
      <c r="AT408" s="145" t="s">
        <v>74</v>
      </c>
      <c r="AU408" s="145" t="s">
        <v>81</v>
      </c>
      <c r="AY408" s="137" t="s">
        <v>132</v>
      </c>
      <c r="BK408" s="146">
        <f>SUM(BK409:BK441)</f>
        <v>0</v>
      </c>
    </row>
    <row r="409" spans="1:65" s="2" customFormat="1" ht="33" customHeight="1">
      <c r="A409" s="33"/>
      <c r="B409" s="149"/>
      <c r="C409" s="150" t="s">
        <v>561</v>
      </c>
      <c r="D409" s="150" t="s">
        <v>134</v>
      </c>
      <c r="E409" s="151" t="s">
        <v>768</v>
      </c>
      <c r="F409" s="152" t="s">
        <v>769</v>
      </c>
      <c r="G409" s="153" t="s">
        <v>219</v>
      </c>
      <c r="H409" s="154">
        <v>19.7</v>
      </c>
      <c r="I409" s="155"/>
      <c r="J409" s="156">
        <f>ROUND(I409*H409,2)</f>
        <v>0</v>
      </c>
      <c r="K409" s="152" t="s">
        <v>146</v>
      </c>
      <c r="L409" s="34"/>
      <c r="M409" s="157" t="s">
        <v>1</v>
      </c>
      <c r="N409" s="158" t="s">
        <v>40</v>
      </c>
      <c r="O409" s="59"/>
      <c r="P409" s="159">
        <f>O409*H409</f>
        <v>0</v>
      </c>
      <c r="Q409" s="159">
        <v>0.15540000000000001</v>
      </c>
      <c r="R409" s="159">
        <f>Q409*H409</f>
        <v>3.0613800000000002</v>
      </c>
      <c r="S409" s="159">
        <v>0</v>
      </c>
      <c r="T409" s="160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1" t="s">
        <v>138</v>
      </c>
      <c r="AT409" s="161" t="s">
        <v>134</v>
      </c>
      <c r="AU409" s="161" t="s">
        <v>83</v>
      </c>
      <c r="AY409" s="18" t="s">
        <v>132</v>
      </c>
      <c r="BE409" s="162">
        <f>IF(N409="základní",J409,0)</f>
        <v>0</v>
      </c>
      <c r="BF409" s="162">
        <f>IF(N409="snížená",J409,0)</f>
        <v>0</v>
      </c>
      <c r="BG409" s="162">
        <f>IF(N409="zákl. přenesená",J409,0)</f>
        <v>0</v>
      </c>
      <c r="BH409" s="162">
        <f>IF(N409="sníž. přenesená",J409,0)</f>
        <v>0</v>
      </c>
      <c r="BI409" s="162">
        <f>IF(N409="nulová",J409,0)</f>
        <v>0</v>
      </c>
      <c r="BJ409" s="18" t="s">
        <v>81</v>
      </c>
      <c r="BK409" s="162">
        <f>ROUND(I409*H409,2)</f>
        <v>0</v>
      </c>
      <c r="BL409" s="18" t="s">
        <v>138</v>
      </c>
      <c r="BM409" s="161" t="s">
        <v>770</v>
      </c>
    </row>
    <row r="410" spans="1:65" s="2" customFormat="1" ht="29.25">
      <c r="A410" s="33"/>
      <c r="B410" s="34"/>
      <c r="C410" s="33"/>
      <c r="D410" s="163" t="s">
        <v>140</v>
      </c>
      <c r="E410" s="33"/>
      <c r="F410" s="164" t="s">
        <v>771</v>
      </c>
      <c r="G410" s="33"/>
      <c r="H410" s="33"/>
      <c r="I410" s="165"/>
      <c r="J410" s="33"/>
      <c r="K410" s="33"/>
      <c r="L410" s="34"/>
      <c r="M410" s="166"/>
      <c r="N410" s="167"/>
      <c r="O410" s="59"/>
      <c r="P410" s="59"/>
      <c r="Q410" s="59"/>
      <c r="R410" s="59"/>
      <c r="S410" s="59"/>
      <c r="T410" s="60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T410" s="18" t="s">
        <v>140</v>
      </c>
      <c r="AU410" s="18" t="s">
        <v>83</v>
      </c>
    </row>
    <row r="411" spans="1:65" s="2" customFormat="1" ht="19.5">
      <c r="A411" s="33"/>
      <c r="B411" s="34"/>
      <c r="C411" s="33"/>
      <c r="D411" s="163" t="s">
        <v>149</v>
      </c>
      <c r="E411" s="33"/>
      <c r="F411" s="176" t="s">
        <v>876</v>
      </c>
      <c r="G411" s="33"/>
      <c r="H411" s="33"/>
      <c r="I411" s="165"/>
      <c r="J411" s="33"/>
      <c r="K411" s="33"/>
      <c r="L411" s="34"/>
      <c r="M411" s="166"/>
      <c r="N411" s="167"/>
      <c r="O411" s="59"/>
      <c r="P411" s="59"/>
      <c r="Q411" s="59"/>
      <c r="R411" s="59"/>
      <c r="S411" s="59"/>
      <c r="T411" s="60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T411" s="18" t="s">
        <v>149</v>
      </c>
      <c r="AU411" s="18" t="s">
        <v>83</v>
      </c>
    </row>
    <row r="412" spans="1:65" s="13" customFormat="1" ht="11.25">
      <c r="B412" s="168"/>
      <c r="D412" s="163" t="s">
        <v>142</v>
      </c>
      <c r="E412" s="169" t="s">
        <v>1</v>
      </c>
      <c r="F412" s="170" t="s">
        <v>1020</v>
      </c>
      <c r="H412" s="171">
        <v>19.7</v>
      </c>
      <c r="I412" s="172"/>
      <c r="L412" s="168"/>
      <c r="M412" s="173"/>
      <c r="N412" s="174"/>
      <c r="O412" s="174"/>
      <c r="P412" s="174"/>
      <c r="Q412" s="174"/>
      <c r="R412" s="174"/>
      <c r="S412" s="174"/>
      <c r="T412" s="175"/>
      <c r="AT412" s="169" t="s">
        <v>142</v>
      </c>
      <c r="AU412" s="169" t="s">
        <v>83</v>
      </c>
      <c r="AV412" s="13" t="s">
        <v>83</v>
      </c>
      <c r="AW412" s="13" t="s">
        <v>32</v>
      </c>
      <c r="AX412" s="13" t="s">
        <v>81</v>
      </c>
      <c r="AY412" s="169" t="s">
        <v>132</v>
      </c>
    </row>
    <row r="413" spans="1:65" s="2" customFormat="1" ht="16.5" customHeight="1">
      <c r="A413" s="33"/>
      <c r="B413" s="149"/>
      <c r="C413" s="200" t="s">
        <v>565</v>
      </c>
      <c r="D413" s="200" t="s">
        <v>358</v>
      </c>
      <c r="E413" s="201" t="s">
        <v>774</v>
      </c>
      <c r="F413" s="202" t="s">
        <v>775</v>
      </c>
      <c r="G413" s="203" t="s">
        <v>219</v>
      </c>
      <c r="H413" s="204">
        <v>20.684999999999999</v>
      </c>
      <c r="I413" s="205"/>
      <c r="J413" s="206">
        <f>ROUND(I413*H413,2)</f>
        <v>0</v>
      </c>
      <c r="K413" s="202" t="s">
        <v>146</v>
      </c>
      <c r="L413" s="207"/>
      <c r="M413" s="208" t="s">
        <v>1</v>
      </c>
      <c r="N413" s="209" t="s">
        <v>40</v>
      </c>
      <c r="O413" s="59"/>
      <c r="P413" s="159">
        <f>O413*H413</f>
        <v>0</v>
      </c>
      <c r="Q413" s="159">
        <v>0.08</v>
      </c>
      <c r="R413" s="159">
        <f>Q413*H413</f>
        <v>1.6547999999999998</v>
      </c>
      <c r="S413" s="159">
        <v>0</v>
      </c>
      <c r="T413" s="160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61" t="s">
        <v>186</v>
      </c>
      <c r="AT413" s="161" t="s">
        <v>358</v>
      </c>
      <c r="AU413" s="161" t="s">
        <v>83</v>
      </c>
      <c r="AY413" s="18" t="s">
        <v>132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8" t="s">
        <v>81</v>
      </c>
      <c r="BK413" s="162">
        <f>ROUND(I413*H413,2)</f>
        <v>0</v>
      </c>
      <c r="BL413" s="18" t="s">
        <v>138</v>
      </c>
      <c r="BM413" s="161" t="s">
        <v>776</v>
      </c>
    </row>
    <row r="414" spans="1:65" s="2" customFormat="1" ht="11.25">
      <c r="A414" s="33"/>
      <c r="B414" s="34"/>
      <c r="C414" s="33"/>
      <c r="D414" s="163" t="s">
        <v>140</v>
      </c>
      <c r="E414" s="33"/>
      <c r="F414" s="164" t="s">
        <v>775</v>
      </c>
      <c r="G414" s="33"/>
      <c r="H414" s="33"/>
      <c r="I414" s="165"/>
      <c r="J414" s="33"/>
      <c r="K414" s="33"/>
      <c r="L414" s="34"/>
      <c r="M414" s="166"/>
      <c r="N414" s="167"/>
      <c r="O414" s="59"/>
      <c r="P414" s="59"/>
      <c r="Q414" s="59"/>
      <c r="R414" s="59"/>
      <c r="S414" s="59"/>
      <c r="T414" s="60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T414" s="18" t="s">
        <v>140</v>
      </c>
      <c r="AU414" s="18" t="s">
        <v>83</v>
      </c>
    </row>
    <row r="415" spans="1:65" s="13" customFormat="1" ht="11.25">
      <c r="B415" s="168"/>
      <c r="D415" s="163" t="s">
        <v>142</v>
      </c>
      <c r="F415" s="170" t="s">
        <v>1021</v>
      </c>
      <c r="H415" s="171">
        <v>20.684999999999999</v>
      </c>
      <c r="I415" s="172"/>
      <c r="L415" s="168"/>
      <c r="M415" s="173"/>
      <c r="N415" s="174"/>
      <c r="O415" s="174"/>
      <c r="P415" s="174"/>
      <c r="Q415" s="174"/>
      <c r="R415" s="174"/>
      <c r="S415" s="174"/>
      <c r="T415" s="175"/>
      <c r="AT415" s="169" t="s">
        <v>142</v>
      </c>
      <c r="AU415" s="169" t="s">
        <v>83</v>
      </c>
      <c r="AV415" s="13" t="s">
        <v>83</v>
      </c>
      <c r="AW415" s="13" t="s">
        <v>3</v>
      </c>
      <c r="AX415" s="13" t="s">
        <v>81</v>
      </c>
      <c r="AY415" s="169" t="s">
        <v>132</v>
      </c>
    </row>
    <row r="416" spans="1:65" s="2" customFormat="1" ht="24.2" customHeight="1">
      <c r="A416" s="33"/>
      <c r="B416" s="149"/>
      <c r="C416" s="150" t="s">
        <v>569</v>
      </c>
      <c r="D416" s="150" t="s">
        <v>134</v>
      </c>
      <c r="E416" s="151" t="s">
        <v>779</v>
      </c>
      <c r="F416" s="152" t="s">
        <v>780</v>
      </c>
      <c r="G416" s="153" t="s">
        <v>219</v>
      </c>
      <c r="H416" s="154">
        <v>11.7</v>
      </c>
      <c r="I416" s="155"/>
      <c r="J416" s="156">
        <f>ROUND(I416*H416,2)</f>
        <v>0</v>
      </c>
      <c r="K416" s="152" t="s">
        <v>146</v>
      </c>
      <c r="L416" s="34"/>
      <c r="M416" s="157" t="s">
        <v>1</v>
      </c>
      <c r="N416" s="158" t="s">
        <v>40</v>
      </c>
      <c r="O416" s="59"/>
      <c r="P416" s="159">
        <f>O416*H416</f>
        <v>0</v>
      </c>
      <c r="Q416" s="159">
        <v>8.5760000000000003E-2</v>
      </c>
      <c r="R416" s="159">
        <f>Q416*H416</f>
        <v>1.0033920000000001</v>
      </c>
      <c r="S416" s="159">
        <v>0</v>
      </c>
      <c r="T416" s="160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61" t="s">
        <v>138</v>
      </c>
      <c r="AT416" s="161" t="s">
        <v>134</v>
      </c>
      <c r="AU416" s="161" t="s">
        <v>83</v>
      </c>
      <c r="AY416" s="18" t="s">
        <v>132</v>
      </c>
      <c r="BE416" s="162">
        <f>IF(N416="základní",J416,0)</f>
        <v>0</v>
      </c>
      <c r="BF416" s="162">
        <f>IF(N416="snížená",J416,0)</f>
        <v>0</v>
      </c>
      <c r="BG416" s="162">
        <f>IF(N416="zákl. přenesená",J416,0)</f>
        <v>0</v>
      </c>
      <c r="BH416" s="162">
        <f>IF(N416="sníž. přenesená",J416,0)</f>
        <v>0</v>
      </c>
      <c r="BI416" s="162">
        <f>IF(N416="nulová",J416,0)</f>
        <v>0</v>
      </c>
      <c r="BJ416" s="18" t="s">
        <v>81</v>
      </c>
      <c r="BK416" s="162">
        <f>ROUND(I416*H416,2)</f>
        <v>0</v>
      </c>
      <c r="BL416" s="18" t="s">
        <v>138</v>
      </c>
      <c r="BM416" s="161" t="s">
        <v>781</v>
      </c>
    </row>
    <row r="417" spans="1:65" s="2" customFormat="1" ht="29.25">
      <c r="A417" s="33"/>
      <c r="B417" s="34"/>
      <c r="C417" s="33"/>
      <c r="D417" s="163" t="s">
        <v>140</v>
      </c>
      <c r="E417" s="33"/>
      <c r="F417" s="164" t="s">
        <v>782</v>
      </c>
      <c r="G417" s="33"/>
      <c r="H417" s="33"/>
      <c r="I417" s="165"/>
      <c r="J417" s="33"/>
      <c r="K417" s="33"/>
      <c r="L417" s="34"/>
      <c r="M417" s="166"/>
      <c r="N417" s="167"/>
      <c r="O417" s="59"/>
      <c r="P417" s="59"/>
      <c r="Q417" s="59"/>
      <c r="R417" s="59"/>
      <c r="S417" s="59"/>
      <c r="T417" s="60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T417" s="18" t="s">
        <v>140</v>
      </c>
      <c r="AU417" s="18" t="s">
        <v>83</v>
      </c>
    </row>
    <row r="418" spans="1:65" s="2" customFormat="1" ht="19.5">
      <c r="A418" s="33"/>
      <c r="B418" s="34"/>
      <c r="C418" s="33"/>
      <c r="D418" s="163" t="s">
        <v>149</v>
      </c>
      <c r="E418" s="33"/>
      <c r="F418" s="176" t="s">
        <v>876</v>
      </c>
      <c r="G418" s="33"/>
      <c r="H418" s="33"/>
      <c r="I418" s="165"/>
      <c r="J418" s="33"/>
      <c r="K418" s="33"/>
      <c r="L418" s="34"/>
      <c r="M418" s="166"/>
      <c r="N418" s="167"/>
      <c r="O418" s="59"/>
      <c r="P418" s="59"/>
      <c r="Q418" s="59"/>
      <c r="R418" s="59"/>
      <c r="S418" s="59"/>
      <c r="T418" s="60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T418" s="18" t="s">
        <v>149</v>
      </c>
      <c r="AU418" s="18" t="s">
        <v>83</v>
      </c>
    </row>
    <row r="419" spans="1:65" s="13" customFormat="1" ht="11.25">
      <c r="B419" s="168"/>
      <c r="D419" s="163" t="s">
        <v>142</v>
      </c>
      <c r="E419" s="169" t="s">
        <v>1</v>
      </c>
      <c r="F419" s="170" t="s">
        <v>1022</v>
      </c>
      <c r="H419" s="171">
        <v>11.7</v>
      </c>
      <c r="I419" s="172"/>
      <c r="L419" s="168"/>
      <c r="M419" s="173"/>
      <c r="N419" s="174"/>
      <c r="O419" s="174"/>
      <c r="P419" s="174"/>
      <c r="Q419" s="174"/>
      <c r="R419" s="174"/>
      <c r="S419" s="174"/>
      <c r="T419" s="175"/>
      <c r="AT419" s="169" t="s">
        <v>142</v>
      </c>
      <c r="AU419" s="169" t="s">
        <v>83</v>
      </c>
      <c r="AV419" s="13" t="s">
        <v>83</v>
      </c>
      <c r="AW419" s="13" t="s">
        <v>32</v>
      </c>
      <c r="AX419" s="13" t="s">
        <v>81</v>
      </c>
      <c r="AY419" s="169" t="s">
        <v>132</v>
      </c>
    </row>
    <row r="420" spans="1:65" s="2" customFormat="1" ht="16.5" customHeight="1">
      <c r="A420" s="33"/>
      <c r="B420" s="149"/>
      <c r="C420" s="200" t="s">
        <v>573</v>
      </c>
      <c r="D420" s="200" t="s">
        <v>358</v>
      </c>
      <c r="E420" s="201" t="s">
        <v>785</v>
      </c>
      <c r="F420" s="202" t="s">
        <v>786</v>
      </c>
      <c r="G420" s="203" t="s">
        <v>219</v>
      </c>
      <c r="H420" s="204">
        <v>12.285</v>
      </c>
      <c r="I420" s="205"/>
      <c r="J420" s="206">
        <f>ROUND(I420*H420,2)</f>
        <v>0</v>
      </c>
      <c r="K420" s="202" t="s">
        <v>146</v>
      </c>
      <c r="L420" s="207"/>
      <c r="M420" s="208" t="s">
        <v>1</v>
      </c>
      <c r="N420" s="209" t="s">
        <v>40</v>
      </c>
      <c r="O420" s="59"/>
      <c r="P420" s="159">
        <f>O420*H420</f>
        <v>0</v>
      </c>
      <c r="Q420" s="159">
        <v>4.5999999999999999E-2</v>
      </c>
      <c r="R420" s="159">
        <f>Q420*H420</f>
        <v>0.56511</v>
      </c>
      <c r="S420" s="159">
        <v>0</v>
      </c>
      <c r="T420" s="160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1" t="s">
        <v>186</v>
      </c>
      <c r="AT420" s="161" t="s">
        <v>358</v>
      </c>
      <c r="AU420" s="161" t="s">
        <v>83</v>
      </c>
      <c r="AY420" s="18" t="s">
        <v>132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8" t="s">
        <v>81</v>
      </c>
      <c r="BK420" s="162">
        <f>ROUND(I420*H420,2)</f>
        <v>0</v>
      </c>
      <c r="BL420" s="18" t="s">
        <v>138</v>
      </c>
      <c r="BM420" s="161" t="s">
        <v>787</v>
      </c>
    </row>
    <row r="421" spans="1:65" s="2" customFormat="1" ht="11.25">
      <c r="A421" s="33"/>
      <c r="B421" s="34"/>
      <c r="C421" s="33"/>
      <c r="D421" s="163" t="s">
        <v>140</v>
      </c>
      <c r="E421" s="33"/>
      <c r="F421" s="164" t="s">
        <v>786</v>
      </c>
      <c r="G421" s="33"/>
      <c r="H421" s="33"/>
      <c r="I421" s="165"/>
      <c r="J421" s="33"/>
      <c r="K421" s="33"/>
      <c r="L421" s="34"/>
      <c r="M421" s="166"/>
      <c r="N421" s="167"/>
      <c r="O421" s="59"/>
      <c r="P421" s="59"/>
      <c r="Q421" s="59"/>
      <c r="R421" s="59"/>
      <c r="S421" s="59"/>
      <c r="T421" s="60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T421" s="18" t="s">
        <v>140</v>
      </c>
      <c r="AU421" s="18" t="s">
        <v>83</v>
      </c>
    </row>
    <row r="422" spans="1:65" s="13" customFormat="1" ht="11.25">
      <c r="B422" s="168"/>
      <c r="D422" s="163" t="s">
        <v>142</v>
      </c>
      <c r="F422" s="170" t="s">
        <v>1023</v>
      </c>
      <c r="H422" s="171">
        <v>12.285</v>
      </c>
      <c r="I422" s="172"/>
      <c r="L422" s="168"/>
      <c r="M422" s="173"/>
      <c r="N422" s="174"/>
      <c r="O422" s="174"/>
      <c r="P422" s="174"/>
      <c r="Q422" s="174"/>
      <c r="R422" s="174"/>
      <c r="S422" s="174"/>
      <c r="T422" s="175"/>
      <c r="AT422" s="169" t="s">
        <v>142</v>
      </c>
      <c r="AU422" s="169" t="s">
        <v>83</v>
      </c>
      <c r="AV422" s="13" t="s">
        <v>83</v>
      </c>
      <c r="AW422" s="13" t="s">
        <v>3</v>
      </c>
      <c r="AX422" s="13" t="s">
        <v>81</v>
      </c>
      <c r="AY422" s="169" t="s">
        <v>132</v>
      </c>
    </row>
    <row r="423" spans="1:65" s="2" customFormat="1" ht="24.2" customHeight="1">
      <c r="A423" s="33"/>
      <c r="B423" s="149"/>
      <c r="C423" s="150" t="s">
        <v>577</v>
      </c>
      <c r="D423" s="150" t="s">
        <v>134</v>
      </c>
      <c r="E423" s="151" t="s">
        <v>790</v>
      </c>
      <c r="F423" s="152" t="s">
        <v>791</v>
      </c>
      <c r="G423" s="153" t="s">
        <v>219</v>
      </c>
      <c r="H423" s="154">
        <v>90.78</v>
      </c>
      <c r="I423" s="155"/>
      <c r="J423" s="156">
        <f>ROUND(I423*H423,2)</f>
        <v>0</v>
      </c>
      <c r="K423" s="152" t="s">
        <v>146</v>
      </c>
      <c r="L423" s="34"/>
      <c r="M423" s="157" t="s">
        <v>1</v>
      </c>
      <c r="N423" s="158" t="s">
        <v>40</v>
      </c>
      <c r="O423" s="59"/>
      <c r="P423" s="159">
        <f>O423*H423</f>
        <v>0</v>
      </c>
      <c r="Q423" s="159">
        <v>9.0000000000000006E-5</v>
      </c>
      <c r="R423" s="159">
        <f>Q423*H423</f>
        <v>8.1702000000000007E-3</v>
      </c>
      <c r="S423" s="159">
        <v>0</v>
      </c>
      <c r="T423" s="160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61" t="s">
        <v>138</v>
      </c>
      <c r="AT423" s="161" t="s">
        <v>134</v>
      </c>
      <c r="AU423" s="161" t="s">
        <v>83</v>
      </c>
      <c r="AY423" s="18" t="s">
        <v>132</v>
      </c>
      <c r="BE423" s="162">
        <f>IF(N423="základní",J423,0)</f>
        <v>0</v>
      </c>
      <c r="BF423" s="162">
        <f>IF(N423="snížená",J423,0)</f>
        <v>0</v>
      </c>
      <c r="BG423" s="162">
        <f>IF(N423="zákl. přenesená",J423,0)</f>
        <v>0</v>
      </c>
      <c r="BH423" s="162">
        <f>IF(N423="sníž. přenesená",J423,0)</f>
        <v>0</v>
      </c>
      <c r="BI423" s="162">
        <f>IF(N423="nulová",J423,0)</f>
        <v>0</v>
      </c>
      <c r="BJ423" s="18" t="s">
        <v>81</v>
      </c>
      <c r="BK423" s="162">
        <f>ROUND(I423*H423,2)</f>
        <v>0</v>
      </c>
      <c r="BL423" s="18" t="s">
        <v>138</v>
      </c>
      <c r="BM423" s="161" t="s">
        <v>792</v>
      </c>
    </row>
    <row r="424" spans="1:65" s="2" customFormat="1" ht="29.25">
      <c r="A424" s="33"/>
      <c r="B424" s="34"/>
      <c r="C424" s="33"/>
      <c r="D424" s="163" t="s">
        <v>140</v>
      </c>
      <c r="E424" s="33"/>
      <c r="F424" s="164" t="s">
        <v>793</v>
      </c>
      <c r="G424" s="33"/>
      <c r="H424" s="33"/>
      <c r="I424" s="165"/>
      <c r="J424" s="33"/>
      <c r="K424" s="33"/>
      <c r="L424" s="34"/>
      <c r="M424" s="166"/>
      <c r="N424" s="167"/>
      <c r="O424" s="59"/>
      <c r="P424" s="59"/>
      <c r="Q424" s="59"/>
      <c r="R424" s="59"/>
      <c r="S424" s="59"/>
      <c r="T424" s="60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T424" s="18" t="s">
        <v>140</v>
      </c>
      <c r="AU424" s="18" t="s">
        <v>83</v>
      </c>
    </row>
    <row r="425" spans="1:65" s="2" customFormat="1" ht="16.5" customHeight="1">
      <c r="A425" s="33"/>
      <c r="B425" s="149"/>
      <c r="C425" s="150" t="s">
        <v>581</v>
      </c>
      <c r="D425" s="150" t="s">
        <v>134</v>
      </c>
      <c r="E425" s="151" t="s">
        <v>795</v>
      </c>
      <c r="F425" s="152" t="s">
        <v>796</v>
      </c>
      <c r="G425" s="153" t="s">
        <v>219</v>
      </c>
      <c r="H425" s="154">
        <v>90.78</v>
      </c>
      <c r="I425" s="155"/>
      <c r="J425" s="156">
        <f>ROUND(I425*H425,2)</f>
        <v>0</v>
      </c>
      <c r="K425" s="152" t="s">
        <v>146</v>
      </c>
      <c r="L425" s="34"/>
      <c r="M425" s="157" t="s">
        <v>1</v>
      </c>
      <c r="N425" s="158" t="s">
        <v>40</v>
      </c>
      <c r="O425" s="59"/>
      <c r="P425" s="159">
        <f>O425*H425</f>
        <v>0</v>
      </c>
      <c r="Q425" s="159">
        <v>0</v>
      </c>
      <c r="R425" s="159">
        <f>Q425*H425</f>
        <v>0</v>
      </c>
      <c r="S425" s="159">
        <v>0</v>
      </c>
      <c r="T425" s="160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61" t="s">
        <v>138</v>
      </c>
      <c r="AT425" s="161" t="s">
        <v>134</v>
      </c>
      <c r="AU425" s="161" t="s">
        <v>83</v>
      </c>
      <c r="AY425" s="18" t="s">
        <v>132</v>
      </c>
      <c r="BE425" s="162">
        <f>IF(N425="základní",J425,0)</f>
        <v>0</v>
      </c>
      <c r="BF425" s="162">
        <f>IF(N425="snížená",J425,0)</f>
        <v>0</v>
      </c>
      <c r="BG425" s="162">
        <f>IF(N425="zákl. přenesená",J425,0)</f>
        <v>0</v>
      </c>
      <c r="BH425" s="162">
        <f>IF(N425="sníž. přenesená",J425,0)</f>
        <v>0</v>
      </c>
      <c r="BI425" s="162">
        <f>IF(N425="nulová",J425,0)</f>
        <v>0</v>
      </c>
      <c r="BJ425" s="18" t="s">
        <v>81</v>
      </c>
      <c r="BK425" s="162">
        <f>ROUND(I425*H425,2)</f>
        <v>0</v>
      </c>
      <c r="BL425" s="18" t="s">
        <v>138</v>
      </c>
      <c r="BM425" s="161" t="s">
        <v>797</v>
      </c>
    </row>
    <row r="426" spans="1:65" s="2" customFormat="1" ht="19.5">
      <c r="A426" s="33"/>
      <c r="B426" s="34"/>
      <c r="C426" s="33"/>
      <c r="D426" s="163" t="s">
        <v>140</v>
      </c>
      <c r="E426" s="33"/>
      <c r="F426" s="164" t="s">
        <v>798</v>
      </c>
      <c r="G426" s="33"/>
      <c r="H426" s="33"/>
      <c r="I426" s="165"/>
      <c r="J426" s="33"/>
      <c r="K426" s="33"/>
      <c r="L426" s="34"/>
      <c r="M426" s="166"/>
      <c r="N426" s="167"/>
      <c r="O426" s="59"/>
      <c r="P426" s="59"/>
      <c r="Q426" s="59"/>
      <c r="R426" s="59"/>
      <c r="S426" s="59"/>
      <c r="T426" s="60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T426" s="18" t="s">
        <v>140</v>
      </c>
      <c r="AU426" s="18" t="s">
        <v>83</v>
      </c>
    </row>
    <row r="427" spans="1:65" s="2" customFormat="1" ht="19.5">
      <c r="A427" s="33"/>
      <c r="B427" s="34"/>
      <c r="C427" s="33"/>
      <c r="D427" s="163" t="s">
        <v>149</v>
      </c>
      <c r="E427" s="33"/>
      <c r="F427" s="176" t="s">
        <v>876</v>
      </c>
      <c r="G427" s="33"/>
      <c r="H427" s="33"/>
      <c r="I427" s="165"/>
      <c r="J427" s="33"/>
      <c r="K427" s="33"/>
      <c r="L427" s="34"/>
      <c r="M427" s="166"/>
      <c r="N427" s="167"/>
      <c r="O427" s="59"/>
      <c r="P427" s="59"/>
      <c r="Q427" s="59"/>
      <c r="R427" s="59"/>
      <c r="S427" s="59"/>
      <c r="T427" s="60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T427" s="18" t="s">
        <v>149</v>
      </c>
      <c r="AU427" s="18" t="s">
        <v>83</v>
      </c>
    </row>
    <row r="428" spans="1:65" s="13" customFormat="1" ht="11.25">
      <c r="B428" s="168"/>
      <c r="D428" s="163" t="s">
        <v>142</v>
      </c>
      <c r="E428" s="169" t="s">
        <v>1</v>
      </c>
      <c r="F428" s="170" t="s">
        <v>1024</v>
      </c>
      <c r="H428" s="171">
        <v>90.78</v>
      </c>
      <c r="I428" s="172"/>
      <c r="L428" s="168"/>
      <c r="M428" s="173"/>
      <c r="N428" s="174"/>
      <c r="O428" s="174"/>
      <c r="P428" s="174"/>
      <c r="Q428" s="174"/>
      <c r="R428" s="174"/>
      <c r="S428" s="174"/>
      <c r="T428" s="175"/>
      <c r="AT428" s="169" t="s">
        <v>142</v>
      </c>
      <c r="AU428" s="169" t="s">
        <v>83</v>
      </c>
      <c r="AV428" s="13" t="s">
        <v>83</v>
      </c>
      <c r="AW428" s="13" t="s">
        <v>32</v>
      </c>
      <c r="AX428" s="13" t="s">
        <v>81</v>
      </c>
      <c r="AY428" s="169" t="s">
        <v>132</v>
      </c>
    </row>
    <row r="429" spans="1:65" s="2" customFormat="1" ht="24.2" customHeight="1">
      <c r="A429" s="33"/>
      <c r="B429" s="149"/>
      <c r="C429" s="150" t="s">
        <v>587</v>
      </c>
      <c r="D429" s="150" t="s">
        <v>134</v>
      </c>
      <c r="E429" s="151" t="s">
        <v>1025</v>
      </c>
      <c r="F429" s="152" t="s">
        <v>1026</v>
      </c>
      <c r="G429" s="153" t="s">
        <v>237</v>
      </c>
      <c r="H429" s="154">
        <v>6</v>
      </c>
      <c r="I429" s="155"/>
      <c r="J429" s="156">
        <f>ROUND(I429*H429,2)</f>
        <v>0</v>
      </c>
      <c r="K429" s="152" t="s">
        <v>1</v>
      </c>
      <c r="L429" s="34"/>
      <c r="M429" s="157" t="s">
        <v>1</v>
      </c>
      <c r="N429" s="158" t="s">
        <v>40</v>
      </c>
      <c r="O429" s="59"/>
      <c r="P429" s="159">
        <f>O429*H429</f>
        <v>0</v>
      </c>
      <c r="Q429" s="159">
        <v>0</v>
      </c>
      <c r="R429" s="159">
        <f>Q429*H429</f>
        <v>0</v>
      </c>
      <c r="S429" s="159">
        <v>0</v>
      </c>
      <c r="T429" s="160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1" t="s">
        <v>138</v>
      </c>
      <c r="AT429" s="161" t="s">
        <v>134</v>
      </c>
      <c r="AU429" s="161" t="s">
        <v>83</v>
      </c>
      <c r="AY429" s="18" t="s">
        <v>132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8" t="s">
        <v>81</v>
      </c>
      <c r="BK429" s="162">
        <f>ROUND(I429*H429,2)</f>
        <v>0</v>
      </c>
      <c r="BL429" s="18" t="s">
        <v>138</v>
      </c>
      <c r="BM429" s="161" t="s">
        <v>1027</v>
      </c>
    </row>
    <row r="430" spans="1:65" s="2" customFormat="1" ht="19.5">
      <c r="A430" s="33"/>
      <c r="B430" s="34"/>
      <c r="C430" s="33"/>
      <c r="D430" s="163" t="s">
        <v>140</v>
      </c>
      <c r="E430" s="33"/>
      <c r="F430" s="164" t="s">
        <v>1026</v>
      </c>
      <c r="G430" s="33"/>
      <c r="H430" s="33"/>
      <c r="I430" s="165"/>
      <c r="J430" s="33"/>
      <c r="K430" s="33"/>
      <c r="L430" s="34"/>
      <c r="M430" s="166"/>
      <c r="N430" s="167"/>
      <c r="O430" s="59"/>
      <c r="P430" s="59"/>
      <c r="Q430" s="59"/>
      <c r="R430" s="59"/>
      <c r="S430" s="59"/>
      <c r="T430" s="60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T430" s="18" t="s">
        <v>140</v>
      </c>
      <c r="AU430" s="18" t="s">
        <v>83</v>
      </c>
    </row>
    <row r="431" spans="1:65" s="13" customFormat="1" ht="11.25">
      <c r="B431" s="168"/>
      <c r="D431" s="163" t="s">
        <v>142</v>
      </c>
      <c r="E431" s="169" t="s">
        <v>1</v>
      </c>
      <c r="F431" s="170" t="s">
        <v>1028</v>
      </c>
      <c r="H431" s="171">
        <v>6</v>
      </c>
      <c r="I431" s="172"/>
      <c r="L431" s="168"/>
      <c r="M431" s="173"/>
      <c r="N431" s="174"/>
      <c r="O431" s="174"/>
      <c r="P431" s="174"/>
      <c r="Q431" s="174"/>
      <c r="R431" s="174"/>
      <c r="S431" s="174"/>
      <c r="T431" s="175"/>
      <c r="AT431" s="169" t="s">
        <v>142</v>
      </c>
      <c r="AU431" s="169" t="s">
        <v>83</v>
      </c>
      <c r="AV431" s="13" t="s">
        <v>83</v>
      </c>
      <c r="AW431" s="13" t="s">
        <v>32</v>
      </c>
      <c r="AX431" s="13" t="s">
        <v>81</v>
      </c>
      <c r="AY431" s="169" t="s">
        <v>132</v>
      </c>
    </row>
    <row r="432" spans="1:65" s="2" customFormat="1" ht="33" customHeight="1">
      <c r="A432" s="33"/>
      <c r="B432" s="149"/>
      <c r="C432" s="150" t="s">
        <v>591</v>
      </c>
      <c r="D432" s="150" t="s">
        <v>134</v>
      </c>
      <c r="E432" s="151" t="s">
        <v>801</v>
      </c>
      <c r="F432" s="152" t="s">
        <v>802</v>
      </c>
      <c r="G432" s="153" t="s">
        <v>137</v>
      </c>
      <c r="H432" s="154">
        <v>20.492999999999999</v>
      </c>
      <c r="I432" s="155"/>
      <c r="J432" s="156">
        <f>ROUND(I432*H432,2)</f>
        <v>0</v>
      </c>
      <c r="K432" s="152" t="s">
        <v>146</v>
      </c>
      <c r="L432" s="34"/>
      <c r="M432" s="157" t="s">
        <v>1</v>
      </c>
      <c r="N432" s="158" t="s">
        <v>40</v>
      </c>
      <c r="O432" s="59"/>
      <c r="P432" s="159">
        <f>O432*H432</f>
        <v>0</v>
      </c>
      <c r="Q432" s="159">
        <v>0</v>
      </c>
      <c r="R432" s="159">
        <f>Q432*H432</f>
        <v>0</v>
      </c>
      <c r="S432" s="159">
        <v>0</v>
      </c>
      <c r="T432" s="160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61" t="s">
        <v>138</v>
      </c>
      <c r="AT432" s="161" t="s">
        <v>134</v>
      </c>
      <c r="AU432" s="161" t="s">
        <v>83</v>
      </c>
      <c r="AY432" s="18" t="s">
        <v>132</v>
      </c>
      <c r="BE432" s="162">
        <f>IF(N432="základní",J432,0)</f>
        <v>0</v>
      </c>
      <c r="BF432" s="162">
        <f>IF(N432="snížená",J432,0)</f>
        <v>0</v>
      </c>
      <c r="BG432" s="162">
        <f>IF(N432="zákl. přenesená",J432,0)</f>
        <v>0</v>
      </c>
      <c r="BH432" s="162">
        <f>IF(N432="sníž. přenesená",J432,0)</f>
        <v>0</v>
      </c>
      <c r="BI432" s="162">
        <f>IF(N432="nulová",J432,0)</f>
        <v>0</v>
      </c>
      <c r="BJ432" s="18" t="s">
        <v>81</v>
      </c>
      <c r="BK432" s="162">
        <f>ROUND(I432*H432,2)</f>
        <v>0</v>
      </c>
      <c r="BL432" s="18" t="s">
        <v>138</v>
      </c>
      <c r="BM432" s="161" t="s">
        <v>803</v>
      </c>
    </row>
    <row r="433" spans="1:65" s="2" customFormat="1" ht="39">
      <c r="A433" s="33"/>
      <c r="B433" s="34"/>
      <c r="C433" s="33"/>
      <c r="D433" s="163" t="s">
        <v>140</v>
      </c>
      <c r="E433" s="33"/>
      <c r="F433" s="164" t="s">
        <v>804</v>
      </c>
      <c r="G433" s="33"/>
      <c r="H433" s="33"/>
      <c r="I433" s="165"/>
      <c r="J433" s="33"/>
      <c r="K433" s="33"/>
      <c r="L433" s="34"/>
      <c r="M433" s="166"/>
      <c r="N433" s="167"/>
      <c r="O433" s="59"/>
      <c r="P433" s="59"/>
      <c r="Q433" s="59"/>
      <c r="R433" s="59"/>
      <c r="S433" s="59"/>
      <c r="T433" s="60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8" t="s">
        <v>140</v>
      </c>
      <c r="AU433" s="18" t="s">
        <v>83</v>
      </c>
    </row>
    <row r="434" spans="1:65" s="2" customFormat="1" ht="19.5">
      <c r="A434" s="33"/>
      <c r="B434" s="34"/>
      <c r="C434" s="33"/>
      <c r="D434" s="163" t="s">
        <v>149</v>
      </c>
      <c r="E434" s="33"/>
      <c r="F434" s="176" t="s">
        <v>876</v>
      </c>
      <c r="G434" s="33"/>
      <c r="H434" s="33"/>
      <c r="I434" s="165"/>
      <c r="J434" s="33"/>
      <c r="K434" s="33"/>
      <c r="L434" s="34"/>
      <c r="M434" s="166"/>
      <c r="N434" s="167"/>
      <c r="O434" s="59"/>
      <c r="P434" s="59"/>
      <c r="Q434" s="59"/>
      <c r="R434" s="59"/>
      <c r="S434" s="59"/>
      <c r="T434" s="60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T434" s="18" t="s">
        <v>149</v>
      </c>
      <c r="AU434" s="18" t="s">
        <v>83</v>
      </c>
    </row>
    <row r="435" spans="1:65" s="13" customFormat="1" ht="11.25">
      <c r="B435" s="168"/>
      <c r="D435" s="163" t="s">
        <v>142</v>
      </c>
      <c r="E435" s="169" t="s">
        <v>1</v>
      </c>
      <c r="F435" s="170" t="s">
        <v>994</v>
      </c>
      <c r="H435" s="171">
        <v>15.686</v>
      </c>
      <c r="I435" s="172"/>
      <c r="L435" s="168"/>
      <c r="M435" s="173"/>
      <c r="N435" s="174"/>
      <c r="O435" s="174"/>
      <c r="P435" s="174"/>
      <c r="Q435" s="174"/>
      <c r="R435" s="174"/>
      <c r="S435" s="174"/>
      <c r="T435" s="175"/>
      <c r="AT435" s="169" t="s">
        <v>142</v>
      </c>
      <c r="AU435" s="169" t="s">
        <v>83</v>
      </c>
      <c r="AV435" s="13" t="s">
        <v>83</v>
      </c>
      <c r="AW435" s="13" t="s">
        <v>32</v>
      </c>
      <c r="AX435" s="13" t="s">
        <v>75</v>
      </c>
      <c r="AY435" s="169" t="s">
        <v>132</v>
      </c>
    </row>
    <row r="436" spans="1:65" s="13" customFormat="1" ht="11.25">
      <c r="B436" s="168"/>
      <c r="D436" s="163" t="s">
        <v>142</v>
      </c>
      <c r="E436" s="169" t="s">
        <v>1</v>
      </c>
      <c r="F436" s="170" t="s">
        <v>988</v>
      </c>
      <c r="H436" s="171">
        <v>4.8070000000000004</v>
      </c>
      <c r="I436" s="172"/>
      <c r="L436" s="168"/>
      <c r="M436" s="173"/>
      <c r="N436" s="174"/>
      <c r="O436" s="174"/>
      <c r="P436" s="174"/>
      <c r="Q436" s="174"/>
      <c r="R436" s="174"/>
      <c r="S436" s="174"/>
      <c r="T436" s="175"/>
      <c r="AT436" s="169" t="s">
        <v>142</v>
      </c>
      <c r="AU436" s="169" t="s">
        <v>83</v>
      </c>
      <c r="AV436" s="13" t="s">
        <v>83</v>
      </c>
      <c r="AW436" s="13" t="s">
        <v>32</v>
      </c>
      <c r="AX436" s="13" t="s">
        <v>75</v>
      </c>
      <c r="AY436" s="169" t="s">
        <v>132</v>
      </c>
    </row>
    <row r="437" spans="1:65" s="16" customFormat="1" ht="11.25">
      <c r="B437" s="192"/>
      <c r="D437" s="163" t="s">
        <v>142</v>
      </c>
      <c r="E437" s="193" t="s">
        <v>1</v>
      </c>
      <c r="F437" s="194" t="s">
        <v>170</v>
      </c>
      <c r="H437" s="195">
        <v>20.493000000000002</v>
      </c>
      <c r="I437" s="196"/>
      <c r="L437" s="192"/>
      <c r="M437" s="197"/>
      <c r="N437" s="198"/>
      <c r="O437" s="198"/>
      <c r="P437" s="198"/>
      <c r="Q437" s="198"/>
      <c r="R437" s="198"/>
      <c r="S437" s="198"/>
      <c r="T437" s="199"/>
      <c r="AT437" s="193" t="s">
        <v>142</v>
      </c>
      <c r="AU437" s="193" t="s">
        <v>83</v>
      </c>
      <c r="AV437" s="16" t="s">
        <v>138</v>
      </c>
      <c r="AW437" s="16" t="s">
        <v>32</v>
      </c>
      <c r="AX437" s="16" t="s">
        <v>81</v>
      </c>
      <c r="AY437" s="193" t="s">
        <v>132</v>
      </c>
    </row>
    <row r="438" spans="1:65" s="2" customFormat="1" ht="24.2" customHeight="1">
      <c r="A438" s="33"/>
      <c r="B438" s="149"/>
      <c r="C438" s="150" t="s">
        <v>595</v>
      </c>
      <c r="D438" s="150" t="s">
        <v>134</v>
      </c>
      <c r="E438" s="151" t="s">
        <v>1029</v>
      </c>
      <c r="F438" s="152" t="s">
        <v>1030</v>
      </c>
      <c r="G438" s="153" t="s">
        <v>137</v>
      </c>
      <c r="H438" s="154">
        <v>2.024</v>
      </c>
      <c r="I438" s="155"/>
      <c r="J438" s="156">
        <f>ROUND(I438*H438,2)</f>
        <v>0</v>
      </c>
      <c r="K438" s="152" t="s">
        <v>146</v>
      </c>
      <c r="L438" s="34"/>
      <c r="M438" s="157" t="s">
        <v>1</v>
      </c>
      <c r="N438" s="158" t="s">
        <v>40</v>
      </c>
      <c r="O438" s="59"/>
      <c r="P438" s="159">
        <f>O438*H438</f>
        <v>0</v>
      </c>
      <c r="Q438" s="159">
        <v>0</v>
      </c>
      <c r="R438" s="159">
        <f>Q438*H438</f>
        <v>0</v>
      </c>
      <c r="S438" s="159">
        <v>0</v>
      </c>
      <c r="T438" s="160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61" t="s">
        <v>138</v>
      </c>
      <c r="AT438" s="161" t="s">
        <v>134</v>
      </c>
      <c r="AU438" s="161" t="s">
        <v>83</v>
      </c>
      <c r="AY438" s="18" t="s">
        <v>132</v>
      </c>
      <c r="BE438" s="162">
        <f>IF(N438="základní",J438,0)</f>
        <v>0</v>
      </c>
      <c r="BF438" s="162">
        <f>IF(N438="snížená",J438,0)</f>
        <v>0</v>
      </c>
      <c r="BG438" s="162">
        <f>IF(N438="zákl. přenesená",J438,0)</f>
        <v>0</v>
      </c>
      <c r="BH438" s="162">
        <f>IF(N438="sníž. přenesená",J438,0)</f>
        <v>0</v>
      </c>
      <c r="BI438" s="162">
        <f>IF(N438="nulová",J438,0)</f>
        <v>0</v>
      </c>
      <c r="BJ438" s="18" t="s">
        <v>81</v>
      </c>
      <c r="BK438" s="162">
        <f>ROUND(I438*H438,2)</f>
        <v>0</v>
      </c>
      <c r="BL438" s="18" t="s">
        <v>138</v>
      </c>
      <c r="BM438" s="161" t="s">
        <v>1031</v>
      </c>
    </row>
    <row r="439" spans="1:65" s="2" customFormat="1" ht="39">
      <c r="A439" s="33"/>
      <c r="B439" s="34"/>
      <c r="C439" s="33"/>
      <c r="D439" s="163" t="s">
        <v>140</v>
      </c>
      <c r="E439" s="33"/>
      <c r="F439" s="164" t="s">
        <v>1032</v>
      </c>
      <c r="G439" s="33"/>
      <c r="H439" s="33"/>
      <c r="I439" s="165"/>
      <c r="J439" s="33"/>
      <c r="K439" s="33"/>
      <c r="L439" s="34"/>
      <c r="M439" s="166"/>
      <c r="N439" s="167"/>
      <c r="O439" s="59"/>
      <c r="P439" s="59"/>
      <c r="Q439" s="59"/>
      <c r="R439" s="59"/>
      <c r="S439" s="59"/>
      <c r="T439" s="60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T439" s="18" t="s">
        <v>140</v>
      </c>
      <c r="AU439" s="18" t="s">
        <v>83</v>
      </c>
    </row>
    <row r="440" spans="1:65" s="2" customFormat="1" ht="19.5">
      <c r="A440" s="33"/>
      <c r="B440" s="34"/>
      <c r="C440" s="33"/>
      <c r="D440" s="163" t="s">
        <v>149</v>
      </c>
      <c r="E440" s="33"/>
      <c r="F440" s="176" t="s">
        <v>876</v>
      </c>
      <c r="G440" s="33"/>
      <c r="H440" s="33"/>
      <c r="I440" s="165"/>
      <c r="J440" s="33"/>
      <c r="K440" s="33"/>
      <c r="L440" s="34"/>
      <c r="M440" s="166"/>
      <c r="N440" s="167"/>
      <c r="O440" s="59"/>
      <c r="P440" s="59"/>
      <c r="Q440" s="59"/>
      <c r="R440" s="59"/>
      <c r="S440" s="59"/>
      <c r="T440" s="60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T440" s="18" t="s">
        <v>149</v>
      </c>
      <c r="AU440" s="18" t="s">
        <v>83</v>
      </c>
    </row>
    <row r="441" spans="1:65" s="13" customFormat="1" ht="11.25">
      <c r="B441" s="168"/>
      <c r="D441" s="163" t="s">
        <v>142</v>
      </c>
      <c r="E441" s="169" t="s">
        <v>1</v>
      </c>
      <c r="F441" s="170" t="s">
        <v>980</v>
      </c>
      <c r="H441" s="171">
        <v>2.024</v>
      </c>
      <c r="I441" s="172"/>
      <c r="L441" s="168"/>
      <c r="M441" s="173"/>
      <c r="N441" s="174"/>
      <c r="O441" s="174"/>
      <c r="P441" s="174"/>
      <c r="Q441" s="174"/>
      <c r="R441" s="174"/>
      <c r="S441" s="174"/>
      <c r="T441" s="175"/>
      <c r="AT441" s="169" t="s">
        <v>142</v>
      </c>
      <c r="AU441" s="169" t="s">
        <v>83</v>
      </c>
      <c r="AV441" s="13" t="s">
        <v>83</v>
      </c>
      <c r="AW441" s="13" t="s">
        <v>32</v>
      </c>
      <c r="AX441" s="13" t="s">
        <v>81</v>
      </c>
      <c r="AY441" s="169" t="s">
        <v>132</v>
      </c>
    </row>
    <row r="442" spans="1:65" s="12" customFormat="1" ht="22.9" customHeight="1">
      <c r="B442" s="136"/>
      <c r="D442" s="137" t="s">
        <v>74</v>
      </c>
      <c r="E442" s="147" t="s">
        <v>812</v>
      </c>
      <c r="F442" s="147" t="s">
        <v>813</v>
      </c>
      <c r="I442" s="139"/>
      <c r="J442" s="148">
        <f>BK442</f>
        <v>0</v>
      </c>
      <c r="L442" s="136"/>
      <c r="M442" s="141"/>
      <c r="N442" s="142"/>
      <c r="O442" s="142"/>
      <c r="P442" s="143">
        <f>SUM(P443:P481)</f>
        <v>0</v>
      </c>
      <c r="Q442" s="142"/>
      <c r="R442" s="143">
        <f>SUM(R443:R481)</f>
        <v>0</v>
      </c>
      <c r="S442" s="142"/>
      <c r="T442" s="144">
        <f>SUM(T443:T481)</f>
        <v>0</v>
      </c>
      <c r="AR442" s="137" t="s">
        <v>81</v>
      </c>
      <c r="AT442" s="145" t="s">
        <v>74</v>
      </c>
      <c r="AU442" s="145" t="s">
        <v>81</v>
      </c>
      <c r="AY442" s="137" t="s">
        <v>132</v>
      </c>
      <c r="BK442" s="146">
        <f>SUM(BK443:BK481)</f>
        <v>0</v>
      </c>
    </row>
    <row r="443" spans="1:65" s="2" customFormat="1" ht="21.75" customHeight="1">
      <c r="A443" s="33"/>
      <c r="B443" s="149"/>
      <c r="C443" s="150" t="s">
        <v>599</v>
      </c>
      <c r="D443" s="150" t="s">
        <v>134</v>
      </c>
      <c r="E443" s="151" t="s">
        <v>815</v>
      </c>
      <c r="F443" s="152" t="s">
        <v>816</v>
      </c>
      <c r="G443" s="153" t="s">
        <v>334</v>
      </c>
      <c r="H443" s="154">
        <v>120.40900000000001</v>
      </c>
      <c r="I443" s="155"/>
      <c r="J443" s="156">
        <f>ROUND(I443*H443,2)</f>
        <v>0</v>
      </c>
      <c r="K443" s="152" t="s">
        <v>146</v>
      </c>
      <c r="L443" s="34"/>
      <c r="M443" s="157" t="s">
        <v>1</v>
      </c>
      <c r="N443" s="158" t="s">
        <v>40</v>
      </c>
      <c r="O443" s="59"/>
      <c r="P443" s="159">
        <f>O443*H443</f>
        <v>0</v>
      </c>
      <c r="Q443" s="159">
        <v>0</v>
      </c>
      <c r="R443" s="159">
        <f>Q443*H443</f>
        <v>0</v>
      </c>
      <c r="S443" s="159">
        <v>0</v>
      </c>
      <c r="T443" s="160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1" t="s">
        <v>138</v>
      </c>
      <c r="AT443" s="161" t="s">
        <v>134</v>
      </c>
      <c r="AU443" s="161" t="s">
        <v>83</v>
      </c>
      <c r="AY443" s="18" t="s">
        <v>132</v>
      </c>
      <c r="BE443" s="162">
        <f>IF(N443="základní",J443,0)</f>
        <v>0</v>
      </c>
      <c r="BF443" s="162">
        <f>IF(N443="snížená",J443,0)</f>
        <v>0</v>
      </c>
      <c r="BG443" s="162">
        <f>IF(N443="zákl. přenesená",J443,0)</f>
        <v>0</v>
      </c>
      <c r="BH443" s="162">
        <f>IF(N443="sníž. přenesená",J443,0)</f>
        <v>0</v>
      </c>
      <c r="BI443" s="162">
        <f>IF(N443="nulová",J443,0)</f>
        <v>0</v>
      </c>
      <c r="BJ443" s="18" t="s">
        <v>81</v>
      </c>
      <c r="BK443" s="162">
        <f>ROUND(I443*H443,2)</f>
        <v>0</v>
      </c>
      <c r="BL443" s="18" t="s">
        <v>138</v>
      </c>
      <c r="BM443" s="161" t="s">
        <v>1033</v>
      </c>
    </row>
    <row r="444" spans="1:65" s="2" customFormat="1" ht="19.5">
      <c r="A444" s="33"/>
      <c r="B444" s="34"/>
      <c r="C444" s="33"/>
      <c r="D444" s="163" t="s">
        <v>140</v>
      </c>
      <c r="E444" s="33"/>
      <c r="F444" s="164" t="s">
        <v>818</v>
      </c>
      <c r="G444" s="33"/>
      <c r="H444" s="33"/>
      <c r="I444" s="165"/>
      <c r="J444" s="33"/>
      <c r="K444" s="33"/>
      <c r="L444" s="34"/>
      <c r="M444" s="166"/>
      <c r="N444" s="167"/>
      <c r="O444" s="59"/>
      <c r="P444" s="59"/>
      <c r="Q444" s="59"/>
      <c r="R444" s="59"/>
      <c r="S444" s="59"/>
      <c r="T444" s="60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T444" s="18" t="s">
        <v>140</v>
      </c>
      <c r="AU444" s="18" t="s">
        <v>83</v>
      </c>
    </row>
    <row r="445" spans="1:65" s="13" customFormat="1" ht="11.25">
      <c r="B445" s="168"/>
      <c r="D445" s="163" t="s">
        <v>142</v>
      </c>
      <c r="E445" s="169" t="s">
        <v>1</v>
      </c>
      <c r="F445" s="170" t="s">
        <v>1034</v>
      </c>
      <c r="H445" s="171">
        <v>92.341999999999999</v>
      </c>
      <c r="I445" s="172"/>
      <c r="L445" s="168"/>
      <c r="M445" s="173"/>
      <c r="N445" s="174"/>
      <c r="O445" s="174"/>
      <c r="P445" s="174"/>
      <c r="Q445" s="174"/>
      <c r="R445" s="174"/>
      <c r="S445" s="174"/>
      <c r="T445" s="175"/>
      <c r="AT445" s="169" t="s">
        <v>142</v>
      </c>
      <c r="AU445" s="169" t="s">
        <v>83</v>
      </c>
      <c r="AV445" s="13" t="s">
        <v>83</v>
      </c>
      <c r="AW445" s="13" t="s">
        <v>32</v>
      </c>
      <c r="AX445" s="13" t="s">
        <v>75</v>
      </c>
      <c r="AY445" s="169" t="s">
        <v>132</v>
      </c>
    </row>
    <row r="446" spans="1:65" s="13" customFormat="1" ht="11.25">
      <c r="B446" s="168"/>
      <c r="D446" s="163" t="s">
        <v>142</v>
      </c>
      <c r="E446" s="169" t="s">
        <v>1</v>
      </c>
      <c r="F446" s="170" t="s">
        <v>1035</v>
      </c>
      <c r="H446" s="171">
        <v>18.263000000000002</v>
      </c>
      <c r="I446" s="172"/>
      <c r="L446" s="168"/>
      <c r="M446" s="173"/>
      <c r="N446" s="174"/>
      <c r="O446" s="174"/>
      <c r="P446" s="174"/>
      <c r="Q446" s="174"/>
      <c r="R446" s="174"/>
      <c r="S446" s="174"/>
      <c r="T446" s="175"/>
      <c r="AT446" s="169" t="s">
        <v>142</v>
      </c>
      <c r="AU446" s="169" t="s">
        <v>83</v>
      </c>
      <c r="AV446" s="13" t="s">
        <v>83</v>
      </c>
      <c r="AW446" s="13" t="s">
        <v>32</v>
      </c>
      <c r="AX446" s="13" t="s">
        <v>75</v>
      </c>
      <c r="AY446" s="169" t="s">
        <v>132</v>
      </c>
    </row>
    <row r="447" spans="1:65" s="13" customFormat="1" ht="11.25">
      <c r="B447" s="168"/>
      <c r="D447" s="163" t="s">
        <v>142</v>
      </c>
      <c r="E447" s="169" t="s">
        <v>1</v>
      </c>
      <c r="F447" s="170" t="s">
        <v>1036</v>
      </c>
      <c r="H447" s="171">
        <v>9.8040000000000003</v>
      </c>
      <c r="I447" s="172"/>
      <c r="L447" s="168"/>
      <c r="M447" s="173"/>
      <c r="N447" s="174"/>
      <c r="O447" s="174"/>
      <c r="P447" s="174"/>
      <c r="Q447" s="174"/>
      <c r="R447" s="174"/>
      <c r="S447" s="174"/>
      <c r="T447" s="175"/>
      <c r="AT447" s="169" t="s">
        <v>142</v>
      </c>
      <c r="AU447" s="169" t="s">
        <v>83</v>
      </c>
      <c r="AV447" s="13" t="s">
        <v>83</v>
      </c>
      <c r="AW447" s="13" t="s">
        <v>32</v>
      </c>
      <c r="AX447" s="13" t="s">
        <v>75</v>
      </c>
      <c r="AY447" s="169" t="s">
        <v>132</v>
      </c>
    </row>
    <row r="448" spans="1:65" s="16" customFormat="1" ht="11.25">
      <c r="B448" s="192"/>
      <c r="D448" s="163" t="s">
        <v>142</v>
      </c>
      <c r="E448" s="193" t="s">
        <v>1</v>
      </c>
      <c r="F448" s="194" t="s">
        <v>170</v>
      </c>
      <c r="H448" s="195">
        <v>120.40900000000001</v>
      </c>
      <c r="I448" s="196"/>
      <c r="L448" s="192"/>
      <c r="M448" s="197"/>
      <c r="N448" s="198"/>
      <c r="O448" s="198"/>
      <c r="P448" s="198"/>
      <c r="Q448" s="198"/>
      <c r="R448" s="198"/>
      <c r="S448" s="198"/>
      <c r="T448" s="199"/>
      <c r="AT448" s="193" t="s">
        <v>142</v>
      </c>
      <c r="AU448" s="193" t="s">
        <v>83</v>
      </c>
      <c r="AV448" s="16" t="s">
        <v>138</v>
      </c>
      <c r="AW448" s="16" t="s">
        <v>32</v>
      </c>
      <c r="AX448" s="16" t="s">
        <v>81</v>
      </c>
      <c r="AY448" s="193" t="s">
        <v>132</v>
      </c>
    </row>
    <row r="449" spans="1:65" s="2" customFormat="1" ht="24.2" customHeight="1">
      <c r="A449" s="33"/>
      <c r="B449" s="149"/>
      <c r="C449" s="150" t="s">
        <v>603</v>
      </c>
      <c r="D449" s="150" t="s">
        <v>134</v>
      </c>
      <c r="E449" s="151" t="s">
        <v>823</v>
      </c>
      <c r="F449" s="152" t="s">
        <v>824</v>
      </c>
      <c r="G449" s="153" t="s">
        <v>334</v>
      </c>
      <c r="H449" s="154">
        <v>1083.681</v>
      </c>
      <c r="I449" s="155"/>
      <c r="J449" s="156">
        <f>ROUND(I449*H449,2)</f>
        <v>0</v>
      </c>
      <c r="K449" s="152" t="s">
        <v>146</v>
      </c>
      <c r="L449" s="34"/>
      <c r="M449" s="157" t="s">
        <v>1</v>
      </c>
      <c r="N449" s="158" t="s">
        <v>40</v>
      </c>
      <c r="O449" s="59"/>
      <c r="P449" s="159">
        <f>O449*H449</f>
        <v>0</v>
      </c>
      <c r="Q449" s="159">
        <v>0</v>
      </c>
      <c r="R449" s="159">
        <f>Q449*H449</f>
        <v>0</v>
      </c>
      <c r="S449" s="159">
        <v>0</v>
      </c>
      <c r="T449" s="160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61" t="s">
        <v>138</v>
      </c>
      <c r="AT449" s="161" t="s">
        <v>134</v>
      </c>
      <c r="AU449" s="161" t="s">
        <v>83</v>
      </c>
      <c r="AY449" s="18" t="s">
        <v>132</v>
      </c>
      <c r="BE449" s="162">
        <f>IF(N449="základní",J449,0)</f>
        <v>0</v>
      </c>
      <c r="BF449" s="162">
        <f>IF(N449="snížená",J449,0)</f>
        <v>0</v>
      </c>
      <c r="BG449" s="162">
        <f>IF(N449="zákl. přenesená",J449,0)</f>
        <v>0</v>
      </c>
      <c r="BH449" s="162">
        <f>IF(N449="sníž. přenesená",J449,0)</f>
        <v>0</v>
      </c>
      <c r="BI449" s="162">
        <f>IF(N449="nulová",J449,0)</f>
        <v>0</v>
      </c>
      <c r="BJ449" s="18" t="s">
        <v>81</v>
      </c>
      <c r="BK449" s="162">
        <f>ROUND(I449*H449,2)</f>
        <v>0</v>
      </c>
      <c r="BL449" s="18" t="s">
        <v>138</v>
      </c>
      <c r="BM449" s="161" t="s">
        <v>1037</v>
      </c>
    </row>
    <row r="450" spans="1:65" s="2" customFormat="1" ht="29.25">
      <c r="A450" s="33"/>
      <c r="B450" s="34"/>
      <c r="C450" s="33"/>
      <c r="D450" s="163" t="s">
        <v>140</v>
      </c>
      <c r="E450" s="33"/>
      <c r="F450" s="164" t="s">
        <v>826</v>
      </c>
      <c r="G450" s="33"/>
      <c r="H450" s="33"/>
      <c r="I450" s="165"/>
      <c r="J450" s="33"/>
      <c r="K450" s="33"/>
      <c r="L450" s="34"/>
      <c r="M450" s="166"/>
      <c r="N450" s="167"/>
      <c r="O450" s="59"/>
      <c r="P450" s="59"/>
      <c r="Q450" s="59"/>
      <c r="R450" s="59"/>
      <c r="S450" s="59"/>
      <c r="T450" s="60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T450" s="18" t="s">
        <v>140</v>
      </c>
      <c r="AU450" s="18" t="s">
        <v>83</v>
      </c>
    </row>
    <row r="451" spans="1:65" s="13" customFormat="1" ht="11.25">
      <c r="B451" s="168"/>
      <c r="D451" s="163" t="s">
        <v>142</v>
      </c>
      <c r="F451" s="170" t="s">
        <v>1038</v>
      </c>
      <c r="H451" s="171">
        <v>1083.681</v>
      </c>
      <c r="I451" s="172"/>
      <c r="L451" s="168"/>
      <c r="M451" s="173"/>
      <c r="N451" s="174"/>
      <c r="O451" s="174"/>
      <c r="P451" s="174"/>
      <c r="Q451" s="174"/>
      <c r="R451" s="174"/>
      <c r="S451" s="174"/>
      <c r="T451" s="175"/>
      <c r="AT451" s="169" t="s">
        <v>142</v>
      </c>
      <c r="AU451" s="169" t="s">
        <v>83</v>
      </c>
      <c r="AV451" s="13" t="s">
        <v>83</v>
      </c>
      <c r="AW451" s="13" t="s">
        <v>3</v>
      </c>
      <c r="AX451" s="13" t="s">
        <v>81</v>
      </c>
      <c r="AY451" s="169" t="s">
        <v>132</v>
      </c>
    </row>
    <row r="452" spans="1:65" s="2" customFormat="1" ht="21.75" customHeight="1">
      <c r="A452" s="33"/>
      <c r="B452" s="149"/>
      <c r="C452" s="150" t="s">
        <v>608</v>
      </c>
      <c r="D452" s="150" t="s">
        <v>134</v>
      </c>
      <c r="E452" s="151" t="s">
        <v>829</v>
      </c>
      <c r="F452" s="152" t="s">
        <v>830</v>
      </c>
      <c r="G452" s="153" t="s">
        <v>334</v>
      </c>
      <c r="H452" s="154">
        <v>22.251999999999999</v>
      </c>
      <c r="I452" s="155"/>
      <c r="J452" s="156">
        <f>ROUND(I452*H452,2)</f>
        <v>0</v>
      </c>
      <c r="K452" s="152" t="s">
        <v>146</v>
      </c>
      <c r="L452" s="34"/>
      <c r="M452" s="157" t="s">
        <v>1</v>
      </c>
      <c r="N452" s="158" t="s">
        <v>40</v>
      </c>
      <c r="O452" s="59"/>
      <c r="P452" s="159">
        <f>O452*H452</f>
        <v>0</v>
      </c>
      <c r="Q452" s="159">
        <v>0</v>
      </c>
      <c r="R452" s="159">
        <f>Q452*H452</f>
        <v>0</v>
      </c>
      <c r="S452" s="159">
        <v>0</v>
      </c>
      <c r="T452" s="160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61" t="s">
        <v>138</v>
      </c>
      <c r="AT452" s="161" t="s">
        <v>134</v>
      </c>
      <c r="AU452" s="161" t="s">
        <v>83</v>
      </c>
      <c r="AY452" s="18" t="s">
        <v>132</v>
      </c>
      <c r="BE452" s="162">
        <f>IF(N452="základní",J452,0)</f>
        <v>0</v>
      </c>
      <c r="BF452" s="162">
        <f>IF(N452="snížená",J452,0)</f>
        <v>0</v>
      </c>
      <c r="BG452" s="162">
        <f>IF(N452="zákl. přenesená",J452,0)</f>
        <v>0</v>
      </c>
      <c r="BH452" s="162">
        <f>IF(N452="sníž. přenesená",J452,0)</f>
        <v>0</v>
      </c>
      <c r="BI452" s="162">
        <f>IF(N452="nulová",J452,0)</f>
        <v>0</v>
      </c>
      <c r="BJ452" s="18" t="s">
        <v>81</v>
      </c>
      <c r="BK452" s="162">
        <f>ROUND(I452*H452,2)</f>
        <v>0</v>
      </c>
      <c r="BL452" s="18" t="s">
        <v>138</v>
      </c>
      <c r="BM452" s="161" t="s">
        <v>1039</v>
      </c>
    </row>
    <row r="453" spans="1:65" s="2" customFormat="1" ht="19.5">
      <c r="A453" s="33"/>
      <c r="B453" s="34"/>
      <c r="C453" s="33"/>
      <c r="D453" s="163" t="s">
        <v>140</v>
      </c>
      <c r="E453" s="33"/>
      <c r="F453" s="164" t="s">
        <v>832</v>
      </c>
      <c r="G453" s="33"/>
      <c r="H453" s="33"/>
      <c r="I453" s="165"/>
      <c r="J453" s="33"/>
      <c r="K453" s="33"/>
      <c r="L453" s="34"/>
      <c r="M453" s="166"/>
      <c r="N453" s="167"/>
      <c r="O453" s="59"/>
      <c r="P453" s="59"/>
      <c r="Q453" s="59"/>
      <c r="R453" s="59"/>
      <c r="S453" s="59"/>
      <c r="T453" s="60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T453" s="18" t="s">
        <v>140</v>
      </c>
      <c r="AU453" s="18" t="s">
        <v>83</v>
      </c>
    </row>
    <row r="454" spans="1:65" s="14" customFormat="1" ht="11.25">
      <c r="B454" s="177"/>
      <c r="D454" s="163" t="s">
        <v>142</v>
      </c>
      <c r="E454" s="178" t="s">
        <v>1</v>
      </c>
      <c r="F454" s="179" t="s">
        <v>833</v>
      </c>
      <c r="H454" s="178" t="s">
        <v>1</v>
      </c>
      <c r="I454" s="180"/>
      <c r="L454" s="177"/>
      <c r="M454" s="181"/>
      <c r="N454" s="182"/>
      <c r="O454" s="182"/>
      <c r="P454" s="182"/>
      <c r="Q454" s="182"/>
      <c r="R454" s="182"/>
      <c r="S454" s="182"/>
      <c r="T454" s="183"/>
      <c r="AT454" s="178" t="s">
        <v>142</v>
      </c>
      <c r="AU454" s="178" t="s">
        <v>83</v>
      </c>
      <c r="AV454" s="14" t="s">
        <v>81</v>
      </c>
      <c r="AW454" s="14" t="s">
        <v>32</v>
      </c>
      <c r="AX454" s="14" t="s">
        <v>75</v>
      </c>
      <c r="AY454" s="178" t="s">
        <v>132</v>
      </c>
    </row>
    <row r="455" spans="1:65" s="13" customFormat="1" ht="11.25">
      <c r="B455" s="168"/>
      <c r="D455" s="163" t="s">
        <v>142</v>
      </c>
      <c r="E455" s="169" t="s">
        <v>1</v>
      </c>
      <c r="F455" s="170" t="s">
        <v>1040</v>
      </c>
      <c r="H455" s="171">
        <v>4.0389999999999997</v>
      </c>
      <c r="I455" s="172"/>
      <c r="L455" s="168"/>
      <c r="M455" s="173"/>
      <c r="N455" s="174"/>
      <c r="O455" s="174"/>
      <c r="P455" s="174"/>
      <c r="Q455" s="174"/>
      <c r="R455" s="174"/>
      <c r="S455" s="174"/>
      <c r="T455" s="175"/>
      <c r="AT455" s="169" t="s">
        <v>142</v>
      </c>
      <c r="AU455" s="169" t="s">
        <v>83</v>
      </c>
      <c r="AV455" s="13" t="s">
        <v>83</v>
      </c>
      <c r="AW455" s="13" t="s">
        <v>32</v>
      </c>
      <c r="AX455" s="13" t="s">
        <v>75</v>
      </c>
      <c r="AY455" s="169" t="s">
        <v>132</v>
      </c>
    </row>
    <row r="456" spans="1:65" s="13" customFormat="1" ht="11.25">
      <c r="B456" s="168"/>
      <c r="D456" s="163" t="s">
        <v>142</v>
      </c>
      <c r="E456" s="169" t="s">
        <v>1</v>
      </c>
      <c r="F456" s="170" t="s">
        <v>1041</v>
      </c>
      <c r="H456" s="171">
        <v>1.343</v>
      </c>
      <c r="I456" s="172"/>
      <c r="L456" s="168"/>
      <c r="M456" s="173"/>
      <c r="N456" s="174"/>
      <c r="O456" s="174"/>
      <c r="P456" s="174"/>
      <c r="Q456" s="174"/>
      <c r="R456" s="174"/>
      <c r="S456" s="174"/>
      <c r="T456" s="175"/>
      <c r="AT456" s="169" t="s">
        <v>142</v>
      </c>
      <c r="AU456" s="169" t="s">
        <v>83</v>
      </c>
      <c r="AV456" s="13" t="s">
        <v>83</v>
      </c>
      <c r="AW456" s="13" t="s">
        <v>32</v>
      </c>
      <c r="AX456" s="13" t="s">
        <v>75</v>
      </c>
      <c r="AY456" s="169" t="s">
        <v>132</v>
      </c>
    </row>
    <row r="457" spans="1:65" s="13" customFormat="1" ht="11.25">
      <c r="B457" s="168"/>
      <c r="D457" s="163" t="s">
        <v>142</v>
      </c>
      <c r="E457" s="169" t="s">
        <v>1</v>
      </c>
      <c r="F457" s="170" t="s">
        <v>1042</v>
      </c>
      <c r="H457" s="171">
        <v>3.8679999999999999</v>
      </c>
      <c r="I457" s="172"/>
      <c r="L457" s="168"/>
      <c r="M457" s="173"/>
      <c r="N457" s="174"/>
      <c r="O457" s="174"/>
      <c r="P457" s="174"/>
      <c r="Q457" s="174"/>
      <c r="R457" s="174"/>
      <c r="S457" s="174"/>
      <c r="T457" s="175"/>
      <c r="AT457" s="169" t="s">
        <v>142</v>
      </c>
      <c r="AU457" s="169" t="s">
        <v>83</v>
      </c>
      <c r="AV457" s="13" t="s">
        <v>83</v>
      </c>
      <c r="AW457" s="13" t="s">
        <v>32</v>
      </c>
      <c r="AX457" s="13" t="s">
        <v>75</v>
      </c>
      <c r="AY457" s="169" t="s">
        <v>132</v>
      </c>
    </row>
    <row r="458" spans="1:65" s="14" customFormat="1" ht="11.25">
      <c r="B458" s="177"/>
      <c r="D458" s="163" t="s">
        <v>142</v>
      </c>
      <c r="E458" s="178" t="s">
        <v>1</v>
      </c>
      <c r="F458" s="179" t="s">
        <v>836</v>
      </c>
      <c r="H458" s="178" t="s">
        <v>1</v>
      </c>
      <c r="I458" s="180"/>
      <c r="L458" s="177"/>
      <c r="M458" s="181"/>
      <c r="N458" s="182"/>
      <c r="O458" s="182"/>
      <c r="P458" s="182"/>
      <c r="Q458" s="182"/>
      <c r="R458" s="182"/>
      <c r="S458" s="182"/>
      <c r="T458" s="183"/>
      <c r="AT458" s="178" t="s">
        <v>142</v>
      </c>
      <c r="AU458" s="178" t="s">
        <v>83</v>
      </c>
      <c r="AV458" s="14" t="s">
        <v>81</v>
      </c>
      <c r="AW458" s="14" t="s">
        <v>32</v>
      </c>
      <c r="AX458" s="14" t="s">
        <v>75</v>
      </c>
      <c r="AY458" s="178" t="s">
        <v>132</v>
      </c>
    </row>
    <row r="459" spans="1:65" s="13" customFormat="1" ht="11.25">
      <c r="B459" s="168"/>
      <c r="D459" s="163" t="s">
        <v>142</v>
      </c>
      <c r="E459" s="169" t="s">
        <v>1</v>
      </c>
      <c r="F459" s="170" t="s">
        <v>1043</v>
      </c>
      <c r="H459" s="171">
        <v>2.452</v>
      </c>
      <c r="I459" s="172"/>
      <c r="L459" s="168"/>
      <c r="M459" s="173"/>
      <c r="N459" s="174"/>
      <c r="O459" s="174"/>
      <c r="P459" s="174"/>
      <c r="Q459" s="174"/>
      <c r="R459" s="174"/>
      <c r="S459" s="174"/>
      <c r="T459" s="175"/>
      <c r="AT459" s="169" t="s">
        <v>142</v>
      </c>
      <c r="AU459" s="169" t="s">
        <v>83</v>
      </c>
      <c r="AV459" s="13" t="s">
        <v>83</v>
      </c>
      <c r="AW459" s="13" t="s">
        <v>32</v>
      </c>
      <c r="AX459" s="13" t="s">
        <v>75</v>
      </c>
      <c r="AY459" s="169" t="s">
        <v>132</v>
      </c>
    </row>
    <row r="460" spans="1:65" s="13" customFormat="1" ht="11.25">
      <c r="B460" s="168"/>
      <c r="D460" s="163" t="s">
        <v>142</v>
      </c>
      <c r="E460" s="169" t="s">
        <v>1</v>
      </c>
      <c r="F460" s="170" t="s">
        <v>1044</v>
      </c>
      <c r="H460" s="171">
        <v>9.2539999999999996</v>
      </c>
      <c r="I460" s="172"/>
      <c r="L460" s="168"/>
      <c r="M460" s="173"/>
      <c r="N460" s="174"/>
      <c r="O460" s="174"/>
      <c r="P460" s="174"/>
      <c r="Q460" s="174"/>
      <c r="R460" s="174"/>
      <c r="S460" s="174"/>
      <c r="T460" s="175"/>
      <c r="AT460" s="169" t="s">
        <v>142</v>
      </c>
      <c r="AU460" s="169" t="s">
        <v>83</v>
      </c>
      <c r="AV460" s="13" t="s">
        <v>83</v>
      </c>
      <c r="AW460" s="13" t="s">
        <v>32</v>
      </c>
      <c r="AX460" s="13" t="s">
        <v>75</v>
      </c>
      <c r="AY460" s="169" t="s">
        <v>132</v>
      </c>
    </row>
    <row r="461" spans="1:65" s="13" customFormat="1" ht="11.25">
      <c r="B461" s="168"/>
      <c r="D461" s="163" t="s">
        <v>142</v>
      </c>
      <c r="E461" s="169" t="s">
        <v>1</v>
      </c>
      <c r="F461" s="170" t="s">
        <v>1045</v>
      </c>
      <c r="H461" s="171">
        <v>1.296</v>
      </c>
      <c r="I461" s="172"/>
      <c r="L461" s="168"/>
      <c r="M461" s="173"/>
      <c r="N461" s="174"/>
      <c r="O461" s="174"/>
      <c r="P461" s="174"/>
      <c r="Q461" s="174"/>
      <c r="R461" s="174"/>
      <c r="S461" s="174"/>
      <c r="T461" s="175"/>
      <c r="AT461" s="169" t="s">
        <v>142</v>
      </c>
      <c r="AU461" s="169" t="s">
        <v>83</v>
      </c>
      <c r="AV461" s="13" t="s">
        <v>83</v>
      </c>
      <c r="AW461" s="13" t="s">
        <v>32</v>
      </c>
      <c r="AX461" s="13" t="s">
        <v>75</v>
      </c>
      <c r="AY461" s="169" t="s">
        <v>132</v>
      </c>
    </row>
    <row r="462" spans="1:65" s="16" customFormat="1" ht="11.25">
      <c r="B462" s="192"/>
      <c r="D462" s="163" t="s">
        <v>142</v>
      </c>
      <c r="E462" s="193" t="s">
        <v>1</v>
      </c>
      <c r="F462" s="194" t="s">
        <v>170</v>
      </c>
      <c r="H462" s="195">
        <v>22.251999999999999</v>
      </c>
      <c r="I462" s="196"/>
      <c r="L462" s="192"/>
      <c r="M462" s="197"/>
      <c r="N462" s="198"/>
      <c r="O462" s="198"/>
      <c r="P462" s="198"/>
      <c r="Q462" s="198"/>
      <c r="R462" s="198"/>
      <c r="S462" s="198"/>
      <c r="T462" s="199"/>
      <c r="AT462" s="193" t="s">
        <v>142</v>
      </c>
      <c r="AU462" s="193" t="s">
        <v>83</v>
      </c>
      <c r="AV462" s="16" t="s">
        <v>138</v>
      </c>
      <c r="AW462" s="16" t="s">
        <v>32</v>
      </c>
      <c r="AX462" s="16" t="s">
        <v>81</v>
      </c>
      <c r="AY462" s="193" t="s">
        <v>132</v>
      </c>
    </row>
    <row r="463" spans="1:65" s="2" customFormat="1" ht="24.2" customHeight="1">
      <c r="A463" s="33"/>
      <c r="B463" s="149"/>
      <c r="C463" s="150" t="s">
        <v>612</v>
      </c>
      <c r="D463" s="150" t="s">
        <v>134</v>
      </c>
      <c r="E463" s="151" t="s">
        <v>841</v>
      </c>
      <c r="F463" s="152" t="s">
        <v>842</v>
      </c>
      <c r="G463" s="153" t="s">
        <v>334</v>
      </c>
      <c r="H463" s="154">
        <v>200.268</v>
      </c>
      <c r="I463" s="155"/>
      <c r="J463" s="156">
        <f>ROUND(I463*H463,2)</f>
        <v>0</v>
      </c>
      <c r="K463" s="152" t="s">
        <v>146</v>
      </c>
      <c r="L463" s="34"/>
      <c r="M463" s="157" t="s">
        <v>1</v>
      </c>
      <c r="N463" s="158" t="s">
        <v>40</v>
      </c>
      <c r="O463" s="59"/>
      <c r="P463" s="159">
        <f>O463*H463</f>
        <v>0</v>
      </c>
      <c r="Q463" s="159">
        <v>0</v>
      </c>
      <c r="R463" s="159">
        <f>Q463*H463</f>
        <v>0</v>
      </c>
      <c r="S463" s="159">
        <v>0</v>
      </c>
      <c r="T463" s="160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61" t="s">
        <v>138</v>
      </c>
      <c r="AT463" s="161" t="s">
        <v>134</v>
      </c>
      <c r="AU463" s="161" t="s">
        <v>83</v>
      </c>
      <c r="AY463" s="18" t="s">
        <v>132</v>
      </c>
      <c r="BE463" s="162">
        <f>IF(N463="základní",J463,0)</f>
        <v>0</v>
      </c>
      <c r="BF463" s="162">
        <f>IF(N463="snížená",J463,0)</f>
        <v>0</v>
      </c>
      <c r="BG463" s="162">
        <f>IF(N463="zákl. přenesená",J463,0)</f>
        <v>0</v>
      </c>
      <c r="BH463" s="162">
        <f>IF(N463="sníž. přenesená",J463,0)</f>
        <v>0</v>
      </c>
      <c r="BI463" s="162">
        <f>IF(N463="nulová",J463,0)</f>
        <v>0</v>
      </c>
      <c r="BJ463" s="18" t="s">
        <v>81</v>
      </c>
      <c r="BK463" s="162">
        <f>ROUND(I463*H463,2)</f>
        <v>0</v>
      </c>
      <c r="BL463" s="18" t="s">
        <v>138</v>
      </c>
      <c r="BM463" s="161" t="s">
        <v>1046</v>
      </c>
    </row>
    <row r="464" spans="1:65" s="2" customFormat="1" ht="29.25">
      <c r="A464" s="33"/>
      <c r="B464" s="34"/>
      <c r="C464" s="33"/>
      <c r="D464" s="163" t="s">
        <v>140</v>
      </c>
      <c r="E464" s="33"/>
      <c r="F464" s="164" t="s">
        <v>826</v>
      </c>
      <c r="G464" s="33"/>
      <c r="H464" s="33"/>
      <c r="I464" s="165"/>
      <c r="J464" s="33"/>
      <c r="K464" s="33"/>
      <c r="L464" s="34"/>
      <c r="M464" s="166"/>
      <c r="N464" s="167"/>
      <c r="O464" s="59"/>
      <c r="P464" s="59"/>
      <c r="Q464" s="59"/>
      <c r="R464" s="59"/>
      <c r="S464" s="59"/>
      <c r="T464" s="60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T464" s="18" t="s">
        <v>140</v>
      </c>
      <c r="AU464" s="18" t="s">
        <v>83</v>
      </c>
    </row>
    <row r="465" spans="1:65" s="13" customFormat="1" ht="11.25">
      <c r="B465" s="168"/>
      <c r="D465" s="163" t="s">
        <v>142</v>
      </c>
      <c r="F465" s="170" t="s">
        <v>1047</v>
      </c>
      <c r="H465" s="171">
        <v>200.268</v>
      </c>
      <c r="I465" s="172"/>
      <c r="L465" s="168"/>
      <c r="M465" s="173"/>
      <c r="N465" s="174"/>
      <c r="O465" s="174"/>
      <c r="P465" s="174"/>
      <c r="Q465" s="174"/>
      <c r="R465" s="174"/>
      <c r="S465" s="174"/>
      <c r="T465" s="175"/>
      <c r="AT465" s="169" t="s">
        <v>142</v>
      </c>
      <c r="AU465" s="169" t="s">
        <v>83</v>
      </c>
      <c r="AV465" s="13" t="s">
        <v>83</v>
      </c>
      <c r="AW465" s="13" t="s">
        <v>3</v>
      </c>
      <c r="AX465" s="13" t="s">
        <v>81</v>
      </c>
      <c r="AY465" s="169" t="s">
        <v>132</v>
      </c>
    </row>
    <row r="466" spans="1:65" s="2" customFormat="1" ht="24.2" customHeight="1">
      <c r="A466" s="33"/>
      <c r="B466" s="149"/>
      <c r="C466" s="150" t="s">
        <v>617</v>
      </c>
      <c r="D466" s="150" t="s">
        <v>134</v>
      </c>
      <c r="E466" s="151" t="s">
        <v>846</v>
      </c>
      <c r="F466" s="152" t="s">
        <v>847</v>
      </c>
      <c r="G466" s="153" t="s">
        <v>334</v>
      </c>
      <c r="H466" s="154">
        <v>142.661</v>
      </c>
      <c r="I466" s="155"/>
      <c r="J466" s="156">
        <f>ROUND(I466*H466,2)</f>
        <v>0</v>
      </c>
      <c r="K466" s="152" t="s">
        <v>146</v>
      </c>
      <c r="L466" s="34"/>
      <c r="M466" s="157" t="s">
        <v>1</v>
      </c>
      <c r="N466" s="158" t="s">
        <v>40</v>
      </c>
      <c r="O466" s="59"/>
      <c r="P466" s="159">
        <f>O466*H466</f>
        <v>0</v>
      </c>
      <c r="Q466" s="159">
        <v>0</v>
      </c>
      <c r="R466" s="159">
        <f>Q466*H466</f>
        <v>0</v>
      </c>
      <c r="S466" s="159">
        <v>0</v>
      </c>
      <c r="T466" s="160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61" t="s">
        <v>138</v>
      </c>
      <c r="AT466" s="161" t="s">
        <v>134</v>
      </c>
      <c r="AU466" s="161" t="s">
        <v>83</v>
      </c>
      <c r="AY466" s="18" t="s">
        <v>132</v>
      </c>
      <c r="BE466" s="162">
        <f>IF(N466="základní",J466,0)</f>
        <v>0</v>
      </c>
      <c r="BF466" s="162">
        <f>IF(N466="snížená",J466,0)</f>
        <v>0</v>
      </c>
      <c r="BG466" s="162">
        <f>IF(N466="zákl. přenesená",J466,0)</f>
        <v>0</v>
      </c>
      <c r="BH466" s="162">
        <f>IF(N466="sníž. přenesená",J466,0)</f>
        <v>0</v>
      </c>
      <c r="BI466" s="162">
        <f>IF(N466="nulová",J466,0)</f>
        <v>0</v>
      </c>
      <c r="BJ466" s="18" t="s">
        <v>81</v>
      </c>
      <c r="BK466" s="162">
        <f>ROUND(I466*H466,2)</f>
        <v>0</v>
      </c>
      <c r="BL466" s="18" t="s">
        <v>138</v>
      </c>
      <c r="BM466" s="161" t="s">
        <v>1048</v>
      </c>
    </row>
    <row r="467" spans="1:65" s="2" customFormat="1" ht="11.25">
      <c r="A467" s="33"/>
      <c r="B467" s="34"/>
      <c r="C467" s="33"/>
      <c r="D467" s="163" t="s">
        <v>140</v>
      </c>
      <c r="E467" s="33"/>
      <c r="F467" s="164" t="s">
        <v>849</v>
      </c>
      <c r="G467" s="33"/>
      <c r="H467" s="33"/>
      <c r="I467" s="165"/>
      <c r="J467" s="33"/>
      <c r="K467" s="33"/>
      <c r="L467" s="34"/>
      <c r="M467" s="166"/>
      <c r="N467" s="167"/>
      <c r="O467" s="59"/>
      <c r="P467" s="59"/>
      <c r="Q467" s="59"/>
      <c r="R467" s="59"/>
      <c r="S467" s="59"/>
      <c r="T467" s="60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T467" s="18" t="s">
        <v>140</v>
      </c>
      <c r="AU467" s="18" t="s">
        <v>83</v>
      </c>
    </row>
    <row r="468" spans="1:65" s="13" customFormat="1" ht="11.25">
      <c r="B468" s="168"/>
      <c r="D468" s="163" t="s">
        <v>142</v>
      </c>
      <c r="E468" s="169" t="s">
        <v>1</v>
      </c>
      <c r="F468" s="170" t="s">
        <v>1049</v>
      </c>
      <c r="H468" s="171">
        <v>142.661</v>
      </c>
      <c r="I468" s="172"/>
      <c r="L468" s="168"/>
      <c r="M468" s="173"/>
      <c r="N468" s="174"/>
      <c r="O468" s="174"/>
      <c r="P468" s="174"/>
      <c r="Q468" s="174"/>
      <c r="R468" s="174"/>
      <c r="S468" s="174"/>
      <c r="T468" s="175"/>
      <c r="AT468" s="169" t="s">
        <v>142</v>
      </c>
      <c r="AU468" s="169" t="s">
        <v>83</v>
      </c>
      <c r="AV468" s="13" t="s">
        <v>83</v>
      </c>
      <c r="AW468" s="13" t="s">
        <v>32</v>
      </c>
      <c r="AX468" s="13" t="s">
        <v>81</v>
      </c>
      <c r="AY468" s="169" t="s">
        <v>132</v>
      </c>
    </row>
    <row r="469" spans="1:65" s="2" customFormat="1" ht="37.9" customHeight="1">
      <c r="A469" s="33"/>
      <c r="B469" s="149"/>
      <c r="C469" s="150" t="s">
        <v>621</v>
      </c>
      <c r="D469" s="150" t="s">
        <v>134</v>
      </c>
      <c r="E469" s="151" t="s">
        <v>852</v>
      </c>
      <c r="F469" s="152" t="s">
        <v>853</v>
      </c>
      <c r="G469" s="153" t="s">
        <v>334</v>
      </c>
      <c r="H469" s="154">
        <v>19.053999999999998</v>
      </c>
      <c r="I469" s="155"/>
      <c r="J469" s="156">
        <f>ROUND(I469*H469,2)</f>
        <v>0</v>
      </c>
      <c r="K469" s="152" t="s">
        <v>146</v>
      </c>
      <c r="L469" s="34"/>
      <c r="M469" s="157" t="s">
        <v>1</v>
      </c>
      <c r="N469" s="158" t="s">
        <v>40</v>
      </c>
      <c r="O469" s="59"/>
      <c r="P469" s="159">
        <f>O469*H469</f>
        <v>0</v>
      </c>
      <c r="Q469" s="159">
        <v>0</v>
      </c>
      <c r="R469" s="159">
        <f>Q469*H469</f>
        <v>0</v>
      </c>
      <c r="S469" s="159">
        <v>0</v>
      </c>
      <c r="T469" s="160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61" t="s">
        <v>138</v>
      </c>
      <c r="AT469" s="161" t="s">
        <v>134</v>
      </c>
      <c r="AU469" s="161" t="s">
        <v>83</v>
      </c>
      <c r="AY469" s="18" t="s">
        <v>132</v>
      </c>
      <c r="BE469" s="162">
        <f>IF(N469="základní",J469,0)</f>
        <v>0</v>
      </c>
      <c r="BF469" s="162">
        <f>IF(N469="snížená",J469,0)</f>
        <v>0</v>
      </c>
      <c r="BG469" s="162">
        <f>IF(N469="zákl. přenesená",J469,0)</f>
        <v>0</v>
      </c>
      <c r="BH469" s="162">
        <f>IF(N469="sníž. přenesená",J469,0)</f>
        <v>0</v>
      </c>
      <c r="BI469" s="162">
        <f>IF(N469="nulová",J469,0)</f>
        <v>0</v>
      </c>
      <c r="BJ469" s="18" t="s">
        <v>81</v>
      </c>
      <c r="BK469" s="162">
        <f>ROUND(I469*H469,2)</f>
        <v>0</v>
      </c>
      <c r="BL469" s="18" t="s">
        <v>138</v>
      </c>
      <c r="BM469" s="161" t="s">
        <v>1050</v>
      </c>
    </row>
    <row r="470" spans="1:65" s="2" customFormat="1" ht="29.25">
      <c r="A470" s="33"/>
      <c r="B470" s="34"/>
      <c r="C470" s="33"/>
      <c r="D470" s="163" t="s">
        <v>140</v>
      </c>
      <c r="E470" s="33"/>
      <c r="F470" s="164" t="s">
        <v>855</v>
      </c>
      <c r="G470" s="33"/>
      <c r="H470" s="33"/>
      <c r="I470" s="165"/>
      <c r="J470" s="33"/>
      <c r="K470" s="33"/>
      <c r="L470" s="34"/>
      <c r="M470" s="166"/>
      <c r="N470" s="167"/>
      <c r="O470" s="59"/>
      <c r="P470" s="59"/>
      <c r="Q470" s="59"/>
      <c r="R470" s="59"/>
      <c r="S470" s="59"/>
      <c r="T470" s="60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T470" s="18" t="s">
        <v>140</v>
      </c>
      <c r="AU470" s="18" t="s">
        <v>83</v>
      </c>
    </row>
    <row r="471" spans="1:65" s="13" customFormat="1" ht="11.25">
      <c r="B471" s="168"/>
      <c r="D471" s="163" t="s">
        <v>142</v>
      </c>
      <c r="E471" s="169" t="s">
        <v>1</v>
      </c>
      <c r="F471" s="170" t="s">
        <v>1040</v>
      </c>
      <c r="H471" s="171">
        <v>4.0389999999999997</v>
      </c>
      <c r="I471" s="172"/>
      <c r="L471" s="168"/>
      <c r="M471" s="173"/>
      <c r="N471" s="174"/>
      <c r="O471" s="174"/>
      <c r="P471" s="174"/>
      <c r="Q471" s="174"/>
      <c r="R471" s="174"/>
      <c r="S471" s="174"/>
      <c r="T471" s="175"/>
      <c r="AT471" s="169" t="s">
        <v>142</v>
      </c>
      <c r="AU471" s="169" t="s">
        <v>83</v>
      </c>
      <c r="AV471" s="13" t="s">
        <v>83</v>
      </c>
      <c r="AW471" s="13" t="s">
        <v>32</v>
      </c>
      <c r="AX471" s="13" t="s">
        <v>75</v>
      </c>
      <c r="AY471" s="169" t="s">
        <v>132</v>
      </c>
    </row>
    <row r="472" spans="1:65" s="13" customFormat="1" ht="11.25">
      <c r="B472" s="168"/>
      <c r="D472" s="163" t="s">
        <v>142</v>
      </c>
      <c r="E472" s="169" t="s">
        <v>1</v>
      </c>
      <c r="F472" s="170" t="s">
        <v>1041</v>
      </c>
      <c r="H472" s="171">
        <v>1.343</v>
      </c>
      <c r="I472" s="172"/>
      <c r="L472" s="168"/>
      <c r="M472" s="173"/>
      <c r="N472" s="174"/>
      <c r="O472" s="174"/>
      <c r="P472" s="174"/>
      <c r="Q472" s="174"/>
      <c r="R472" s="174"/>
      <c r="S472" s="174"/>
      <c r="T472" s="175"/>
      <c r="AT472" s="169" t="s">
        <v>142</v>
      </c>
      <c r="AU472" s="169" t="s">
        <v>83</v>
      </c>
      <c r="AV472" s="13" t="s">
        <v>83</v>
      </c>
      <c r="AW472" s="13" t="s">
        <v>32</v>
      </c>
      <c r="AX472" s="13" t="s">
        <v>75</v>
      </c>
      <c r="AY472" s="169" t="s">
        <v>132</v>
      </c>
    </row>
    <row r="473" spans="1:65" s="13" customFormat="1" ht="11.25">
      <c r="B473" s="168"/>
      <c r="D473" s="163" t="s">
        <v>142</v>
      </c>
      <c r="E473" s="169" t="s">
        <v>1</v>
      </c>
      <c r="F473" s="170" t="s">
        <v>1042</v>
      </c>
      <c r="H473" s="171">
        <v>3.8679999999999999</v>
      </c>
      <c r="I473" s="172"/>
      <c r="L473" s="168"/>
      <c r="M473" s="173"/>
      <c r="N473" s="174"/>
      <c r="O473" s="174"/>
      <c r="P473" s="174"/>
      <c r="Q473" s="174"/>
      <c r="R473" s="174"/>
      <c r="S473" s="174"/>
      <c r="T473" s="175"/>
      <c r="AT473" s="169" t="s">
        <v>142</v>
      </c>
      <c r="AU473" s="169" t="s">
        <v>83</v>
      </c>
      <c r="AV473" s="13" t="s">
        <v>83</v>
      </c>
      <c r="AW473" s="13" t="s">
        <v>32</v>
      </c>
      <c r="AX473" s="13" t="s">
        <v>75</v>
      </c>
      <c r="AY473" s="169" t="s">
        <v>132</v>
      </c>
    </row>
    <row r="474" spans="1:65" s="13" customFormat="1" ht="11.25">
      <c r="B474" s="168"/>
      <c r="D474" s="163" t="s">
        <v>142</v>
      </c>
      <c r="E474" s="169" t="s">
        <v>1</v>
      </c>
      <c r="F474" s="170" t="s">
        <v>1036</v>
      </c>
      <c r="H474" s="171">
        <v>9.8040000000000003</v>
      </c>
      <c r="I474" s="172"/>
      <c r="L474" s="168"/>
      <c r="M474" s="173"/>
      <c r="N474" s="174"/>
      <c r="O474" s="174"/>
      <c r="P474" s="174"/>
      <c r="Q474" s="174"/>
      <c r="R474" s="174"/>
      <c r="S474" s="174"/>
      <c r="T474" s="175"/>
      <c r="AT474" s="169" t="s">
        <v>142</v>
      </c>
      <c r="AU474" s="169" t="s">
        <v>83</v>
      </c>
      <c r="AV474" s="13" t="s">
        <v>83</v>
      </c>
      <c r="AW474" s="13" t="s">
        <v>32</v>
      </c>
      <c r="AX474" s="13" t="s">
        <v>75</v>
      </c>
      <c r="AY474" s="169" t="s">
        <v>132</v>
      </c>
    </row>
    <row r="475" spans="1:65" s="16" customFormat="1" ht="11.25">
      <c r="B475" s="192"/>
      <c r="D475" s="163" t="s">
        <v>142</v>
      </c>
      <c r="E475" s="193" t="s">
        <v>1</v>
      </c>
      <c r="F475" s="194" t="s">
        <v>170</v>
      </c>
      <c r="H475" s="195">
        <v>19.054000000000002</v>
      </c>
      <c r="I475" s="196"/>
      <c r="L475" s="192"/>
      <c r="M475" s="197"/>
      <c r="N475" s="198"/>
      <c r="O475" s="198"/>
      <c r="P475" s="198"/>
      <c r="Q475" s="198"/>
      <c r="R475" s="198"/>
      <c r="S475" s="198"/>
      <c r="T475" s="199"/>
      <c r="AT475" s="193" t="s">
        <v>142</v>
      </c>
      <c r="AU475" s="193" t="s">
        <v>83</v>
      </c>
      <c r="AV475" s="16" t="s">
        <v>138</v>
      </c>
      <c r="AW475" s="16" t="s">
        <v>32</v>
      </c>
      <c r="AX475" s="16" t="s">
        <v>81</v>
      </c>
      <c r="AY475" s="193" t="s">
        <v>132</v>
      </c>
    </row>
    <row r="476" spans="1:65" s="2" customFormat="1" ht="44.25" customHeight="1">
      <c r="A476" s="33"/>
      <c r="B476" s="149"/>
      <c r="C476" s="150" t="s">
        <v>626</v>
      </c>
      <c r="D476" s="150" t="s">
        <v>134</v>
      </c>
      <c r="E476" s="151" t="s">
        <v>857</v>
      </c>
      <c r="F476" s="152" t="s">
        <v>336</v>
      </c>
      <c r="G476" s="153" t="s">
        <v>334</v>
      </c>
      <c r="H476" s="154">
        <v>92.341999999999999</v>
      </c>
      <c r="I476" s="155"/>
      <c r="J476" s="156">
        <f>ROUND(I476*H476,2)</f>
        <v>0</v>
      </c>
      <c r="K476" s="152" t="s">
        <v>146</v>
      </c>
      <c r="L476" s="34"/>
      <c r="M476" s="157" t="s">
        <v>1</v>
      </c>
      <c r="N476" s="158" t="s">
        <v>40</v>
      </c>
      <c r="O476" s="59"/>
      <c r="P476" s="159">
        <f>O476*H476</f>
        <v>0</v>
      </c>
      <c r="Q476" s="159">
        <v>0</v>
      </c>
      <c r="R476" s="159">
        <f>Q476*H476</f>
        <v>0</v>
      </c>
      <c r="S476" s="159">
        <v>0</v>
      </c>
      <c r="T476" s="160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61" t="s">
        <v>138</v>
      </c>
      <c r="AT476" s="161" t="s">
        <v>134</v>
      </c>
      <c r="AU476" s="161" t="s">
        <v>83</v>
      </c>
      <c r="AY476" s="18" t="s">
        <v>132</v>
      </c>
      <c r="BE476" s="162">
        <f>IF(N476="základní",J476,0)</f>
        <v>0</v>
      </c>
      <c r="BF476" s="162">
        <f>IF(N476="snížená",J476,0)</f>
        <v>0</v>
      </c>
      <c r="BG476" s="162">
        <f>IF(N476="zákl. přenesená",J476,0)</f>
        <v>0</v>
      </c>
      <c r="BH476" s="162">
        <f>IF(N476="sníž. přenesená",J476,0)</f>
        <v>0</v>
      </c>
      <c r="BI476" s="162">
        <f>IF(N476="nulová",J476,0)</f>
        <v>0</v>
      </c>
      <c r="BJ476" s="18" t="s">
        <v>81</v>
      </c>
      <c r="BK476" s="162">
        <f>ROUND(I476*H476,2)</f>
        <v>0</v>
      </c>
      <c r="BL476" s="18" t="s">
        <v>138</v>
      </c>
      <c r="BM476" s="161" t="s">
        <v>1051</v>
      </c>
    </row>
    <row r="477" spans="1:65" s="2" customFormat="1" ht="29.25">
      <c r="A477" s="33"/>
      <c r="B477" s="34"/>
      <c r="C477" s="33"/>
      <c r="D477" s="163" t="s">
        <v>140</v>
      </c>
      <c r="E477" s="33"/>
      <c r="F477" s="164" t="s">
        <v>336</v>
      </c>
      <c r="G477" s="33"/>
      <c r="H477" s="33"/>
      <c r="I477" s="165"/>
      <c r="J477" s="33"/>
      <c r="K477" s="33"/>
      <c r="L477" s="34"/>
      <c r="M477" s="166"/>
      <c r="N477" s="167"/>
      <c r="O477" s="59"/>
      <c r="P477" s="59"/>
      <c r="Q477" s="59"/>
      <c r="R477" s="59"/>
      <c r="S477" s="59"/>
      <c r="T477" s="60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T477" s="18" t="s">
        <v>140</v>
      </c>
      <c r="AU477" s="18" t="s">
        <v>83</v>
      </c>
    </row>
    <row r="478" spans="1:65" s="13" customFormat="1" ht="11.25">
      <c r="B478" s="168"/>
      <c r="D478" s="163" t="s">
        <v>142</v>
      </c>
      <c r="E478" s="169" t="s">
        <v>1</v>
      </c>
      <c r="F478" s="170" t="s">
        <v>1034</v>
      </c>
      <c r="H478" s="171">
        <v>92.341999999999999</v>
      </c>
      <c r="I478" s="172"/>
      <c r="L478" s="168"/>
      <c r="M478" s="173"/>
      <c r="N478" s="174"/>
      <c r="O478" s="174"/>
      <c r="P478" s="174"/>
      <c r="Q478" s="174"/>
      <c r="R478" s="174"/>
      <c r="S478" s="174"/>
      <c r="T478" s="175"/>
      <c r="AT478" s="169" t="s">
        <v>142</v>
      </c>
      <c r="AU478" s="169" t="s">
        <v>83</v>
      </c>
      <c r="AV478" s="13" t="s">
        <v>83</v>
      </c>
      <c r="AW478" s="13" t="s">
        <v>32</v>
      </c>
      <c r="AX478" s="13" t="s">
        <v>81</v>
      </c>
      <c r="AY478" s="169" t="s">
        <v>132</v>
      </c>
    </row>
    <row r="479" spans="1:65" s="2" customFormat="1" ht="44.25" customHeight="1">
      <c r="A479" s="33"/>
      <c r="B479" s="149"/>
      <c r="C479" s="150" t="s">
        <v>630</v>
      </c>
      <c r="D479" s="150" t="s">
        <v>134</v>
      </c>
      <c r="E479" s="151" t="s">
        <v>860</v>
      </c>
      <c r="F479" s="152" t="s">
        <v>861</v>
      </c>
      <c r="G479" s="153" t="s">
        <v>334</v>
      </c>
      <c r="H479" s="154">
        <v>18.263000000000002</v>
      </c>
      <c r="I479" s="155"/>
      <c r="J479" s="156">
        <f>ROUND(I479*H479,2)</f>
        <v>0</v>
      </c>
      <c r="K479" s="152" t="s">
        <v>146</v>
      </c>
      <c r="L479" s="34"/>
      <c r="M479" s="157" t="s">
        <v>1</v>
      </c>
      <c r="N479" s="158" t="s">
        <v>40</v>
      </c>
      <c r="O479" s="59"/>
      <c r="P479" s="159">
        <f>O479*H479</f>
        <v>0</v>
      </c>
      <c r="Q479" s="159">
        <v>0</v>
      </c>
      <c r="R479" s="159">
        <f>Q479*H479</f>
        <v>0</v>
      </c>
      <c r="S479" s="159">
        <v>0</v>
      </c>
      <c r="T479" s="160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61" t="s">
        <v>138</v>
      </c>
      <c r="AT479" s="161" t="s">
        <v>134</v>
      </c>
      <c r="AU479" s="161" t="s">
        <v>83</v>
      </c>
      <c r="AY479" s="18" t="s">
        <v>132</v>
      </c>
      <c r="BE479" s="162">
        <f>IF(N479="základní",J479,0)</f>
        <v>0</v>
      </c>
      <c r="BF479" s="162">
        <f>IF(N479="snížená",J479,0)</f>
        <v>0</v>
      </c>
      <c r="BG479" s="162">
        <f>IF(N479="zákl. přenesená",J479,0)</f>
        <v>0</v>
      </c>
      <c r="BH479" s="162">
        <f>IF(N479="sníž. přenesená",J479,0)</f>
        <v>0</v>
      </c>
      <c r="BI479" s="162">
        <f>IF(N479="nulová",J479,0)</f>
        <v>0</v>
      </c>
      <c r="BJ479" s="18" t="s">
        <v>81</v>
      </c>
      <c r="BK479" s="162">
        <f>ROUND(I479*H479,2)</f>
        <v>0</v>
      </c>
      <c r="BL479" s="18" t="s">
        <v>138</v>
      </c>
      <c r="BM479" s="161" t="s">
        <v>1052</v>
      </c>
    </row>
    <row r="480" spans="1:65" s="2" customFormat="1" ht="29.25">
      <c r="A480" s="33"/>
      <c r="B480" s="34"/>
      <c r="C480" s="33"/>
      <c r="D480" s="163" t="s">
        <v>140</v>
      </c>
      <c r="E480" s="33"/>
      <c r="F480" s="164" t="s">
        <v>861</v>
      </c>
      <c r="G480" s="33"/>
      <c r="H480" s="33"/>
      <c r="I480" s="165"/>
      <c r="J480" s="33"/>
      <c r="K480" s="33"/>
      <c r="L480" s="34"/>
      <c r="M480" s="166"/>
      <c r="N480" s="167"/>
      <c r="O480" s="59"/>
      <c r="P480" s="59"/>
      <c r="Q480" s="59"/>
      <c r="R480" s="59"/>
      <c r="S480" s="59"/>
      <c r="T480" s="60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T480" s="18" t="s">
        <v>140</v>
      </c>
      <c r="AU480" s="18" t="s">
        <v>83</v>
      </c>
    </row>
    <row r="481" spans="1:65" s="13" customFormat="1" ht="11.25">
      <c r="B481" s="168"/>
      <c r="D481" s="163" t="s">
        <v>142</v>
      </c>
      <c r="E481" s="169" t="s">
        <v>1</v>
      </c>
      <c r="F481" s="170" t="s">
        <v>1035</v>
      </c>
      <c r="H481" s="171">
        <v>18.263000000000002</v>
      </c>
      <c r="I481" s="172"/>
      <c r="L481" s="168"/>
      <c r="M481" s="173"/>
      <c r="N481" s="174"/>
      <c r="O481" s="174"/>
      <c r="P481" s="174"/>
      <c r="Q481" s="174"/>
      <c r="R481" s="174"/>
      <c r="S481" s="174"/>
      <c r="T481" s="175"/>
      <c r="AT481" s="169" t="s">
        <v>142</v>
      </c>
      <c r="AU481" s="169" t="s">
        <v>83</v>
      </c>
      <c r="AV481" s="13" t="s">
        <v>83</v>
      </c>
      <c r="AW481" s="13" t="s">
        <v>32</v>
      </c>
      <c r="AX481" s="13" t="s">
        <v>81</v>
      </c>
      <c r="AY481" s="169" t="s">
        <v>132</v>
      </c>
    </row>
    <row r="482" spans="1:65" s="12" customFormat="1" ht="22.9" customHeight="1">
      <c r="B482" s="136"/>
      <c r="D482" s="137" t="s">
        <v>74</v>
      </c>
      <c r="E482" s="147" t="s">
        <v>863</v>
      </c>
      <c r="F482" s="147" t="s">
        <v>864</v>
      </c>
      <c r="I482" s="139"/>
      <c r="J482" s="148">
        <f>BK482</f>
        <v>0</v>
      </c>
      <c r="L482" s="136"/>
      <c r="M482" s="141"/>
      <c r="N482" s="142"/>
      <c r="O482" s="142"/>
      <c r="P482" s="143">
        <f>SUM(P483:P485)</f>
        <v>0</v>
      </c>
      <c r="Q482" s="142"/>
      <c r="R482" s="143">
        <f>SUM(R483:R485)</f>
        <v>0</v>
      </c>
      <c r="S482" s="142"/>
      <c r="T482" s="144">
        <f>SUM(T483:T485)</f>
        <v>0</v>
      </c>
      <c r="AR482" s="137" t="s">
        <v>81</v>
      </c>
      <c r="AT482" s="145" t="s">
        <v>74</v>
      </c>
      <c r="AU482" s="145" t="s">
        <v>81</v>
      </c>
      <c r="AY482" s="137" t="s">
        <v>132</v>
      </c>
      <c r="BK482" s="146">
        <f>SUM(BK483:BK485)</f>
        <v>0</v>
      </c>
    </row>
    <row r="483" spans="1:65" s="2" customFormat="1" ht="24.2" customHeight="1">
      <c r="A483" s="33"/>
      <c r="B483" s="149"/>
      <c r="C483" s="150" t="s">
        <v>635</v>
      </c>
      <c r="D483" s="150" t="s">
        <v>134</v>
      </c>
      <c r="E483" s="151" t="s">
        <v>866</v>
      </c>
      <c r="F483" s="152" t="s">
        <v>867</v>
      </c>
      <c r="G483" s="153" t="s">
        <v>334</v>
      </c>
      <c r="H483" s="154">
        <v>15.013</v>
      </c>
      <c r="I483" s="155"/>
      <c r="J483" s="156">
        <f>ROUND(I483*H483,2)</f>
        <v>0</v>
      </c>
      <c r="K483" s="152" t="s">
        <v>146</v>
      </c>
      <c r="L483" s="34"/>
      <c r="M483" s="157" t="s">
        <v>1</v>
      </c>
      <c r="N483" s="158" t="s">
        <v>40</v>
      </c>
      <c r="O483" s="59"/>
      <c r="P483" s="159">
        <f>O483*H483</f>
        <v>0</v>
      </c>
      <c r="Q483" s="159">
        <v>0</v>
      </c>
      <c r="R483" s="159">
        <f>Q483*H483</f>
        <v>0</v>
      </c>
      <c r="S483" s="159">
        <v>0</v>
      </c>
      <c r="T483" s="160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61" t="s">
        <v>138</v>
      </c>
      <c r="AT483" s="161" t="s">
        <v>134</v>
      </c>
      <c r="AU483" s="161" t="s">
        <v>83</v>
      </c>
      <c r="AY483" s="18" t="s">
        <v>132</v>
      </c>
      <c r="BE483" s="162">
        <f>IF(N483="základní",J483,0)</f>
        <v>0</v>
      </c>
      <c r="BF483" s="162">
        <f>IF(N483="snížená",J483,0)</f>
        <v>0</v>
      </c>
      <c r="BG483" s="162">
        <f>IF(N483="zákl. přenesená",J483,0)</f>
        <v>0</v>
      </c>
      <c r="BH483" s="162">
        <f>IF(N483="sníž. přenesená",J483,0)</f>
        <v>0</v>
      </c>
      <c r="BI483" s="162">
        <f>IF(N483="nulová",J483,0)</f>
        <v>0</v>
      </c>
      <c r="BJ483" s="18" t="s">
        <v>81</v>
      </c>
      <c r="BK483" s="162">
        <f>ROUND(I483*H483,2)</f>
        <v>0</v>
      </c>
      <c r="BL483" s="18" t="s">
        <v>138</v>
      </c>
      <c r="BM483" s="161" t="s">
        <v>868</v>
      </c>
    </row>
    <row r="484" spans="1:65" s="2" customFormat="1" ht="29.25">
      <c r="A484" s="33"/>
      <c r="B484" s="34"/>
      <c r="C484" s="33"/>
      <c r="D484" s="163" t="s">
        <v>140</v>
      </c>
      <c r="E484" s="33"/>
      <c r="F484" s="164" t="s">
        <v>869</v>
      </c>
      <c r="G484" s="33"/>
      <c r="H484" s="33"/>
      <c r="I484" s="165"/>
      <c r="J484" s="33"/>
      <c r="K484" s="33"/>
      <c r="L484" s="34"/>
      <c r="M484" s="166"/>
      <c r="N484" s="167"/>
      <c r="O484" s="59"/>
      <c r="P484" s="59"/>
      <c r="Q484" s="59"/>
      <c r="R484" s="59"/>
      <c r="S484" s="59"/>
      <c r="T484" s="60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T484" s="18" t="s">
        <v>140</v>
      </c>
      <c r="AU484" s="18" t="s">
        <v>83</v>
      </c>
    </row>
    <row r="485" spans="1:65" s="13" customFormat="1" ht="11.25">
      <c r="B485" s="168"/>
      <c r="D485" s="163" t="s">
        <v>142</v>
      </c>
      <c r="E485" s="169" t="s">
        <v>1</v>
      </c>
      <c r="F485" s="170" t="s">
        <v>1053</v>
      </c>
      <c r="H485" s="171">
        <v>15.013</v>
      </c>
      <c r="I485" s="172"/>
      <c r="L485" s="168"/>
      <c r="M485" s="210"/>
      <c r="N485" s="211"/>
      <c r="O485" s="211"/>
      <c r="P485" s="211"/>
      <c r="Q485" s="211"/>
      <c r="R485" s="211"/>
      <c r="S485" s="211"/>
      <c r="T485" s="212"/>
      <c r="AT485" s="169" t="s">
        <v>142</v>
      </c>
      <c r="AU485" s="169" t="s">
        <v>83</v>
      </c>
      <c r="AV485" s="13" t="s">
        <v>83</v>
      </c>
      <c r="AW485" s="13" t="s">
        <v>32</v>
      </c>
      <c r="AX485" s="13" t="s">
        <v>81</v>
      </c>
      <c r="AY485" s="169" t="s">
        <v>132</v>
      </c>
    </row>
    <row r="486" spans="1:65" s="2" customFormat="1" ht="6.95" customHeight="1">
      <c r="A486" s="33"/>
      <c r="B486" s="48"/>
      <c r="C486" s="49"/>
      <c r="D486" s="49"/>
      <c r="E486" s="49"/>
      <c r="F486" s="49"/>
      <c r="G486" s="49"/>
      <c r="H486" s="49"/>
      <c r="I486" s="49"/>
      <c r="J486" s="49"/>
      <c r="K486" s="49"/>
      <c r="L486" s="34"/>
      <c r="M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</row>
  </sheetData>
  <autoFilter ref="C127:K485" xr:uid="{00000000-0009-0000-0000-000002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1:46" s="1" customFormat="1" ht="24.95" customHeight="1">
      <c r="B4" s="21"/>
      <c r="D4" s="22" t="s">
        <v>98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0" t="str">
        <f>'Rekapitulace stavby'!K6</f>
        <v>Brno, Na Zeliskách - zřízení vodovodního řadu</v>
      </c>
      <c r="F7" s="261"/>
      <c r="G7" s="261"/>
      <c r="H7" s="261"/>
      <c r="L7" s="21"/>
    </row>
    <row r="8" spans="1:46" s="1" customFormat="1" ht="12" customHeight="1">
      <c r="B8" s="21"/>
      <c r="D8" s="28" t="s">
        <v>99</v>
      </c>
      <c r="L8" s="21"/>
    </row>
    <row r="9" spans="1:46" s="2" customFormat="1" ht="16.5" customHeight="1">
      <c r="A9" s="33"/>
      <c r="B9" s="34"/>
      <c r="C9" s="33"/>
      <c r="D9" s="33"/>
      <c r="E9" s="260" t="s">
        <v>100</v>
      </c>
      <c r="F9" s="262"/>
      <c r="G9" s="262"/>
      <c r="H9" s="26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101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17" t="s">
        <v>1054</v>
      </c>
      <c r="F11" s="262"/>
      <c r="G11" s="262"/>
      <c r="H11" s="26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15. 6. 2022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3" t="str">
        <f>'Rekapitulace stavby'!E14</f>
        <v>Vyplň údaj</v>
      </c>
      <c r="F20" s="243"/>
      <c r="G20" s="243"/>
      <c r="H20" s="243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27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48" t="s">
        <v>1</v>
      </c>
      <c r="F29" s="248"/>
      <c r="G29" s="248"/>
      <c r="H29" s="248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39</v>
      </c>
      <c r="E35" s="28" t="s">
        <v>40</v>
      </c>
      <c r="F35" s="105">
        <f>ROUND((SUM(BE122:BE127)),  2)</f>
        <v>0</v>
      </c>
      <c r="G35" s="33"/>
      <c r="H35" s="33"/>
      <c r="I35" s="106">
        <v>0.21</v>
      </c>
      <c r="J35" s="105">
        <f>ROUND(((SUM(BE122:BE127))*I35),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05">
        <f>ROUND((SUM(BF122:BF127)),  2)</f>
        <v>0</v>
      </c>
      <c r="G36" s="33"/>
      <c r="H36" s="33"/>
      <c r="I36" s="106">
        <v>0.15</v>
      </c>
      <c r="J36" s="105">
        <f>ROUND(((SUM(BF122:BF127))*I36),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5">
        <f>ROUND((SUM(BG122:BG127)),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05">
        <f>ROUND((SUM(BH122:BH127)),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05">
        <f>ROUND((SUM(BI122:BI127)),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0" t="str">
        <f>E7</f>
        <v>Brno, Na Zeliskách - zřízení vodovodního řadu</v>
      </c>
      <c r="F85" s="261"/>
      <c r="G85" s="261"/>
      <c r="H85" s="26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99</v>
      </c>
      <c r="L86" s="21"/>
    </row>
    <row r="87" spans="1:31" s="2" customFormat="1" ht="16.5" customHeight="1">
      <c r="A87" s="33"/>
      <c r="B87" s="34"/>
      <c r="C87" s="33"/>
      <c r="D87" s="33"/>
      <c r="E87" s="260" t="s">
        <v>100</v>
      </c>
      <c r="F87" s="262"/>
      <c r="G87" s="262"/>
      <c r="H87" s="26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17" t="str">
        <f>E11</f>
        <v>003 - SO 901 Stavební část - přeložka NN</v>
      </c>
      <c r="F89" s="262"/>
      <c r="G89" s="262"/>
      <c r="H89" s="26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15. 6. 2022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Statutární město Brno</v>
      </c>
      <c r="G93" s="33"/>
      <c r="H93" s="33"/>
      <c r="I93" s="28" t="s">
        <v>30</v>
      </c>
      <c r="J93" s="31" t="str">
        <f>E23</f>
        <v>Sweco Hydroprojekt a.s., divize Morava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104</v>
      </c>
      <c r="D96" s="107"/>
      <c r="E96" s="107"/>
      <c r="F96" s="107"/>
      <c r="G96" s="107"/>
      <c r="H96" s="107"/>
      <c r="I96" s="107"/>
      <c r="J96" s="116" t="s">
        <v>105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106</v>
      </c>
      <c r="D98" s="33"/>
      <c r="E98" s="33"/>
      <c r="F98" s="33"/>
      <c r="G98" s="33"/>
      <c r="H98" s="33"/>
      <c r="I98" s="33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107</v>
      </c>
    </row>
    <row r="99" spans="1:47" s="9" customFormat="1" ht="24.95" customHeight="1">
      <c r="B99" s="118"/>
      <c r="D99" s="119" t="s">
        <v>1055</v>
      </c>
      <c r="E99" s="120"/>
      <c r="F99" s="120"/>
      <c r="G99" s="120"/>
      <c r="H99" s="120"/>
      <c r="I99" s="120"/>
      <c r="J99" s="121">
        <f>J123</f>
        <v>0</v>
      </c>
      <c r="L99" s="118"/>
    </row>
    <row r="100" spans="1:47" s="10" customFormat="1" ht="19.899999999999999" customHeight="1">
      <c r="B100" s="122"/>
      <c r="D100" s="123" t="s">
        <v>1056</v>
      </c>
      <c r="E100" s="124"/>
      <c r="F100" s="124"/>
      <c r="G100" s="124"/>
      <c r="H100" s="124"/>
      <c r="I100" s="124"/>
      <c r="J100" s="125">
        <f>J124</f>
        <v>0</v>
      </c>
      <c r="L100" s="122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117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60" t="str">
        <f>E7</f>
        <v>Brno, Na Zeliskách - zřízení vodovodního řadu</v>
      </c>
      <c r="F110" s="261"/>
      <c r="G110" s="261"/>
      <c r="H110" s="261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99</v>
      </c>
      <c r="L111" s="21"/>
    </row>
    <row r="112" spans="1:47" s="2" customFormat="1" ht="16.5" customHeight="1">
      <c r="A112" s="33"/>
      <c r="B112" s="34"/>
      <c r="C112" s="33"/>
      <c r="D112" s="33"/>
      <c r="E112" s="260" t="s">
        <v>100</v>
      </c>
      <c r="F112" s="262"/>
      <c r="G112" s="262"/>
      <c r="H112" s="262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101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17" t="str">
        <f>E11</f>
        <v>003 - SO 901 Stavební část - přeložka NN</v>
      </c>
      <c r="F114" s="262"/>
      <c r="G114" s="262"/>
      <c r="H114" s="262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F14</f>
        <v xml:space="preserve"> </v>
      </c>
      <c r="G116" s="33"/>
      <c r="H116" s="33"/>
      <c r="I116" s="28" t="s">
        <v>22</v>
      </c>
      <c r="J116" s="56" t="str">
        <f>IF(J14="","",J14)</f>
        <v>15. 6. 2022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7" customHeight="1">
      <c r="A118" s="33"/>
      <c r="B118" s="34"/>
      <c r="C118" s="28" t="s">
        <v>24</v>
      </c>
      <c r="D118" s="33"/>
      <c r="E118" s="33"/>
      <c r="F118" s="26" t="str">
        <f>E17</f>
        <v>Statutární město Brno</v>
      </c>
      <c r="G118" s="33"/>
      <c r="H118" s="33"/>
      <c r="I118" s="28" t="s">
        <v>30</v>
      </c>
      <c r="J118" s="31" t="str">
        <f>E23</f>
        <v>Sweco Hydroprojekt a.s., divize Morava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28</v>
      </c>
      <c r="D119" s="33"/>
      <c r="E119" s="33"/>
      <c r="F119" s="26" t="str">
        <f>IF(E20="","",E20)</f>
        <v>Vyplň údaj</v>
      </c>
      <c r="G119" s="33"/>
      <c r="H119" s="33"/>
      <c r="I119" s="28" t="s">
        <v>33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6"/>
      <c r="B121" s="127"/>
      <c r="C121" s="128" t="s">
        <v>118</v>
      </c>
      <c r="D121" s="129" t="s">
        <v>60</v>
      </c>
      <c r="E121" s="129" t="s">
        <v>56</v>
      </c>
      <c r="F121" s="129" t="s">
        <v>57</v>
      </c>
      <c r="G121" s="129" t="s">
        <v>119</v>
      </c>
      <c r="H121" s="129" t="s">
        <v>120</v>
      </c>
      <c r="I121" s="129" t="s">
        <v>121</v>
      </c>
      <c r="J121" s="129" t="s">
        <v>105</v>
      </c>
      <c r="K121" s="130" t="s">
        <v>122</v>
      </c>
      <c r="L121" s="131"/>
      <c r="M121" s="63" t="s">
        <v>1</v>
      </c>
      <c r="N121" s="64" t="s">
        <v>39</v>
      </c>
      <c r="O121" s="64" t="s">
        <v>123</v>
      </c>
      <c r="P121" s="64" t="s">
        <v>124</v>
      </c>
      <c r="Q121" s="64" t="s">
        <v>125</v>
      </c>
      <c r="R121" s="64" t="s">
        <v>126</v>
      </c>
      <c r="S121" s="64" t="s">
        <v>127</v>
      </c>
      <c r="T121" s="65" t="s">
        <v>128</v>
      </c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65" s="2" customFormat="1" ht="22.9" customHeight="1">
      <c r="A122" s="33"/>
      <c r="B122" s="34"/>
      <c r="C122" s="70" t="s">
        <v>129</v>
      </c>
      <c r="D122" s="33"/>
      <c r="E122" s="33"/>
      <c r="F122" s="33"/>
      <c r="G122" s="33"/>
      <c r="H122" s="33"/>
      <c r="I122" s="33"/>
      <c r="J122" s="132">
        <f>BK122</f>
        <v>0</v>
      </c>
      <c r="K122" s="33"/>
      <c r="L122" s="34"/>
      <c r="M122" s="66"/>
      <c r="N122" s="57"/>
      <c r="O122" s="67"/>
      <c r="P122" s="133">
        <f>P123</f>
        <v>0</v>
      </c>
      <c r="Q122" s="67"/>
      <c r="R122" s="133">
        <f>R123</f>
        <v>0</v>
      </c>
      <c r="S122" s="67"/>
      <c r="T122" s="134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74</v>
      </c>
      <c r="AU122" s="18" t="s">
        <v>107</v>
      </c>
      <c r="BK122" s="135">
        <f>BK123</f>
        <v>0</v>
      </c>
    </row>
    <row r="123" spans="1:65" s="12" customFormat="1" ht="25.9" customHeight="1">
      <c r="B123" s="136"/>
      <c r="D123" s="137" t="s">
        <v>74</v>
      </c>
      <c r="E123" s="138" t="s">
        <v>358</v>
      </c>
      <c r="F123" s="138" t="s">
        <v>1057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153</v>
      </c>
      <c r="AT123" s="145" t="s">
        <v>74</v>
      </c>
      <c r="AU123" s="145" t="s">
        <v>75</v>
      </c>
      <c r="AY123" s="137" t="s">
        <v>132</v>
      </c>
      <c r="BK123" s="146">
        <f>BK124</f>
        <v>0</v>
      </c>
    </row>
    <row r="124" spans="1:65" s="12" customFormat="1" ht="22.9" customHeight="1">
      <c r="B124" s="136"/>
      <c r="D124" s="137" t="s">
        <v>74</v>
      </c>
      <c r="E124" s="147" t="s">
        <v>1058</v>
      </c>
      <c r="F124" s="147" t="s">
        <v>1059</v>
      </c>
      <c r="I124" s="139"/>
      <c r="J124" s="148">
        <f>BK124</f>
        <v>0</v>
      </c>
      <c r="L124" s="136"/>
      <c r="M124" s="141"/>
      <c r="N124" s="142"/>
      <c r="O124" s="142"/>
      <c r="P124" s="143">
        <f>SUM(P125:P127)</f>
        <v>0</v>
      </c>
      <c r="Q124" s="142"/>
      <c r="R124" s="143">
        <f>SUM(R125:R127)</f>
        <v>0</v>
      </c>
      <c r="S124" s="142"/>
      <c r="T124" s="144">
        <f>SUM(T125:T127)</f>
        <v>0</v>
      </c>
      <c r="AR124" s="137" t="s">
        <v>153</v>
      </c>
      <c r="AT124" s="145" t="s">
        <v>74</v>
      </c>
      <c r="AU124" s="145" t="s">
        <v>81</v>
      </c>
      <c r="AY124" s="137" t="s">
        <v>132</v>
      </c>
      <c r="BK124" s="146">
        <f>SUM(BK125:BK127)</f>
        <v>0</v>
      </c>
    </row>
    <row r="125" spans="1:65" s="2" customFormat="1" ht="49.15" customHeight="1">
      <c r="A125" s="33"/>
      <c r="B125" s="149"/>
      <c r="C125" s="150" t="s">
        <v>81</v>
      </c>
      <c r="D125" s="150" t="s">
        <v>134</v>
      </c>
      <c r="E125" s="151" t="s">
        <v>1060</v>
      </c>
      <c r="F125" s="152" t="s">
        <v>1061</v>
      </c>
      <c r="G125" s="153" t="s">
        <v>1062</v>
      </c>
      <c r="H125" s="154">
        <v>1</v>
      </c>
      <c r="I125" s="155"/>
      <c r="J125" s="156">
        <f>ROUND(I125*H125,2)</f>
        <v>0</v>
      </c>
      <c r="K125" s="152" t="s">
        <v>1</v>
      </c>
      <c r="L125" s="34"/>
      <c r="M125" s="157" t="s">
        <v>1</v>
      </c>
      <c r="N125" s="158" t="s">
        <v>40</v>
      </c>
      <c r="O125" s="59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1" t="s">
        <v>545</v>
      </c>
      <c r="AT125" s="161" t="s">
        <v>134</v>
      </c>
      <c r="AU125" s="161" t="s">
        <v>83</v>
      </c>
      <c r="AY125" s="18" t="s">
        <v>132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8" t="s">
        <v>81</v>
      </c>
      <c r="BK125" s="162">
        <f>ROUND(I125*H125,2)</f>
        <v>0</v>
      </c>
      <c r="BL125" s="18" t="s">
        <v>545</v>
      </c>
      <c r="BM125" s="161" t="s">
        <v>1063</v>
      </c>
    </row>
    <row r="126" spans="1:65" s="2" customFormat="1" ht="19.5">
      <c r="A126" s="33"/>
      <c r="B126" s="34"/>
      <c r="C126" s="33"/>
      <c r="D126" s="163" t="s">
        <v>140</v>
      </c>
      <c r="E126" s="33"/>
      <c r="F126" s="164" t="s">
        <v>1064</v>
      </c>
      <c r="G126" s="33"/>
      <c r="H126" s="33"/>
      <c r="I126" s="165"/>
      <c r="J126" s="33"/>
      <c r="K126" s="33"/>
      <c r="L126" s="34"/>
      <c r="M126" s="166"/>
      <c r="N126" s="167"/>
      <c r="O126" s="59"/>
      <c r="P126" s="59"/>
      <c r="Q126" s="59"/>
      <c r="R126" s="59"/>
      <c r="S126" s="59"/>
      <c r="T126" s="60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140</v>
      </c>
      <c r="AU126" s="18" t="s">
        <v>83</v>
      </c>
    </row>
    <row r="127" spans="1:65" s="13" customFormat="1" ht="11.25">
      <c r="B127" s="168"/>
      <c r="D127" s="163" t="s">
        <v>142</v>
      </c>
      <c r="E127" s="169" t="s">
        <v>1</v>
      </c>
      <c r="F127" s="170" t="s">
        <v>81</v>
      </c>
      <c r="H127" s="171">
        <v>1</v>
      </c>
      <c r="I127" s="172"/>
      <c r="L127" s="168"/>
      <c r="M127" s="210"/>
      <c r="N127" s="211"/>
      <c r="O127" s="211"/>
      <c r="P127" s="211"/>
      <c r="Q127" s="211"/>
      <c r="R127" s="211"/>
      <c r="S127" s="211"/>
      <c r="T127" s="212"/>
      <c r="AT127" s="169" t="s">
        <v>142</v>
      </c>
      <c r="AU127" s="169" t="s">
        <v>83</v>
      </c>
      <c r="AV127" s="13" t="s">
        <v>83</v>
      </c>
      <c r="AW127" s="13" t="s">
        <v>32</v>
      </c>
      <c r="AX127" s="13" t="s">
        <v>81</v>
      </c>
      <c r="AY127" s="169" t="s">
        <v>132</v>
      </c>
    </row>
    <row r="128" spans="1:65" s="2" customFormat="1" ht="6.95" customHeight="1">
      <c r="A128" s="33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34"/>
      <c r="M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</sheetData>
  <autoFilter ref="C121:K127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1:46" s="1" customFormat="1" ht="24.95" customHeight="1">
      <c r="B4" s="21"/>
      <c r="D4" s="22" t="s">
        <v>98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0" t="str">
        <f>'Rekapitulace stavby'!K6</f>
        <v>Brno, Na Zeliskách - zřízení vodovodního řadu</v>
      </c>
      <c r="F7" s="261"/>
      <c r="G7" s="261"/>
      <c r="H7" s="261"/>
      <c r="L7" s="21"/>
    </row>
    <row r="8" spans="1:46" s="1" customFormat="1" ht="12" customHeight="1">
      <c r="B8" s="21"/>
      <c r="D8" s="28" t="s">
        <v>99</v>
      </c>
      <c r="L8" s="21"/>
    </row>
    <row r="9" spans="1:46" s="2" customFormat="1" ht="16.5" customHeight="1">
      <c r="A9" s="33"/>
      <c r="B9" s="34"/>
      <c r="C9" s="33"/>
      <c r="D9" s="33"/>
      <c r="E9" s="260" t="s">
        <v>100</v>
      </c>
      <c r="F9" s="262"/>
      <c r="G9" s="262"/>
      <c r="H9" s="26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101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17" t="s">
        <v>1065</v>
      </c>
      <c r="F11" s="262"/>
      <c r="G11" s="262"/>
      <c r="H11" s="26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15. 6. 2022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3" t="str">
        <f>'Rekapitulace stavby'!E14</f>
        <v>Vyplň údaj</v>
      </c>
      <c r="F20" s="243"/>
      <c r="G20" s="243"/>
      <c r="H20" s="243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27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48" t="s">
        <v>1</v>
      </c>
      <c r="F29" s="248"/>
      <c r="G29" s="248"/>
      <c r="H29" s="248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ROUND(J137,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39</v>
      </c>
      <c r="E35" s="28" t="s">
        <v>40</v>
      </c>
      <c r="F35" s="105">
        <f>ROUND((SUM(BE137:BE202)),  2)</f>
        <v>0</v>
      </c>
      <c r="G35" s="33"/>
      <c r="H35" s="33"/>
      <c r="I35" s="106">
        <v>0.21</v>
      </c>
      <c r="J35" s="105">
        <f>ROUND(((SUM(BE137:BE202))*I35),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05">
        <f>ROUND((SUM(BF137:BF202)),  2)</f>
        <v>0</v>
      </c>
      <c r="G36" s="33"/>
      <c r="H36" s="33"/>
      <c r="I36" s="106">
        <v>0.15</v>
      </c>
      <c r="J36" s="105">
        <f>ROUND(((SUM(BF137:BF202))*I36),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5">
        <f>ROUND((SUM(BG137:BG202)),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05">
        <f>ROUND((SUM(BH137:BH202)),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05">
        <f>ROUND((SUM(BI137:BI202)),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0" t="str">
        <f>E7</f>
        <v>Brno, Na Zeliskách - zřízení vodovodního řadu</v>
      </c>
      <c r="F85" s="261"/>
      <c r="G85" s="261"/>
      <c r="H85" s="26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99</v>
      </c>
      <c r="L86" s="21"/>
    </row>
    <row r="87" spans="1:31" s="2" customFormat="1" ht="16.5" customHeight="1">
      <c r="A87" s="33"/>
      <c r="B87" s="34"/>
      <c r="C87" s="33"/>
      <c r="D87" s="33"/>
      <c r="E87" s="260" t="s">
        <v>100</v>
      </c>
      <c r="F87" s="262"/>
      <c r="G87" s="262"/>
      <c r="H87" s="26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17" t="str">
        <f>E11</f>
        <v>004 - Ostatní a vedlejší náklady</v>
      </c>
      <c r="F89" s="262"/>
      <c r="G89" s="262"/>
      <c r="H89" s="26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15. 6. 2022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Statutární město Brno</v>
      </c>
      <c r="G93" s="33"/>
      <c r="H93" s="33"/>
      <c r="I93" s="28" t="s">
        <v>30</v>
      </c>
      <c r="J93" s="31" t="str">
        <f>E23</f>
        <v>Sweco Hydroprojekt a.s., divize Morava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104</v>
      </c>
      <c r="D96" s="107"/>
      <c r="E96" s="107"/>
      <c r="F96" s="107"/>
      <c r="G96" s="107"/>
      <c r="H96" s="107"/>
      <c r="I96" s="107"/>
      <c r="J96" s="116" t="s">
        <v>105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106</v>
      </c>
      <c r="D98" s="33"/>
      <c r="E98" s="33"/>
      <c r="F98" s="33"/>
      <c r="G98" s="33"/>
      <c r="H98" s="33"/>
      <c r="I98" s="33"/>
      <c r="J98" s="72">
        <f>J137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107</v>
      </c>
    </row>
    <row r="99" spans="1:47" s="9" customFormat="1" ht="24.95" customHeight="1">
      <c r="B99" s="118"/>
      <c r="D99" s="119" t="s">
        <v>108</v>
      </c>
      <c r="E99" s="120"/>
      <c r="F99" s="120"/>
      <c r="G99" s="120"/>
      <c r="H99" s="120"/>
      <c r="I99" s="120"/>
      <c r="J99" s="121">
        <f>J138</f>
        <v>0</v>
      </c>
      <c r="L99" s="118"/>
    </row>
    <row r="100" spans="1:47" s="10" customFormat="1" ht="19.899999999999999" customHeight="1">
      <c r="B100" s="122"/>
      <c r="D100" s="123" t="s">
        <v>1066</v>
      </c>
      <c r="E100" s="124"/>
      <c r="F100" s="124"/>
      <c r="G100" s="124"/>
      <c r="H100" s="124"/>
      <c r="I100" s="124"/>
      <c r="J100" s="125">
        <f>J139</f>
        <v>0</v>
      </c>
      <c r="L100" s="122"/>
    </row>
    <row r="101" spans="1:47" s="10" customFormat="1" ht="14.85" customHeight="1">
      <c r="B101" s="122"/>
      <c r="D101" s="123" t="s">
        <v>1067</v>
      </c>
      <c r="E101" s="124"/>
      <c r="F101" s="124"/>
      <c r="G101" s="124"/>
      <c r="H101" s="124"/>
      <c r="I101" s="124"/>
      <c r="J101" s="125">
        <f>J140</f>
        <v>0</v>
      </c>
      <c r="L101" s="122"/>
    </row>
    <row r="102" spans="1:47" s="10" customFormat="1" ht="14.85" customHeight="1">
      <c r="B102" s="122"/>
      <c r="D102" s="123" t="s">
        <v>1068</v>
      </c>
      <c r="E102" s="124"/>
      <c r="F102" s="124"/>
      <c r="G102" s="124"/>
      <c r="H102" s="124"/>
      <c r="I102" s="124"/>
      <c r="J102" s="125">
        <f>J143</f>
        <v>0</v>
      </c>
      <c r="L102" s="122"/>
    </row>
    <row r="103" spans="1:47" s="10" customFormat="1" ht="14.85" customHeight="1">
      <c r="B103" s="122"/>
      <c r="D103" s="123" t="s">
        <v>1069</v>
      </c>
      <c r="E103" s="124"/>
      <c r="F103" s="124"/>
      <c r="G103" s="124"/>
      <c r="H103" s="124"/>
      <c r="I103" s="124"/>
      <c r="J103" s="125">
        <f>J148</f>
        <v>0</v>
      </c>
      <c r="L103" s="122"/>
    </row>
    <row r="104" spans="1:47" s="10" customFormat="1" ht="14.85" customHeight="1">
      <c r="B104" s="122"/>
      <c r="D104" s="123" t="s">
        <v>1070</v>
      </c>
      <c r="E104" s="124"/>
      <c r="F104" s="124"/>
      <c r="G104" s="124"/>
      <c r="H104" s="124"/>
      <c r="I104" s="124"/>
      <c r="J104" s="125">
        <f>J155</f>
        <v>0</v>
      </c>
      <c r="L104" s="122"/>
    </row>
    <row r="105" spans="1:47" s="10" customFormat="1" ht="14.85" customHeight="1">
      <c r="B105" s="122"/>
      <c r="D105" s="123" t="s">
        <v>1071</v>
      </c>
      <c r="E105" s="124"/>
      <c r="F105" s="124"/>
      <c r="G105" s="124"/>
      <c r="H105" s="124"/>
      <c r="I105" s="124"/>
      <c r="J105" s="125">
        <f>J158</f>
        <v>0</v>
      </c>
      <c r="L105" s="122"/>
    </row>
    <row r="106" spans="1:47" s="10" customFormat="1" ht="14.85" customHeight="1">
      <c r="B106" s="122"/>
      <c r="D106" s="123" t="s">
        <v>1072</v>
      </c>
      <c r="E106" s="124"/>
      <c r="F106" s="124"/>
      <c r="G106" s="124"/>
      <c r="H106" s="124"/>
      <c r="I106" s="124"/>
      <c r="J106" s="125">
        <f>J163</f>
        <v>0</v>
      </c>
      <c r="L106" s="122"/>
    </row>
    <row r="107" spans="1:47" s="10" customFormat="1" ht="19.899999999999999" customHeight="1">
      <c r="B107" s="122"/>
      <c r="D107" s="123" t="s">
        <v>1073</v>
      </c>
      <c r="E107" s="124"/>
      <c r="F107" s="124"/>
      <c r="G107" s="124"/>
      <c r="H107" s="124"/>
      <c r="I107" s="124"/>
      <c r="J107" s="125">
        <f>J170</f>
        <v>0</v>
      </c>
      <c r="L107" s="122"/>
    </row>
    <row r="108" spans="1:47" s="10" customFormat="1" ht="14.85" customHeight="1">
      <c r="B108" s="122"/>
      <c r="D108" s="123" t="s">
        <v>1074</v>
      </c>
      <c r="E108" s="124"/>
      <c r="F108" s="124"/>
      <c r="G108" s="124"/>
      <c r="H108" s="124"/>
      <c r="I108" s="124"/>
      <c r="J108" s="125">
        <f>J171</f>
        <v>0</v>
      </c>
      <c r="L108" s="122"/>
    </row>
    <row r="109" spans="1:47" s="10" customFormat="1" ht="19.899999999999999" customHeight="1">
      <c r="B109" s="122"/>
      <c r="D109" s="123" t="s">
        <v>1075</v>
      </c>
      <c r="E109" s="124"/>
      <c r="F109" s="124"/>
      <c r="G109" s="124"/>
      <c r="H109" s="124"/>
      <c r="I109" s="124"/>
      <c r="J109" s="125">
        <f>J174</f>
        <v>0</v>
      </c>
      <c r="L109" s="122"/>
    </row>
    <row r="110" spans="1:47" s="10" customFormat="1" ht="14.85" customHeight="1">
      <c r="B110" s="122"/>
      <c r="D110" s="123" t="s">
        <v>1076</v>
      </c>
      <c r="E110" s="124"/>
      <c r="F110" s="124"/>
      <c r="G110" s="124"/>
      <c r="H110" s="124"/>
      <c r="I110" s="124"/>
      <c r="J110" s="125">
        <f>J175</f>
        <v>0</v>
      </c>
      <c r="L110" s="122"/>
    </row>
    <row r="111" spans="1:47" s="10" customFormat="1" ht="14.85" customHeight="1">
      <c r="B111" s="122"/>
      <c r="D111" s="123" t="s">
        <v>1077</v>
      </c>
      <c r="E111" s="124"/>
      <c r="F111" s="124"/>
      <c r="G111" s="124"/>
      <c r="H111" s="124"/>
      <c r="I111" s="124"/>
      <c r="J111" s="125">
        <f>J178</f>
        <v>0</v>
      </c>
      <c r="L111" s="122"/>
    </row>
    <row r="112" spans="1:47" s="10" customFormat="1" ht="14.85" customHeight="1">
      <c r="B112" s="122"/>
      <c r="D112" s="123" t="s">
        <v>1078</v>
      </c>
      <c r="E112" s="124"/>
      <c r="F112" s="124"/>
      <c r="G112" s="124"/>
      <c r="H112" s="124"/>
      <c r="I112" s="124"/>
      <c r="J112" s="125">
        <f>J183</f>
        <v>0</v>
      </c>
      <c r="L112" s="122"/>
    </row>
    <row r="113" spans="1:31" s="10" customFormat="1" ht="14.85" customHeight="1">
      <c r="B113" s="122"/>
      <c r="D113" s="123" t="s">
        <v>1079</v>
      </c>
      <c r="E113" s="124"/>
      <c r="F113" s="124"/>
      <c r="G113" s="124"/>
      <c r="H113" s="124"/>
      <c r="I113" s="124"/>
      <c r="J113" s="125">
        <f>J190</f>
        <v>0</v>
      </c>
      <c r="L113" s="122"/>
    </row>
    <row r="114" spans="1:31" s="10" customFormat="1" ht="14.85" customHeight="1">
      <c r="B114" s="122"/>
      <c r="D114" s="123" t="s">
        <v>1080</v>
      </c>
      <c r="E114" s="124"/>
      <c r="F114" s="124"/>
      <c r="G114" s="124"/>
      <c r="H114" s="124"/>
      <c r="I114" s="124"/>
      <c r="J114" s="125">
        <f>J193</f>
        <v>0</v>
      </c>
      <c r="L114" s="122"/>
    </row>
    <row r="115" spans="1:31" s="10" customFormat="1" ht="14.85" customHeight="1">
      <c r="B115" s="122"/>
      <c r="D115" s="123" t="s">
        <v>1081</v>
      </c>
      <c r="E115" s="124"/>
      <c r="F115" s="124"/>
      <c r="G115" s="124"/>
      <c r="H115" s="124"/>
      <c r="I115" s="124"/>
      <c r="J115" s="125">
        <f>J200</f>
        <v>0</v>
      </c>
      <c r="L115" s="122"/>
    </row>
    <row r="116" spans="1:31" s="2" customFormat="1" ht="21.7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21" spans="1:31" s="2" customFormat="1" ht="6.95" customHeight="1">
      <c r="A121" s="33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24.95" customHeight="1">
      <c r="A122" s="33"/>
      <c r="B122" s="34"/>
      <c r="C122" s="22" t="s">
        <v>117</v>
      </c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16</v>
      </c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60" t="str">
        <f>E7</f>
        <v>Brno, Na Zeliskách - zřízení vodovodního řadu</v>
      </c>
      <c r="F125" s="261"/>
      <c r="G125" s="261"/>
      <c r="H125" s="261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1" customFormat="1" ht="12" customHeight="1">
      <c r="B126" s="21"/>
      <c r="C126" s="28" t="s">
        <v>99</v>
      </c>
      <c r="L126" s="21"/>
    </row>
    <row r="127" spans="1:31" s="2" customFormat="1" ht="16.5" customHeight="1">
      <c r="A127" s="33"/>
      <c r="B127" s="34"/>
      <c r="C127" s="33"/>
      <c r="D127" s="33"/>
      <c r="E127" s="260" t="s">
        <v>100</v>
      </c>
      <c r="F127" s="262"/>
      <c r="G127" s="262"/>
      <c r="H127" s="262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101</v>
      </c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6.5" customHeight="1">
      <c r="A129" s="33"/>
      <c r="B129" s="34"/>
      <c r="C129" s="33"/>
      <c r="D129" s="33"/>
      <c r="E129" s="217" t="str">
        <f>E11</f>
        <v>004 - Ostatní a vedlejší náklady</v>
      </c>
      <c r="F129" s="262"/>
      <c r="G129" s="262"/>
      <c r="H129" s="262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20</v>
      </c>
      <c r="D131" s="33"/>
      <c r="E131" s="33"/>
      <c r="F131" s="26" t="str">
        <f>F14</f>
        <v xml:space="preserve"> </v>
      </c>
      <c r="G131" s="33"/>
      <c r="H131" s="33"/>
      <c r="I131" s="28" t="s">
        <v>22</v>
      </c>
      <c r="J131" s="56" t="str">
        <f>IF(J14="","",J14)</f>
        <v>15. 6. 2022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5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25.7" customHeight="1">
      <c r="A133" s="33"/>
      <c r="B133" s="34"/>
      <c r="C133" s="28" t="s">
        <v>24</v>
      </c>
      <c r="D133" s="33"/>
      <c r="E133" s="33"/>
      <c r="F133" s="26" t="str">
        <f>E17</f>
        <v>Statutární město Brno</v>
      </c>
      <c r="G133" s="33"/>
      <c r="H133" s="33"/>
      <c r="I133" s="28" t="s">
        <v>30</v>
      </c>
      <c r="J133" s="31" t="str">
        <f>E23</f>
        <v>Sweco Hydroprojekt a.s., divize Morava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2" customHeight="1">
      <c r="A134" s="33"/>
      <c r="B134" s="34"/>
      <c r="C134" s="28" t="s">
        <v>28</v>
      </c>
      <c r="D134" s="33"/>
      <c r="E134" s="33"/>
      <c r="F134" s="26" t="str">
        <f>IF(E20="","",E20)</f>
        <v>Vyplň údaj</v>
      </c>
      <c r="G134" s="33"/>
      <c r="H134" s="33"/>
      <c r="I134" s="28" t="s">
        <v>33</v>
      </c>
      <c r="J134" s="31" t="str">
        <f>E26</f>
        <v xml:space="preserve"> 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35" customHeight="1">
      <c r="A135" s="33"/>
      <c r="B135" s="34"/>
      <c r="C135" s="33"/>
      <c r="D135" s="33"/>
      <c r="E135" s="33"/>
      <c r="F135" s="33"/>
      <c r="G135" s="33"/>
      <c r="H135" s="33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1" customFormat="1" ht="29.25" customHeight="1">
      <c r="A136" s="126"/>
      <c r="B136" s="127"/>
      <c r="C136" s="128" t="s">
        <v>118</v>
      </c>
      <c r="D136" s="129" t="s">
        <v>60</v>
      </c>
      <c r="E136" s="129" t="s">
        <v>56</v>
      </c>
      <c r="F136" s="129" t="s">
        <v>57</v>
      </c>
      <c r="G136" s="129" t="s">
        <v>119</v>
      </c>
      <c r="H136" s="129" t="s">
        <v>120</v>
      </c>
      <c r="I136" s="129" t="s">
        <v>121</v>
      </c>
      <c r="J136" s="129" t="s">
        <v>105</v>
      </c>
      <c r="K136" s="130" t="s">
        <v>122</v>
      </c>
      <c r="L136" s="131"/>
      <c r="M136" s="63" t="s">
        <v>1</v>
      </c>
      <c r="N136" s="64" t="s">
        <v>39</v>
      </c>
      <c r="O136" s="64" t="s">
        <v>123</v>
      </c>
      <c r="P136" s="64" t="s">
        <v>124</v>
      </c>
      <c r="Q136" s="64" t="s">
        <v>125</v>
      </c>
      <c r="R136" s="64" t="s">
        <v>126</v>
      </c>
      <c r="S136" s="64" t="s">
        <v>127</v>
      </c>
      <c r="T136" s="65" t="s">
        <v>128</v>
      </c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  <row r="137" spans="1:65" s="2" customFormat="1" ht="22.9" customHeight="1">
      <c r="A137" s="33"/>
      <c r="B137" s="34"/>
      <c r="C137" s="70" t="s">
        <v>129</v>
      </c>
      <c r="D137" s="33"/>
      <c r="E137" s="33"/>
      <c r="F137" s="33"/>
      <c r="G137" s="33"/>
      <c r="H137" s="33"/>
      <c r="I137" s="33"/>
      <c r="J137" s="132">
        <f>BK137</f>
        <v>0</v>
      </c>
      <c r="K137" s="33"/>
      <c r="L137" s="34"/>
      <c r="M137" s="66"/>
      <c r="N137" s="57"/>
      <c r="O137" s="67"/>
      <c r="P137" s="133">
        <f>P138</f>
        <v>0</v>
      </c>
      <c r="Q137" s="67"/>
      <c r="R137" s="133">
        <f>R138</f>
        <v>0</v>
      </c>
      <c r="S137" s="67"/>
      <c r="T137" s="134">
        <f>T138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74</v>
      </c>
      <c r="AU137" s="18" t="s">
        <v>107</v>
      </c>
      <c r="BK137" s="135">
        <f>BK138</f>
        <v>0</v>
      </c>
    </row>
    <row r="138" spans="1:65" s="12" customFormat="1" ht="25.9" customHeight="1">
      <c r="B138" s="136"/>
      <c r="D138" s="137" t="s">
        <v>74</v>
      </c>
      <c r="E138" s="138" t="s">
        <v>130</v>
      </c>
      <c r="F138" s="138" t="s">
        <v>131</v>
      </c>
      <c r="I138" s="139"/>
      <c r="J138" s="140">
        <f>BK138</f>
        <v>0</v>
      </c>
      <c r="L138" s="136"/>
      <c r="M138" s="141"/>
      <c r="N138" s="142"/>
      <c r="O138" s="142"/>
      <c r="P138" s="143">
        <f>P139+P170+P174</f>
        <v>0</v>
      </c>
      <c r="Q138" s="142"/>
      <c r="R138" s="143">
        <f>R139+R170+R174</f>
        <v>0</v>
      </c>
      <c r="S138" s="142"/>
      <c r="T138" s="144">
        <f>T139+T170+T174</f>
        <v>0</v>
      </c>
      <c r="AR138" s="137" t="s">
        <v>81</v>
      </c>
      <c r="AT138" s="145" t="s">
        <v>74</v>
      </c>
      <c r="AU138" s="145" t="s">
        <v>75</v>
      </c>
      <c r="AY138" s="137" t="s">
        <v>132</v>
      </c>
      <c r="BK138" s="146">
        <f>BK139+BK170+BK174</f>
        <v>0</v>
      </c>
    </row>
    <row r="139" spans="1:65" s="12" customFormat="1" ht="22.9" customHeight="1">
      <c r="B139" s="136"/>
      <c r="D139" s="137" t="s">
        <v>74</v>
      </c>
      <c r="E139" s="147" t="s">
        <v>1082</v>
      </c>
      <c r="F139" s="147" t="s">
        <v>1083</v>
      </c>
      <c r="I139" s="139"/>
      <c r="J139" s="148">
        <f>BK139</f>
        <v>0</v>
      </c>
      <c r="L139" s="136"/>
      <c r="M139" s="141"/>
      <c r="N139" s="142"/>
      <c r="O139" s="142"/>
      <c r="P139" s="143">
        <f>P140+P143+P148+P155+P158+P163</f>
        <v>0</v>
      </c>
      <c r="Q139" s="142"/>
      <c r="R139" s="143">
        <f>R140+R143+R148+R155+R158+R163</f>
        <v>0</v>
      </c>
      <c r="S139" s="142"/>
      <c r="T139" s="144">
        <f>T140+T143+T148+T155+T158+T163</f>
        <v>0</v>
      </c>
      <c r="AR139" s="137" t="s">
        <v>81</v>
      </c>
      <c r="AT139" s="145" t="s">
        <v>74</v>
      </c>
      <c r="AU139" s="145" t="s">
        <v>81</v>
      </c>
      <c r="AY139" s="137" t="s">
        <v>132</v>
      </c>
      <c r="BK139" s="146">
        <f>BK140+BK143+BK148+BK155+BK158+BK163</f>
        <v>0</v>
      </c>
    </row>
    <row r="140" spans="1:65" s="12" customFormat="1" ht="20.85" customHeight="1">
      <c r="B140" s="136"/>
      <c r="D140" s="137" t="s">
        <v>74</v>
      </c>
      <c r="E140" s="147" t="s">
        <v>1084</v>
      </c>
      <c r="F140" s="147" t="s">
        <v>1085</v>
      </c>
      <c r="I140" s="139"/>
      <c r="J140" s="148">
        <f>BK140</f>
        <v>0</v>
      </c>
      <c r="L140" s="136"/>
      <c r="M140" s="141"/>
      <c r="N140" s="142"/>
      <c r="O140" s="142"/>
      <c r="P140" s="143">
        <f>SUM(P141:P142)</f>
        <v>0</v>
      </c>
      <c r="Q140" s="142"/>
      <c r="R140" s="143">
        <f>SUM(R141:R142)</f>
        <v>0</v>
      </c>
      <c r="S140" s="142"/>
      <c r="T140" s="144">
        <f>SUM(T141:T142)</f>
        <v>0</v>
      </c>
      <c r="AR140" s="137" t="s">
        <v>81</v>
      </c>
      <c r="AT140" s="145" t="s">
        <v>74</v>
      </c>
      <c r="AU140" s="145" t="s">
        <v>83</v>
      </c>
      <c r="AY140" s="137" t="s">
        <v>132</v>
      </c>
      <c r="BK140" s="146">
        <f>SUM(BK141:BK142)</f>
        <v>0</v>
      </c>
    </row>
    <row r="141" spans="1:65" s="2" customFormat="1" ht="16.5" customHeight="1">
      <c r="A141" s="33"/>
      <c r="B141" s="149"/>
      <c r="C141" s="150" t="s">
        <v>81</v>
      </c>
      <c r="D141" s="150" t="s">
        <v>134</v>
      </c>
      <c r="E141" s="151" t="s">
        <v>1086</v>
      </c>
      <c r="F141" s="152" t="s">
        <v>1087</v>
      </c>
      <c r="G141" s="153" t="s">
        <v>1062</v>
      </c>
      <c r="H141" s="154">
        <v>1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40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138</v>
      </c>
      <c r="AT141" s="161" t="s">
        <v>134</v>
      </c>
      <c r="AU141" s="161" t="s">
        <v>153</v>
      </c>
      <c r="AY141" s="18" t="s">
        <v>132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81</v>
      </c>
      <c r="BK141" s="162">
        <f>ROUND(I141*H141,2)</f>
        <v>0</v>
      </c>
      <c r="BL141" s="18" t="s">
        <v>138</v>
      </c>
      <c r="BM141" s="161" t="s">
        <v>1088</v>
      </c>
    </row>
    <row r="142" spans="1:65" s="2" customFormat="1" ht="97.5">
      <c r="A142" s="33"/>
      <c r="B142" s="34"/>
      <c r="C142" s="33"/>
      <c r="D142" s="163" t="s">
        <v>140</v>
      </c>
      <c r="E142" s="33"/>
      <c r="F142" s="164" t="s">
        <v>1089</v>
      </c>
      <c r="G142" s="33"/>
      <c r="H142" s="33"/>
      <c r="I142" s="165"/>
      <c r="J142" s="33"/>
      <c r="K142" s="33"/>
      <c r="L142" s="34"/>
      <c r="M142" s="166"/>
      <c r="N142" s="167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140</v>
      </c>
      <c r="AU142" s="18" t="s">
        <v>153</v>
      </c>
    </row>
    <row r="143" spans="1:65" s="12" customFormat="1" ht="20.85" customHeight="1">
      <c r="B143" s="136"/>
      <c r="D143" s="137" t="s">
        <v>74</v>
      </c>
      <c r="E143" s="147" t="s">
        <v>1090</v>
      </c>
      <c r="F143" s="147" t="s">
        <v>1091</v>
      </c>
      <c r="I143" s="139"/>
      <c r="J143" s="148">
        <f>BK143</f>
        <v>0</v>
      </c>
      <c r="L143" s="136"/>
      <c r="M143" s="141"/>
      <c r="N143" s="142"/>
      <c r="O143" s="142"/>
      <c r="P143" s="143">
        <f>SUM(P144:P147)</f>
        <v>0</v>
      </c>
      <c r="Q143" s="142"/>
      <c r="R143" s="143">
        <f>SUM(R144:R147)</f>
        <v>0</v>
      </c>
      <c r="S143" s="142"/>
      <c r="T143" s="144">
        <f>SUM(T144:T147)</f>
        <v>0</v>
      </c>
      <c r="AR143" s="137" t="s">
        <v>81</v>
      </c>
      <c r="AT143" s="145" t="s">
        <v>74</v>
      </c>
      <c r="AU143" s="145" t="s">
        <v>83</v>
      </c>
      <c r="AY143" s="137" t="s">
        <v>132</v>
      </c>
      <c r="BK143" s="146">
        <f>SUM(BK144:BK147)</f>
        <v>0</v>
      </c>
    </row>
    <row r="144" spans="1:65" s="2" customFormat="1" ht="49.15" customHeight="1">
      <c r="A144" s="33"/>
      <c r="B144" s="149"/>
      <c r="C144" s="150" t="s">
        <v>83</v>
      </c>
      <c r="D144" s="150" t="s">
        <v>134</v>
      </c>
      <c r="E144" s="151" t="s">
        <v>1092</v>
      </c>
      <c r="F144" s="152" t="s">
        <v>1093</v>
      </c>
      <c r="G144" s="153" t="s">
        <v>1062</v>
      </c>
      <c r="H144" s="154">
        <v>1</v>
      </c>
      <c r="I144" s="155"/>
      <c r="J144" s="156">
        <f>ROUND(I144*H144,2)</f>
        <v>0</v>
      </c>
      <c r="K144" s="152" t="s">
        <v>1</v>
      </c>
      <c r="L144" s="34"/>
      <c r="M144" s="157" t="s">
        <v>1</v>
      </c>
      <c r="N144" s="158" t="s">
        <v>40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138</v>
      </c>
      <c r="AT144" s="161" t="s">
        <v>134</v>
      </c>
      <c r="AU144" s="161" t="s">
        <v>153</v>
      </c>
      <c r="AY144" s="18" t="s">
        <v>132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81</v>
      </c>
      <c r="BK144" s="162">
        <f>ROUND(I144*H144,2)</f>
        <v>0</v>
      </c>
      <c r="BL144" s="18" t="s">
        <v>138</v>
      </c>
      <c r="BM144" s="161" t="s">
        <v>1094</v>
      </c>
    </row>
    <row r="145" spans="1:65" s="2" customFormat="1" ht="29.25">
      <c r="A145" s="33"/>
      <c r="B145" s="34"/>
      <c r="C145" s="33"/>
      <c r="D145" s="163" t="s">
        <v>140</v>
      </c>
      <c r="E145" s="33"/>
      <c r="F145" s="164" t="s">
        <v>1093</v>
      </c>
      <c r="G145" s="33"/>
      <c r="H145" s="33"/>
      <c r="I145" s="165"/>
      <c r="J145" s="33"/>
      <c r="K145" s="33"/>
      <c r="L145" s="34"/>
      <c r="M145" s="166"/>
      <c r="N145" s="167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140</v>
      </c>
      <c r="AU145" s="18" t="s">
        <v>153</v>
      </c>
    </row>
    <row r="146" spans="1:65" s="2" customFormat="1" ht="16.5" customHeight="1">
      <c r="A146" s="33"/>
      <c r="B146" s="149"/>
      <c r="C146" s="150" t="s">
        <v>153</v>
      </c>
      <c r="D146" s="150" t="s">
        <v>134</v>
      </c>
      <c r="E146" s="151" t="s">
        <v>1095</v>
      </c>
      <c r="F146" s="152" t="s">
        <v>1096</v>
      </c>
      <c r="G146" s="153" t="s">
        <v>1062</v>
      </c>
      <c r="H146" s="154">
        <v>1</v>
      </c>
      <c r="I146" s="155"/>
      <c r="J146" s="156">
        <f>ROUND(I146*H146,2)</f>
        <v>0</v>
      </c>
      <c r="K146" s="152" t="s">
        <v>1</v>
      </c>
      <c r="L146" s="34"/>
      <c r="M146" s="157" t="s">
        <v>1</v>
      </c>
      <c r="N146" s="158" t="s">
        <v>40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138</v>
      </c>
      <c r="AT146" s="161" t="s">
        <v>134</v>
      </c>
      <c r="AU146" s="161" t="s">
        <v>153</v>
      </c>
      <c r="AY146" s="18" t="s">
        <v>132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81</v>
      </c>
      <c r="BK146" s="162">
        <f>ROUND(I146*H146,2)</f>
        <v>0</v>
      </c>
      <c r="BL146" s="18" t="s">
        <v>138</v>
      </c>
      <c r="BM146" s="161" t="s">
        <v>1097</v>
      </c>
    </row>
    <row r="147" spans="1:65" s="2" customFormat="1" ht="19.5">
      <c r="A147" s="33"/>
      <c r="B147" s="34"/>
      <c r="C147" s="33"/>
      <c r="D147" s="163" t="s">
        <v>140</v>
      </c>
      <c r="E147" s="33"/>
      <c r="F147" s="164" t="s">
        <v>1098</v>
      </c>
      <c r="G147" s="33"/>
      <c r="H147" s="33"/>
      <c r="I147" s="165"/>
      <c r="J147" s="33"/>
      <c r="K147" s="33"/>
      <c r="L147" s="34"/>
      <c r="M147" s="166"/>
      <c r="N147" s="167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140</v>
      </c>
      <c r="AU147" s="18" t="s">
        <v>153</v>
      </c>
    </row>
    <row r="148" spans="1:65" s="12" customFormat="1" ht="20.85" customHeight="1">
      <c r="B148" s="136"/>
      <c r="D148" s="137" t="s">
        <v>74</v>
      </c>
      <c r="E148" s="147" t="s">
        <v>1099</v>
      </c>
      <c r="F148" s="147" t="s">
        <v>1100</v>
      </c>
      <c r="I148" s="139"/>
      <c r="J148" s="148">
        <f>BK148</f>
        <v>0</v>
      </c>
      <c r="L148" s="136"/>
      <c r="M148" s="141"/>
      <c r="N148" s="142"/>
      <c r="O148" s="142"/>
      <c r="P148" s="143">
        <f>SUM(P149:P154)</f>
        <v>0</v>
      </c>
      <c r="Q148" s="142"/>
      <c r="R148" s="143">
        <f>SUM(R149:R154)</f>
        <v>0</v>
      </c>
      <c r="S148" s="142"/>
      <c r="T148" s="144">
        <f>SUM(T149:T154)</f>
        <v>0</v>
      </c>
      <c r="AR148" s="137" t="s">
        <v>81</v>
      </c>
      <c r="AT148" s="145" t="s">
        <v>74</v>
      </c>
      <c r="AU148" s="145" t="s">
        <v>83</v>
      </c>
      <c r="AY148" s="137" t="s">
        <v>132</v>
      </c>
      <c r="BK148" s="146">
        <f>SUM(BK149:BK154)</f>
        <v>0</v>
      </c>
    </row>
    <row r="149" spans="1:65" s="2" customFormat="1" ht="16.5" customHeight="1">
      <c r="A149" s="33"/>
      <c r="B149" s="149"/>
      <c r="C149" s="150" t="s">
        <v>138</v>
      </c>
      <c r="D149" s="150" t="s">
        <v>134</v>
      </c>
      <c r="E149" s="151" t="s">
        <v>1101</v>
      </c>
      <c r="F149" s="152" t="s">
        <v>1102</v>
      </c>
      <c r="G149" s="153" t="s">
        <v>1062</v>
      </c>
      <c r="H149" s="154">
        <v>1</v>
      </c>
      <c r="I149" s="155"/>
      <c r="J149" s="156">
        <f>ROUND(I149*H149,2)</f>
        <v>0</v>
      </c>
      <c r="K149" s="152" t="s">
        <v>1</v>
      </c>
      <c r="L149" s="34"/>
      <c r="M149" s="157" t="s">
        <v>1</v>
      </c>
      <c r="N149" s="158" t="s">
        <v>40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138</v>
      </c>
      <c r="AT149" s="161" t="s">
        <v>134</v>
      </c>
      <c r="AU149" s="161" t="s">
        <v>153</v>
      </c>
      <c r="AY149" s="18" t="s">
        <v>132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81</v>
      </c>
      <c r="BK149" s="162">
        <f>ROUND(I149*H149,2)</f>
        <v>0</v>
      </c>
      <c r="BL149" s="18" t="s">
        <v>138</v>
      </c>
      <c r="BM149" s="161" t="s">
        <v>1103</v>
      </c>
    </row>
    <row r="150" spans="1:65" s="2" customFormat="1" ht="19.5">
      <c r="A150" s="33"/>
      <c r="B150" s="34"/>
      <c r="C150" s="33"/>
      <c r="D150" s="163" t="s">
        <v>140</v>
      </c>
      <c r="E150" s="33"/>
      <c r="F150" s="164" t="s">
        <v>1104</v>
      </c>
      <c r="G150" s="33"/>
      <c r="H150" s="33"/>
      <c r="I150" s="165"/>
      <c r="J150" s="33"/>
      <c r="K150" s="33"/>
      <c r="L150" s="34"/>
      <c r="M150" s="166"/>
      <c r="N150" s="167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140</v>
      </c>
      <c r="AU150" s="18" t="s">
        <v>153</v>
      </c>
    </row>
    <row r="151" spans="1:65" s="2" customFormat="1" ht="16.5" customHeight="1">
      <c r="A151" s="33"/>
      <c r="B151" s="149"/>
      <c r="C151" s="150" t="s">
        <v>171</v>
      </c>
      <c r="D151" s="150" t="s">
        <v>134</v>
      </c>
      <c r="E151" s="151" t="s">
        <v>1105</v>
      </c>
      <c r="F151" s="152" t="s">
        <v>1106</v>
      </c>
      <c r="G151" s="153" t="s">
        <v>1062</v>
      </c>
      <c r="H151" s="154">
        <v>1</v>
      </c>
      <c r="I151" s="155"/>
      <c r="J151" s="156">
        <f>ROUND(I151*H151,2)</f>
        <v>0</v>
      </c>
      <c r="K151" s="152" t="s">
        <v>1</v>
      </c>
      <c r="L151" s="34"/>
      <c r="M151" s="157" t="s">
        <v>1</v>
      </c>
      <c r="N151" s="158" t="s">
        <v>40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138</v>
      </c>
      <c r="AT151" s="161" t="s">
        <v>134</v>
      </c>
      <c r="AU151" s="161" t="s">
        <v>153</v>
      </c>
      <c r="AY151" s="18" t="s">
        <v>132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81</v>
      </c>
      <c r="BK151" s="162">
        <f>ROUND(I151*H151,2)</f>
        <v>0</v>
      </c>
      <c r="BL151" s="18" t="s">
        <v>138</v>
      </c>
      <c r="BM151" s="161" t="s">
        <v>1107</v>
      </c>
    </row>
    <row r="152" spans="1:65" s="2" customFormat="1" ht="11.25">
      <c r="A152" s="33"/>
      <c r="B152" s="34"/>
      <c r="C152" s="33"/>
      <c r="D152" s="163" t="s">
        <v>140</v>
      </c>
      <c r="E152" s="33"/>
      <c r="F152" s="164" t="s">
        <v>1108</v>
      </c>
      <c r="G152" s="33"/>
      <c r="H152" s="33"/>
      <c r="I152" s="165"/>
      <c r="J152" s="33"/>
      <c r="K152" s="33"/>
      <c r="L152" s="34"/>
      <c r="M152" s="166"/>
      <c r="N152" s="167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140</v>
      </c>
      <c r="AU152" s="18" t="s">
        <v>153</v>
      </c>
    </row>
    <row r="153" spans="1:65" s="2" customFormat="1" ht="16.5" customHeight="1">
      <c r="A153" s="33"/>
      <c r="B153" s="149"/>
      <c r="C153" s="150" t="s">
        <v>176</v>
      </c>
      <c r="D153" s="150" t="s">
        <v>134</v>
      </c>
      <c r="E153" s="151" t="s">
        <v>1109</v>
      </c>
      <c r="F153" s="152" t="s">
        <v>1110</v>
      </c>
      <c r="G153" s="153" t="s">
        <v>1062</v>
      </c>
      <c r="H153" s="154">
        <v>1</v>
      </c>
      <c r="I153" s="155"/>
      <c r="J153" s="156">
        <f>ROUND(I153*H153,2)</f>
        <v>0</v>
      </c>
      <c r="K153" s="152" t="s">
        <v>1</v>
      </c>
      <c r="L153" s="34"/>
      <c r="M153" s="157" t="s">
        <v>1</v>
      </c>
      <c r="N153" s="158" t="s">
        <v>40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138</v>
      </c>
      <c r="AT153" s="161" t="s">
        <v>134</v>
      </c>
      <c r="AU153" s="161" t="s">
        <v>153</v>
      </c>
      <c r="AY153" s="18" t="s">
        <v>132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81</v>
      </c>
      <c r="BK153" s="162">
        <f>ROUND(I153*H153,2)</f>
        <v>0</v>
      </c>
      <c r="BL153" s="18" t="s">
        <v>138</v>
      </c>
      <c r="BM153" s="161" t="s">
        <v>1111</v>
      </c>
    </row>
    <row r="154" spans="1:65" s="2" customFormat="1" ht="68.25">
      <c r="A154" s="33"/>
      <c r="B154" s="34"/>
      <c r="C154" s="33"/>
      <c r="D154" s="163" t="s">
        <v>140</v>
      </c>
      <c r="E154" s="33"/>
      <c r="F154" s="164" t="s">
        <v>1112</v>
      </c>
      <c r="G154" s="33"/>
      <c r="H154" s="33"/>
      <c r="I154" s="165"/>
      <c r="J154" s="33"/>
      <c r="K154" s="33"/>
      <c r="L154" s="34"/>
      <c r="M154" s="166"/>
      <c r="N154" s="167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140</v>
      </c>
      <c r="AU154" s="18" t="s">
        <v>153</v>
      </c>
    </row>
    <row r="155" spans="1:65" s="12" customFormat="1" ht="20.85" customHeight="1">
      <c r="B155" s="136"/>
      <c r="D155" s="137" t="s">
        <v>74</v>
      </c>
      <c r="E155" s="147" t="s">
        <v>1113</v>
      </c>
      <c r="F155" s="147" t="s">
        <v>1114</v>
      </c>
      <c r="I155" s="139"/>
      <c r="J155" s="148">
        <f>BK155</f>
        <v>0</v>
      </c>
      <c r="L155" s="136"/>
      <c r="M155" s="141"/>
      <c r="N155" s="142"/>
      <c r="O155" s="142"/>
      <c r="P155" s="143">
        <f>SUM(P156:P157)</f>
        <v>0</v>
      </c>
      <c r="Q155" s="142"/>
      <c r="R155" s="143">
        <f>SUM(R156:R157)</f>
        <v>0</v>
      </c>
      <c r="S155" s="142"/>
      <c r="T155" s="144">
        <f>SUM(T156:T157)</f>
        <v>0</v>
      </c>
      <c r="AR155" s="137" t="s">
        <v>81</v>
      </c>
      <c r="AT155" s="145" t="s">
        <v>74</v>
      </c>
      <c r="AU155" s="145" t="s">
        <v>83</v>
      </c>
      <c r="AY155" s="137" t="s">
        <v>132</v>
      </c>
      <c r="BK155" s="146">
        <f>SUM(BK156:BK157)</f>
        <v>0</v>
      </c>
    </row>
    <row r="156" spans="1:65" s="2" customFormat="1" ht="16.5" customHeight="1">
      <c r="A156" s="33"/>
      <c r="B156" s="149"/>
      <c r="C156" s="150" t="s">
        <v>181</v>
      </c>
      <c r="D156" s="150" t="s">
        <v>134</v>
      </c>
      <c r="E156" s="151" t="s">
        <v>1115</v>
      </c>
      <c r="F156" s="152" t="s">
        <v>1116</v>
      </c>
      <c r="G156" s="153" t="s">
        <v>1062</v>
      </c>
      <c r="H156" s="154">
        <v>1</v>
      </c>
      <c r="I156" s="155"/>
      <c r="J156" s="156">
        <f>ROUND(I156*H156,2)</f>
        <v>0</v>
      </c>
      <c r="K156" s="152" t="s">
        <v>1</v>
      </c>
      <c r="L156" s="34"/>
      <c r="M156" s="157" t="s">
        <v>1</v>
      </c>
      <c r="N156" s="158" t="s">
        <v>40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138</v>
      </c>
      <c r="AT156" s="161" t="s">
        <v>134</v>
      </c>
      <c r="AU156" s="161" t="s">
        <v>153</v>
      </c>
      <c r="AY156" s="18" t="s">
        <v>132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81</v>
      </c>
      <c r="BK156" s="162">
        <f>ROUND(I156*H156,2)</f>
        <v>0</v>
      </c>
      <c r="BL156" s="18" t="s">
        <v>138</v>
      </c>
      <c r="BM156" s="161" t="s">
        <v>1117</v>
      </c>
    </row>
    <row r="157" spans="1:65" s="2" customFormat="1" ht="11.25">
      <c r="A157" s="33"/>
      <c r="B157" s="34"/>
      <c r="C157" s="33"/>
      <c r="D157" s="163" t="s">
        <v>140</v>
      </c>
      <c r="E157" s="33"/>
      <c r="F157" s="164" t="s">
        <v>1118</v>
      </c>
      <c r="G157" s="33"/>
      <c r="H157" s="33"/>
      <c r="I157" s="165"/>
      <c r="J157" s="33"/>
      <c r="K157" s="33"/>
      <c r="L157" s="34"/>
      <c r="M157" s="166"/>
      <c r="N157" s="167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140</v>
      </c>
      <c r="AU157" s="18" t="s">
        <v>153</v>
      </c>
    </row>
    <row r="158" spans="1:65" s="12" customFormat="1" ht="20.85" customHeight="1">
      <c r="B158" s="136"/>
      <c r="D158" s="137" t="s">
        <v>74</v>
      </c>
      <c r="E158" s="147" t="s">
        <v>1119</v>
      </c>
      <c r="F158" s="147" t="s">
        <v>1120</v>
      </c>
      <c r="I158" s="139"/>
      <c r="J158" s="148">
        <f>BK158</f>
        <v>0</v>
      </c>
      <c r="L158" s="136"/>
      <c r="M158" s="141"/>
      <c r="N158" s="142"/>
      <c r="O158" s="142"/>
      <c r="P158" s="143">
        <f>SUM(P159:P162)</f>
        <v>0</v>
      </c>
      <c r="Q158" s="142"/>
      <c r="R158" s="143">
        <f>SUM(R159:R162)</f>
        <v>0</v>
      </c>
      <c r="S158" s="142"/>
      <c r="T158" s="144">
        <f>SUM(T159:T162)</f>
        <v>0</v>
      </c>
      <c r="AR158" s="137" t="s">
        <v>81</v>
      </c>
      <c r="AT158" s="145" t="s">
        <v>74</v>
      </c>
      <c r="AU158" s="145" t="s">
        <v>83</v>
      </c>
      <c r="AY158" s="137" t="s">
        <v>132</v>
      </c>
      <c r="BK158" s="146">
        <f>SUM(BK159:BK162)</f>
        <v>0</v>
      </c>
    </row>
    <row r="159" spans="1:65" s="2" customFormat="1" ht="21.75" customHeight="1">
      <c r="A159" s="33"/>
      <c r="B159" s="149"/>
      <c r="C159" s="150" t="s">
        <v>186</v>
      </c>
      <c r="D159" s="150" t="s">
        <v>134</v>
      </c>
      <c r="E159" s="151" t="s">
        <v>1121</v>
      </c>
      <c r="F159" s="152" t="s">
        <v>1122</v>
      </c>
      <c r="G159" s="153" t="s">
        <v>1062</v>
      </c>
      <c r="H159" s="154">
        <v>1</v>
      </c>
      <c r="I159" s="155"/>
      <c r="J159" s="156">
        <f>ROUND(I159*H159,2)</f>
        <v>0</v>
      </c>
      <c r="K159" s="152" t="s">
        <v>1</v>
      </c>
      <c r="L159" s="34"/>
      <c r="M159" s="157" t="s">
        <v>1</v>
      </c>
      <c r="N159" s="158" t="s">
        <v>40</v>
      </c>
      <c r="O159" s="59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138</v>
      </c>
      <c r="AT159" s="161" t="s">
        <v>134</v>
      </c>
      <c r="AU159" s="161" t="s">
        <v>153</v>
      </c>
      <c r="AY159" s="18" t="s">
        <v>132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8" t="s">
        <v>81</v>
      </c>
      <c r="BK159" s="162">
        <f>ROUND(I159*H159,2)</f>
        <v>0</v>
      </c>
      <c r="BL159" s="18" t="s">
        <v>138</v>
      </c>
      <c r="BM159" s="161" t="s">
        <v>1123</v>
      </c>
    </row>
    <row r="160" spans="1:65" s="2" customFormat="1" ht="11.25">
      <c r="A160" s="33"/>
      <c r="B160" s="34"/>
      <c r="C160" s="33"/>
      <c r="D160" s="163" t="s">
        <v>140</v>
      </c>
      <c r="E160" s="33"/>
      <c r="F160" s="164" t="s">
        <v>1122</v>
      </c>
      <c r="G160" s="33"/>
      <c r="H160" s="33"/>
      <c r="I160" s="165"/>
      <c r="J160" s="33"/>
      <c r="K160" s="33"/>
      <c r="L160" s="34"/>
      <c r="M160" s="166"/>
      <c r="N160" s="167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140</v>
      </c>
      <c r="AU160" s="18" t="s">
        <v>153</v>
      </c>
    </row>
    <row r="161" spans="1:65" s="2" customFormat="1" ht="37.9" customHeight="1">
      <c r="A161" s="33"/>
      <c r="B161" s="149"/>
      <c r="C161" s="150" t="s">
        <v>193</v>
      </c>
      <c r="D161" s="150" t="s">
        <v>134</v>
      </c>
      <c r="E161" s="151" t="s">
        <v>1124</v>
      </c>
      <c r="F161" s="152" t="s">
        <v>1125</v>
      </c>
      <c r="G161" s="153" t="s">
        <v>1062</v>
      </c>
      <c r="H161" s="154">
        <v>1</v>
      </c>
      <c r="I161" s="155"/>
      <c r="J161" s="156">
        <f>ROUND(I161*H161,2)</f>
        <v>0</v>
      </c>
      <c r="K161" s="152" t="s">
        <v>1</v>
      </c>
      <c r="L161" s="34"/>
      <c r="M161" s="157" t="s">
        <v>1</v>
      </c>
      <c r="N161" s="158" t="s">
        <v>40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138</v>
      </c>
      <c r="AT161" s="161" t="s">
        <v>134</v>
      </c>
      <c r="AU161" s="161" t="s">
        <v>153</v>
      </c>
      <c r="AY161" s="18" t="s">
        <v>132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81</v>
      </c>
      <c r="BK161" s="162">
        <f>ROUND(I161*H161,2)</f>
        <v>0</v>
      </c>
      <c r="BL161" s="18" t="s">
        <v>138</v>
      </c>
      <c r="BM161" s="161" t="s">
        <v>1126</v>
      </c>
    </row>
    <row r="162" spans="1:65" s="2" customFormat="1" ht="29.25">
      <c r="A162" s="33"/>
      <c r="B162" s="34"/>
      <c r="C162" s="33"/>
      <c r="D162" s="163" t="s">
        <v>140</v>
      </c>
      <c r="E162" s="33"/>
      <c r="F162" s="164" t="s">
        <v>1127</v>
      </c>
      <c r="G162" s="33"/>
      <c r="H162" s="33"/>
      <c r="I162" s="165"/>
      <c r="J162" s="33"/>
      <c r="K162" s="33"/>
      <c r="L162" s="34"/>
      <c r="M162" s="166"/>
      <c r="N162" s="167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140</v>
      </c>
      <c r="AU162" s="18" t="s">
        <v>153</v>
      </c>
    </row>
    <row r="163" spans="1:65" s="12" customFormat="1" ht="20.85" customHeight="1">
      <c r="B163" s="136"/>
      <c r="D163" s="137" t="s">
        <v>74</v>
      </c>
      <c r="E163" s="147" t="s">
        <v>1128</v>
      </c>
      <c r="F163" s="147" t="s">
        <v>1129</v>
      </c>
      <c r="I163" s="139"/>
      <c r="J163" s="148">
        <f>BK163</f>
        <v>0</v>
      </c>
      <c r="L163" s="136"/>
      <c r="M163" s="141"/>
      <c r="N163" s="142"/>
      <c r="O163" s="142"/>
      <c r="P163" s="143">
        <f>SUM(P164:P169)</f>
        <v>0</v>
      </c>
      <c r="Q163" s="142"/>
      <c r="R163" s="143">
        <f>SUM(R164:R169)</f>
        <v>0</v>
      </c>
      <c r="S163" s="142"/>
      <c r="T163" s="144">
        <f>SUM(T164:T169)</f>
        <v>0</v>
      </c>
      <c r="AR163" s="137" t="s">
        <v>81</v>
      </c>
      <c r="AT163" s="145" t="s">
        <v>74</v>
      </c>
      <c r="AU163" s="145" t="s">
        <v>83</v>
      </c>
      <c r="AY163" s="137" t="s">
        <v>132</v>
      </c>
      <c r="BK163" s="146">
        <f>SUM(BK164:BK169)</f>
        <v>0</v>
      </c>
    </row>
    <row r="164" spans="1:65" s="2" customFormat="1" ht="37.9" customHeight="1">
      <c r="A164" s="33"/>
      <c r="B164" s="149"/>
      <c r="C164" s="150" t="s">
        <v>202</v>
      </c>
      <c r="D164" s="150" t="s">
        <v>134</v>
      </c>
      <c r="E164" s="151" t="s">
        <v>1130</v>
      </c>
      <c r="F164" s="152" t="s">
        <v>1131</v>
      </c>
      <c r="G164" s="153" t="s">
        <v>1062</v>
      </c>
      <c r="H164" s="154">
        <v>1</v>
      </c>
      <c r="I164" s="155"/>
      <c r="J164" s="156">
        <f>ROUND(I164*H164,2)</f>
        <v>0</v>
      </c>
      <c r="K164" s="152" t="s">
        <v>1</v>
      </c>
      <c r="L164" s="34"/>
      <c r="M164" s="157" t="s">
        <v>1</v>
      </c>
      <c r="N164" s="158" t="s">
        <v>40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138</v>
      </c>
      <c r="AT164" s="161" t="s">
        <v>134</v>
      </c>
      <c r="AU164" s="161" t="s">
        <v>153</v>
      </c>
      <c r="AY164" s="18" t="s">
        <v>132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81</v>
      </c>
      <c r="BK164" s="162">
        <f>ROUND(I164*H164,2)</f>
        <v>0</v>
      </c>
      <c r="BL164" s="18" t="s">
        <v>138</v>
      </c>
      <c r="BM164" s="161" t="s">
        <v>1132</v>
      </c>
    </row>
    <row r="165" spans="1:65" s="2" customFormat="1" ht="39">
      <c r="A165" s="33"/>
      <c r="B165" s="34"/>
      <c r="C165" s="33"/>
      <c r="D165" s="163" t="s">
        <v>140</v>
      </c>
      <c r="E165" s="33"/>
      <c r="F165" s="164" t="s">
        <v>1133</v>
      </c>
      <c r="G165" s="33"/>
      <c r="H165" s="33"/>
      <c r="I165" s="165"/>
      <c r="J165" s="33"/>
      <c r="K165" s="33"/>
      <c r="L165" s="34"/>
      <c r="M165" s="166"/>
      <c r="N165" s="167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140</v>
      </c>
      <c r="AU165" s="18" t="s">
        <v>153</v>
      </c>
    </row>
    <row r="166" spans="1:65" s="2" customFormat="1" ht="37.9" customHeight="1">
      <c r="A166" s="33"/>
      <c r="B166" s="149"/>
      <c r="C166" s="150" t="s">
        <v>210</v>
      </c>
      <c r="D166" s="150" t="s">
        <v>134</v>
      </c>
      <c r="E166" s="151" t="s">
        <v>1134</v>
      </c>
      <c r="F166" s="152" t="s">
        <v>1135</v>
      </c>
      <c r="G166" s="153" t="s">
        <v>1062</v>
      </c>
      <c r="H166" s="154">
        <v>1</v>
      </c>
      <c r="I166" s="155"/>
      <c r="J166" s="156">
        <f>ROUND(I166*H166,2)</f>
        <v>0</v>
      </c>
      <c r="K166" s="152" t="s">
        <v>1</v>
      </c>
      <c r="L166" s="34"/>
      <c r="M166" s="157" t="s">
        <v>1</v>
      </c>
      <c r="N166" s="158" t="s">
        <v>40</v>
      </c>
      <c r="O166" s="59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138</v>
      </c>
      <c r="AT166" s="161" t="s">
        <v>134</v>
      </c>
      <c r="AU166" s="161" t="s">
        <v>153</v>
      </c>
      <c r="AY166" s="18" t="s">
        <v>132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81</v>
      </c>
      <c r="BK166" s="162">
        <f>ROUND(I166*H166,2)</f>
        <v>0</v>
      </c>
      <c r="BL166" s="18" t="s">
        <v>138</v>
      </c>
      <c r="BM166" s="161" t="s">
        <v>1136</v>
      </c>
    </row>
    <row r="167" spans="1:65" s="2" customFormat="1" ht="58.5">
      <c r="A167" s="33"/>
      <c r="B167" s="34"/>
      <c r="C167" s="33"/>
      <c r="D167" s="163" t="s">
        <v>140</v>
      </c>
      <c r="E167" s="33"/>
      <c r="F167" s="164" t="s">
        <v>1137</v>
      </c>
      <c r="G167" s="33"/>
      <c r="H167" s="33"/>
      <c r="I167" s="165"/>
      <c r="J167" s="33"/>
      <c r="K167" s="33"/>
      <c r="L167" s="34"/>
      <c r="M167" s="166"/>
      <c r="N167" s="167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140</v>
      </c>
      <c r="AU167" s="18" t="s">
        <v>153</v>
      </c>
    </row>
    <row r="168" spans="1:65" s="2" customFormat="1" ht="16.5" customHeight="1">
      <c r="A168" s="33"/>
      <c r="B168" s="149"/>
      <c r="C168" s="150" t="s">
        <v>143</v>
      </c>
      <c r="D168" s="150" t="s">
        <v>134</v>
      </c>
      <c r="E168" s="151" t="s">
        <v>1138</v>
      </c>
      <c r="F168" s="152" t="s">
        <v>1139</v>
      </c>
      <c r="G168" s="153" t="s">
        <v>1062</v>
      </c>
      <c r="H168" s="154">
        <v>1</v>
      </c>
      <c r="I168" s="155"/>
      <c r="J168" s="156">
        <f>ROUND(I168*H168,2)</f>
        <v>0</v>
      </c>
      <c r="K168" s="152" t="s">
        <v>1</v>
      </c>
      <c r="L168" s="34"/>
      <c r="M168" s="157" t="s">
        <v>1</v>
      </c>
      <c r="N168" s="158" t="s">
        <v>40</v>
      </c>
      <c r="O168" s="59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138</v>
      </c>
      <c r="AT168" s="161" t="s">
        <v>134</v>
      </c>
      <c r="AU168" s="161" t="s">
        <v>153</v>
      </c>
      <c r="AY168" s="18" t="s">
        <v>132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81</v>
      </c>
      <c r="BK168" s="162">
        <f>ROUND(I168*H168,2)</f>
        <v>0</v>
      </c>
      <c r="BL168" s="18" t="s">
        <v>138</v>
      </c>
      <c r="BM168" s="161" t="s">
        <v>1140</v>
      </c>
    </row>
    <row r="169" spans="1:65" s="2" customFormat="1" ht="19.5">
      <c r="A169" s="33"/>
      <c r="B169" s="34"/>
      <c r="C169" s="33"/>
      <c r="D169" s="163" t="s">
        <v>140</v>
      </c>
      <c r="E169" s="33"/>
      <c r="F169" s="164" t="s">
        <v>1141</v>
      </c>
      <c r="G169" s="33"/>
      <c r="H169" s="33"/>
      <c r="I169" s="165"/>
      <c r="J169" s="33"/>
      <c r="K169" s="33"/>
      <c r="L169" s="34"/>
      <c r="M169" s="166"/>
      <c r="N169" s="167"/>
      <c r="O169" s="59"/>
      <c r="P169" s="59"/>
      <c r="Q169" s="59"/>
      <c r="R169" s="59"/>
      <c r="S169" s="59"/>
      <c r="T169" s="60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140</v>
      </c>
      <c r="AU169" s="18" t="s">
        <v>153</v>
      </c>
    </row>
    <row r="170" spans="1:65" s="12" customFormat="1" ht="22.9" customHeight="1">
      <c r="B170" s="136"/>
      <c r="D170" s="137" t="s">
        <v>74</v>
      </c>
      <c r="E170" s="147" t="s">
        <v>1142</v>
      </c>
      <c r="F170" s="147" t="s">
        <v>1143</v>
      </c>
      <c r="I170" s="139"/>
      <c r="J170" s="148">
        <f>BK170</f>
        <v>0</v>
      </c>
      <c r="L170" s="136"/>
      <c r="M170" s="141"/>
      <c r="N170" s="142"/>
      <c r="O170" s="142"/>
      <c r="P170" s="143">
        <f>P171</f>
        <v>0</v>
      </c>
      <c r="Q170" s="142"/>
      <c r="R170" s="143">
        <f>R171</f>
        <v>0</v>
      </c>
      <c r="S170" s="142"/>
      <c r="T170" s="144">
        <f>T171</f>
        <v>0</v>
      </c>
      <c r="AR170" s="137" t="s">
        <v>81</v>
      </c>
      <c r="AT170" s="145" t="s">
        <v>74</v>
      </c>
      <c r="AU170" s="145" t="s">
        <v>81</v>
      </c>
      <c r="AY170" s="137" t="s">
        <v>132</v>
      </c>
      <c r="BK170" s="146">
        <f>BK171</f>
        <v>0</v>
      </c>
    </row>
    <row r="171" spans="1:65" s="12" customFormat="1" ht="20.85" customHeight="1">
      <c r="B171" s="136"/>
      <c r="D171" s="137" t="s">
        <v>74</v>
      </c>
      <c r="E171" s="147" t="s">
        <v>1144</v>
      </c>
      <c r="F171" s="147" t="s">
        <v>1145</v>
      </c>
      <c r="I171" s="139"/>
      <c r="J171" s="148">
        <f>BK171</f>
        <v>0</v>
      </c>
      <c r="L171" s="136"/>
      <c r="M171" s="141"/>
      <c r="N171" s="142"/>
      <c r="O171" s="142"/>
      <c r="P171" s="143">
        <f>SUM(P172:P173)</f>
        <v>0</v>
      </c>
      <c r="Q171" s="142"/>
      <c r="R171" s="143">
        <f>SUM(R172:R173)</f>
        <v>0</v>
      </c>
      <c r="S171" s="142"/>
      <c r="T171" s="144">
        <f>SUM(T172:T173)</f>
        <v>0</v>
      </c>
      <c r="AR171" s="137" t="s">
        <v>81</v>
      </c>
      <c r="AT171" s="145" t="s">
        <v>74</v>
      </c>
      <c r="AU171" s="145" t="s">
        <v>83</v>
      </c>
      <c r="AY171" s="137" t="s">
        <v>132</v>
      </c>
      <c r="BK171" s="146">
        <f>SUM(BK172:BK173)</f>
        <v>0</v>
      </c>
    </row>
    <row r="172" spans="1:65" s="2" customFormat="1" ht="16.5" customHeight="1">
      <c r="A172" s="33"/>
      <c r="B172" s="149"/>
      <c r="C172" s="150" t="s">
        <v>223</v>
      </c>
      <c r="D172" s="150" t="s">
        <v>134</v>
      </c>
      <c r="E172" s="151" t="s">
        <v>1146</v>
      </c>
      <c r="F172" s="152" t="s">
        <v>1145</v>
      </c>
      <c r="G172" s="153" t="s">
        <v>1062</v>
      </c>
      <c r="H172" s="154">
        <v>1</v>
      </c>
      <c r="I172" s="155"/>
      <c r="J172" s="156">
        <f>ROUND(I172*H172,2)</f>
        <v>0</v>
      </c>
      <c r="K172" s="152" t="s">
        <v>1</v>
      </c>
      <c r="L172" s="34"/>
      <c r="M172" s="157" t="s">
        <v>1</v>
      </c>
      <c r="N172" s="158" t="s">
        <v>40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138</v>
      </c>
      <c r="AT172" s="161" t="s">
        <v>134</v>
      </c>
      <c r="AU172" s="161" t="s">
        <v>153</v>
      </c>
      <c r="AY172" s="18" t="s">
        <v>132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81</v>
      </c>
      <c r="BK172" s="162">
        <f>ROUND(I172*H172,2)</f>
        <v>0</v>
      </c>
      <c r="BL172" s="18" t="s">
        <v>138</v>
      </c>
      <c r="BM172" s="161" t="s">
        <v>1147</v>
      </c>
    </row>
    <row r="173" spans="1:65" s="2" customFormat="1" ht="29.25">
      <c r="A173" s="33"/>
      <c r="B173" s="34"/>
      <c r="C173" s="33"/>
      <c r="D173" s="163" t="s">
        <v>140</v>
      </c>
      <c r="E173" s="33"/>
      <c r="F173" s="164" t="s">
        <v>1148</v>
      </c>
      <c r="G173" s="33"/>
      <c r="H173" s="33"/>
      <c r="I173" s="165"/>
      <c r="J173" s="33"/>
      <c r="K173" s="33"/>
      <c r="L173" s="34"/>
      <c r="M173" s="166"/>
      <c r="N173" s="167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140</v>
      </c>
      <c r="AU173" s="18" t="s">
        <v>153</v>
      </c>
    </row>
    <row r="174" spans="1:65" s="12" customFormat="1" ht="22.9" customHeight="1">
      <c r="B174" s="136"/>
      <c r="D174" s="137" t="s">
        <v>74</v>
      </c>
      <c r="E174" s="147" t="s">
        <v>1149</v>
      </c>
      <c r="F174" s="147" t="s">
        <v>1150</v>
      </c>
      <c r="I174" s="139"/>
      <c r="J174" s="148">
        <f>BK174</f>
        <v>0</v>
      </c>
      <c r="L174" s="136"/>
      <c r="M174" s="141"/>
      <c r="N174" s="142"/>
      <c r="O174" s="142"/>
      <c r="P174" s="143">
        <f>P175+P178+P183+P190+P193+P200</f>
        <v>0</v>
      </c>
      <c r="Q174" s="142"/>
      <c r="R174" s="143">
        <f>R175+R178+R183+R190+R193+R200</f>
        <v>0</v>
      </c>
      <c r="S174" s="142"/>
      <c r="T174" s="144">
        <f>T175+T178+T183+T190+T193+T200</f>
        <v>0</v>
      </c>
      <c r="AR174" s="137" t="s">
        <v>81</v>
      </c>
      <c r="AT174" s="145" t="s">
        <v>74</v>
      </c>
      <c r="AU174" s="145" t="s">
        <v>81</v>
      </c>
      <c r="AY174" s="137" t="s">
        <v>132</v>
      </c>
      <c r="BK174" s="146">
        <f>BK175+BK178+BK183+BK190+BK193+BK200</f>
        <v>0</v>
      </c>
    </row>
    <row r="175" spans="1:65" s="12" customFormat="1" ht="20.85" customHeight="1">
      <c r="B175" s="136"/>
      <c r="D175" s="137" t="s">
        <v>74</v>
      </c>
      <c r="E175" s="147" t="s">
        <v>1151</v>
      </c>
      <c r="F175" s="147" t="s">
        <v>1152</v>
      </c>
      <c r="I175" s="139"/>
      <c r="J175" s="148">
        <f>BK175</f>
        <v>0</v>
      </c>
      <c r="L175" s="136"/>
      <c r="M175" s="141"/>
      <c r="N175" s="142"/>
      <c r="O175" s="142"/>
      <c r="P175" s="143">
        <f>SUM(P176:P177)</f>
        <v>0</v>
      </c>
      <c r="Q175" s="142"/>
      <c r="R175" s="143">
        <f>SUM(R176:R177)</f>
        <v>0</v>
      </c>
      <c r="S175" s="142"/>
      <c r="T175" s="144">
        <f>SUM(T176:T177)</f>
        <v>0</v>
      </c>
      <c r="AR175" s="137" t="s">
        <v>81</v>
      </c>
      <c r="AT175" s="145" t="s">
        <v>74</v>
      </c>
      <c r="AU175" s="145" t="s">
        <v>83</v>
      </c>
      <c r="AY175" s="137" t="s">
        <v>132</v>
      </c>
      <c r="BK175" s="146">
        <f>SUM(BK176:BK177)</f>
        <v>0</v>
      </c>
    </row>
    <row r="176" spans="1:65" s="2" customFormat="1" ht="33" customHeight="1">
      <c r="A176" s="33"/>
      <c r="B176" s="149"/>
      <c r="C176" s="150" t="s">
        <v>229</v>
      </c>
      <c r="D176" s="150" t="s">
        <v>134</v>
      </c>
      <c r="E176" s="151" t="s">
        <v>1153</v>
      </c>
      <c r="F176" s="152" t="s">
        <v>1154</v>
      </c>
      <c r="G176" s="153" t="s">
        <v>1062</v>
      </c>
      <c r="H176" s="154">
        <v>1</v>
      </c>
      <c r="I176" s="155"/>
      <c r="J176" s="156">
        <f>ROUND(I176*H176,2)</f>
        <v>0</v>
      </c>
      <c r="K176" s="152" t="s">
        <v>1</v>
      </c>
      <c r="L176" s="34"/>
      <c r="M176" s="157" t="s">
        <v>1</v>
      </c>
      <c r="N176" s="158" t="s">
        <v>40</v>
      </c>
      <c r="O176" s="59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138</v>
      </c>
      <c r="AT176" s="161" t="s">
        <v>134</v>
      </c>
      <c r="AU176" s="161" t="s">
        <v>153</v>
      </c>
      <c r="AY176" s="18" t="s">
        <v>132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81</v>
      </c>
      <c r="BK176" s="162">
        <f>ROUND(I176*H176,2)</f>
        <v>0</v>
      </c>
      <c r="BL176" s="18" t="s">
        <v>138</v>
      </c>
      <c r="BM176" s="161" t="s">
        <v>1155</v>
      </c>
    </row>
    <row r="177" spans="1:65" s="2" customFormat="1" ht="29.25">
      <c r="A177" s="33"/>
      <c r="B177" s="34"/>
      <c r="C177" s="33"/>
      <c r="D177" s="163" t="s">
        <v>140</v>
      </c>
      <c r="E177" s="33"/>
      <c r="F177" s="164" t="s">
        <v>1156</v>
      </c>
      <c r="G177" s="33"/>
      <c r="H177" s="33"/>
      <c r="I177" s="165"/>
      <c r="J177" s="33"/>
      <c r="K177" s="33"/>
      <c r="L177" s="34"/>
      <c r="M177" s="166"/>
      <c r="N177" s="167"/>
      <c r="O177" s="59"/>
      <c r="P177" s="59"/>
      <c r="Q177" s="59"/>
      <c r="R177" s="59"/>
      <c r="S177" s="59"/>
      <c r="T177" s="60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140</v>
      </c>
      <c r="AU177" s="18" t="s">
        <v>153</v>
      </c>
    </row>
    <row r="178" spans="1:65" s="12" customFormat="1" ht="20.85" customHeight="1">
      <c r="B178" s="136"/>
      <c r="D178" s="137" t="s">
        <v>74</v>
      </c>
      <c r="E178" s="147" t="s">
        <v>1157</v>
      </c>
      <c r="F178" s="147" t="s">
        <v>1158</v>
      </c>
      <c r="I178" s="139"/>
      <c r="J178" s="148">
        <f>BK178</f>
        <v>0</v>
      </c>
      <c r="L178" s="136"/>
      <c r="M178" s="141"/>
      <c r="N178" s="142"/>
      <c r="O178" s="142"/>
      <c r="P178" s="143">
        <f>SUM(P179:P182)</f>
        <v>0</v>
      </c>
      <c r="Q178" s="142"/>
      <c r="R178" s="143">
        <f>SUM(R179:R182)</f>
        <v>0</v>
      </c>
      <c r="S178" s="142"/>
      <c r="T178" s="144">
        <f>SUM(T179:T182)</f>
        <v>0</v>
      </c>
      <c r="AR178" s="137" t="s">
        <v>81</v>
      </c>
      <c r="AT178" s="145" t="s">
        <v>74</v>
      </c>
      <c r="AU178" s="145" t="s">
        <v>83</v>
      </c>
      <c r="AY178" s="137" t="s">
        <v>132</v>
      </c>
      <c r="BK178" s="146">
        <f>SUM(BK179:BK182)</f>
        <v>0</v>
      </c>
    </row>
    <row r="179" spans="1:65" s="2" customFormat="1" ht="16.5" customHeight="1">
      <c r="A179" s="33"/>
      <c r="B179" s="149"/>
      <c r="C179" s="150" t="s">
        <v>8</v>
      </c>
      <c r="D179" s="150" t="s">
        <v>134</v>
      </c>
      <c r="E179" s="151" t="s">
        <v>1159</v>
      </c>
      <c r="F179" s="152" t="s">
        <v>1160</v>
      </c>
      <c r="G179" s="153" t="s">
        <v>1062</v>
      </c>
      <c r="H179" s="154">
        <v>1</v>
      </c>
      <c r="I179" s="155"/>
      <c r="J179" s="156">
        <f>ROUND(I179*H179,2)</f>
        <v>0</v>
      </c>
      <c r="K179" s="152" t="s">
        <v>1</v>
      </c>
      <c r="L179" s="34"/>
      <c r="M179" s="157" t="s">
        <v>1</v>
      </c>
      <c r="N179" s="158" t="s">
        <v>40</v>
      </c>
      <c r="O179" s="59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138</v>
      </c>
      <c r="AT179" s="161" t="s">
        <v>134</v>
      </c>
      <c r="AU179" s="161" t="s">
        <v>153</v>
      </c>
      <c r="AY179" s="18" t="s">
        <v>132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8" t="s">
        <v>81</v>
      </c>
      <c r="BK179" s="162">
        <f>ROUND(I179*H179,2)</f>
        <v>0</v>
      </c>
      <c r="BL179" s="18" t="s">
        <v>138</v>
      </c>
      <c r="BM179" s="161" t="s">
        <v>1161</v>
      </c>
    </row>
    <row r="180" spans="1:65" s="2" customFormat="1" ht="39">
      <c r="A180" s="33"/>
      <c r="B180" s="34"/>
      <c r="C180" s="33"/>
      <c r="D180" s="163" t="s">
        <v>140</v>
      </c>
      <c r="E180" s="33"/>
      <c r="F180" s="164" t="s">
        <v>1162</v>
      </c>
      <c r="G180" s="33"/>
      <c r="H180" s="33"/>
      <c r="I180" s="165"/>
      <c r="J180" s="33"/>
      <c r="K180" s="33"/>
      <c r="L180" s="34"/>
      <c r="M180" s="166"/>
      <c r="N180" s="167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140</v>
      </c>
      <c r="AU180" s="18" t="s">
        <v>153</v>
      </c>
    </row>
    <row r="181" spans="1:65" s="2" customFormat="1" ht="24.2" customHeight="1">
      <c r="A181" s="33"/>
      <c r="B181" s="149"/>
      <c r="C181" s="150" t="s">
        <v>239</v>
      </c>
      <c r="D181" s="150" t="s">
        <v>134</v>
      </c>
      <c r="E181" s="151" t="s">
        <v>1163</v>
      </c>
      <c r="F181" s="152" t="s">
        <v>1164</v>
      </c>
      <c r="G181" s="153" t="s">
        <v>1062</v>
      </c>
      <c r="H181" s="154">
        <v>1</v>
      </c>
      <c r="I181" s="155"/>
      <c r="J181" s="156">
        <f>ROUND(I181*H181,2)</f>
        <v>0</v>
      </c>
      <c r="K181" s="152" t="s">
        <v>1</v>
      </c>
      <c r="L181" s="34"/>
      <c r="M181" s="157" t="s">
        <v>1</v>
      </c>
      <c r="N181" s="158" t="s">
        <v>40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138</v>
      </c>
      <c r="AT181" s="161" t="s">
        <v>134</v>
      </c>
      <c r="AU181" s="161" t="s">
        <v>153</v>
      </c>
      <c r="AY181" s="18" t="s">
        <v>132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81</v>
      </c>
      <c r="BK181" s="162">
        <f>ROUND(I181*H181,2)</f>
        <v>0</v>
      </c>
      <c r="BL181" s="18" t="s">
        <v>138</v>
      </c>
      <c r="BM181" s="161" t="s">
        <v>1165</v>
      </c>
    </row>
    <row r="182" spans="1:65" s="2" customFormat="1" ht="39">
      <c r="A182" s="33"/>
      <c r="B182" s="34"/>
      <c r="C182" s="33"/>
      <c r="D182" s="163" t="s">
        <v>140</v>
      </c>
      <c r="E182" s="33"/>
      <c r="F182" s="164" t="s">
        <v>1166</v>
      </c>
      <c r="G182" s="33"/>
      <c r="H182" s="33"/>
      <c r="I182" s="165"/>
      <c r="J182" s="33"/>
      <c r="K182" s="33"/>
      <c r="L182" s="34"/>
      <c r="M182" s="166"/>
      <c r="N182" s="167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140</v>
      </c>
      <c r="AU182" s="18" t="s">
        <v>153</v>
      </c>
    </row>
    <row r="183" spans="1:65" s="12" customFormat="1" ht="20.85" customHeight="1">
      <c r="B183" s="136"/>
      <c r="D183" s="137" t="s">
        <v>74</v>
      </c>
      <c r="E183" s="147" t="s">
        <v>1167</v>
      </c>
      <c r="F183" s="147" t="s">
        <v>1168</v>
      </c>
      <c r="I183" s="139"/>
      <c r="J183" s="148">
        <f>BK183</f>
        <v>0</v>
      </c>
      <c r="L183" s="136"/>
      <c r="M183" s="141"/>
      <c r="N183" s="142"/>
      <c r="O183" s="142"/>
      <c r="P183" s="143">
        <f>SUM(P184:P189)</f>
        <v>0</v>
      </c>
      <c r="Q183" s="142"/>
      <c r="R183" s="143">
        <f>SUM(R184:R189)</f>
        <v>0</v>
      </c>
      <c r="S183" s="142"/>
      <c r="T183" s="144">
        <f>SUM(T184:T189)</f>
        <v>0</v>
      </c>
      <c r="AR183" s="137" t="s">
        <v>81</v>
      </c>
      <c r="AT183" s="145" t="s">
        <v>74</v>
      </c>
      <c r="AU183" s="145" t="s">
        <v>83</v>
      </c>
      <c r="AY183" s="137" t="s">
        <v>132</v>
      </c>
      <c r="BK183" s="146">
        <f>SUM(BK184:BK189)</f>
        <v>0</v>
      </c>
    </row>
    <row r="184" spans="1:65" s="2" customFormat="1" ht="21.75" customHeight="1">
      <c r="A184" s="33"/>
      <c r="B184" s="149"/>
      <c r="C184" s="150" t="s">
        <v>247</v>
      </c>
      <c r="D184" s="150" t="s">
        <v>134</v>
      </c>
      <c r="E184" s="151" t="s">
        <v>1169</v>
      </c>
      <c r="F184" s="152" t="s">
        <v>1168</v>
      </c>
      <c r="G184" s="153" t="s">
        <v>1062</v>
      </c>
      <c r="H184" s="154">
        <v>1</v>
      </c>
      <c r="I184" s="155"/>
      <c r="J184" s="156">
        <f>ROUND(I184*H184,2)</f>
        <v>0</v>
      </c>
      <c r="K184" s="152" t="s">
        <v>1</v>
      </c>
      <c r="L184" s="34"/>
      <c r="M184" s="157" t="s">
        <v>1</v>
      </c>
      <c r="N184" s="158" t="s">
        <v>40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138</v>
      </c>
      <c r="AT184" s="161" t="s">
        <v>134</v>
      </c>
      <c r="AU184" s="161" t="s">
        <v>153</v>
      </c>
      <c r="AY184" s="18" t="s">
        <v>132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81</v>
      </c>
      <c r="BK184" s="162">
        <f>ROUND(I184*H184,2)</f>
        <v>0</v>
      </c>
      <c r="BL184" s="18" t="s">
        <v>138</v>
      </c>
      <c r="BM184" s="161" t="s">
        <v>1170</v>
      </c>
    </row>
    <row r="185" spans="1:65" s="2" customFormat="1" ht="68.25">
      <c r="A185" s="33"/>
      <c r="B185" s="34"/>
      <c r="C185" s="33"/>
      <c r="D185" s="163" t="s">
        <v>140</v>
      </c>
      <c r="E185" s="33"/>
      <c r="F185" s="164" t="s">
        <v>1171</v>
      </c>
      <c r="G185" s="33"/>
      <c r="H185" s="33"/>
      <c r="I185" s="165"/>
      <c r="J185" s="33"/>
      <c r="K185" s="33"/>
      <c r="L185" s="34"/>
      <c r="M185" s="166"/>
      <c r="N185" s="167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140</v>
      </c>
      <c r="AU185" s="18" t="s">
        <v>153</v>
      </c>
    </row>
    <row r="186" spans="1:65" s="2" customFormat="1" ht="24.2" customHeight="1">
      <c r="A186" s="33"/>
      <c r="B186" s="149"/>
      <c r="C186" s="150" t="s">
        <v>254</v>
      </c>
      <c r="D186" s="150" t="s">
        <v>134</v>
      </c>
      <c r="E186" s="151" t="s">
        <v>1172</v>
      </c>
      <c r="F186" s="152" t="s">
        <v>1173</v>
      </c>
      <c r="G186" s="153" t="s">
        <v>1062</v>
      </c>
      <c r="H186" s="154">
        <v>1</v>
      </c>
      <c r="I186" s="155"/>
      <c r="J186" s="156">
        <f>ROUND(I186*H186,2)</f>
        <v>0</v>
      </c>
      <c r="K186" s="152" t="s">
        <v>1</v>
      </c>
      <c r="L186" s="34"/>
      <c r="M186" s="157" t="s">
        <v>1</v>
      </c>
      <c r="N186" s="158" t="s">
        <v>40</v>
      </c>
      <c r="O186" s="59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138</v>
      </c>
      <c r="AT186" s="161" t="s">
        <v>134</v>
      </c>
      <c r="AU186" s="161" t="s">
        <v>153</v>
      </c>
      <c r="AY186" s="18" t="s">
        <v>132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81</v>
      </c>
      <c r="BK186" s="162">
        <f>ROUND(I186*H186,2)</f>
        <v>0</v>
      </c>
      <c r="BL186" s="18" t="s">
        <v>138</v>
      </c>
      <c r="BM186" s="161" t="s">
        <v>1174</v>
      </c>
    </row>
    <row r="187" spans="1:65" s="2" customFormat="1" ht="48.75">
      <c r="A187" s="33"/>
      <c r="B187" s="34"/>
      <c r="C187" s="33"/>
      <c r="D187" s="163" t="s">
        <v>140</v>
      </c>
      <c r="E187" s="33"/>
      <c r="F187" s="164" t="s">
        <v>1175</v>
      </c>
      <c r="G187" s="33"/>
      <c r="H187" s="33"/>
      <c r="I187" s="165"/>
      <c r="J187" s="33"/>
      <c r="K187" s="33"/>
      <c r="L187" s="34"/>
      <c r="M187" s="166"/>
      <c r="N187" s="167"/>
      <c r="O187" s="59"/>
      <c r="P187" s="59"/>
      <c r="Q187" s="59"/>
      <c r="R187" s="59"/>
      <c r="S187" s="59"/>
      <c r="T187" s="6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140</v>
      </c>
      <c r="AU187" s="18" t="s">
        <v>153</v>
      </c>
    </row>
    <row r="188" spans="1:65" s="2" customFormat="1" ht="37.9" customHeight="1">
      <c r="A188" s="33"/>
      <c r="B188" s="149"/>
      <c r="C188" s="150" t="s">
        <v>260</v>
      </c>
      <c r="D188" s="150" t="s">
        <v>134</v>
      </c>
      <c r="E188" s="151" t="s">
        <v>1176</v>
      </c>
      <c r="F188" s="152" t="s">
        <v>1177</v>
      </c>
      <c r="G188" s="153" t="s">
        <v>1062</v>
      </c>
      <c r="H188" s="154">
        <v>1</v>
      </c>
      <c r="I188" s="155"/>
      <c r="J188" s="156">
        <f>ROUND(I188*H188,2)</f>
        <v>0</v>
      </c>
      <c r="K188" s="152" t="s">
        <v>1</v>
      </c>
      <c r="L188" s="34"/>
      <c r="M188" s="157" t="s">
        <v>1</v>
      </c>
      <c r="N188" s="158" t="s">
        <v>40</v>
      </c>
      <c r="O188" s="59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138</v>
      </c>
      <c r="AT188" s="161" t="s">
        <v>134</v>
      </c>
      <c r="AU188" s="161" t="s">
        <v>153</v>
      </c>
      <c r="AY188" s="18" t="s">
        <v>132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81</v>
      </c>
      <c r="BK188" s="162">
        <f>ROUND(I188*H188,2)</f>
        <v>0</v>
      </c>
      <c r="BL188" s="18" t="s">
        <v>138</v>
      </c>
      <c r="BM188" s="161" t="s">
        <v>1178</v>
      </c>
    </row>
    <row r="189" spans="1:65" s="2" customFormat="1" ht="87.75">
      <c r="A189" s="33"/>
      <c r="B189" s="34"/>
      <c r="C189" s="33"/>
      <c r="D189" s="163" t="s">
        <v>140</v>
      </c>
      <c r="E189" s="33"/>
      <c r="F189" s="164" t="s">
        <v>1179</v>
      </c>
      <c r="G189" s="33"/>
      <c r="H189" s="33"/>
      <c r="I189" s="165"/>
      <c r="J189" s="33"/>
      <c r="K189" s="33"/>
      <c r="L189" s="34"/>
      <c r="M189" s="166"/>
      <c r="N189" s="167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140</v>
      </c>
      <c r="AU189" s="18" t="s">
        <v>153</v>
      </c>
    </row>
    <row r="190" spans="1:65" s="12" customFormat="1" ht="20.85" customHeight="1">
      <c r="B190" s="136"/>
      <c r="D190" s="137" t="s">
        <v>74</v>
      </c>
      <c r="E190" s="147" t="s">
        <v>1180</v>
      </c>
      <c r="F190" s="147" t="s">
        <v>1181</v>
      </c>
      <c r="I190" s="139"/>
      <c r="J190" s="148">
        <f>BK190</f>
        <v>0</v>
      </c>
      <c r="L190" s="136"/>
      <c r="M190" s="141"/>
      <c r="N190" s="142"/>
      <c r="O190" s="142"/>
      <c r="P190" s="143">
        <f>SUM(P191:P192)</f>
        <v>0</v>
      </c>
      <c r="Q190" s="142"/>
      <c r="R190" s="143">
        <f>SUM(R191:R192)</f>
        <v>0</v>
      </c>
      <c r="S190" s="142"/>
      <c r="T190" s="144">
        <f>SUM(T191:T192)</f>
        <v>0</v>
      </c>
      <c r="AR190" s="137" t="s">
        <v>81</v>
      </c>
      <c r="AT190" s="145" t="s">
        <v>74</v>
      </c>
      <c r="AU190" s="145" t="s">
        <v>83</v>
      </c>
      <c r="AY190" s="137" t="s">
        <v>132</v>
      </c>
      <c r="BK190" s="146">
        <f>SUM(BK191:BK192)</f>
        <v>0</v>
      </c>
    </row>
    <row r="191" spans="1:65" s="2" customFormat="1" ht="33" customHeight="1">
      <c r="A191" s="33"/>
      <c r="B191" s="149"/>
      <c r="C191" s="150" t="s">
        <v>266</v>
      </c>
      <c r="D191" s="150" t="s">
        <v>134</v>
      </c>
      <c r="E191" s="151" t="s">
        <v>1182</v>
      </c>
      <c r="F191" s="152" t="s">
        <v>1183</v>
      </c>
      <c r="G191" s="153" t="s">
        <v>1062</v>
      </c>
      <c r="H191" s="154">
        <v>1</v>
      </c>
      <c r="I191" s="155"/>
      <c r="J191" s="156">
        <f>ROUND(I191*H191,2)</f>
        <v>0</v>
      </c>
      <c r="K191" s="152" t="s">
        <v>1</v>
      </c>
      <c r="L191" s="34"/>
      <c r="M191" s="157" t="s">
        <v>1</v>
      </c>
      <c r="N191" s="158" t="s">
        <v>40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138</v>
      </c>
      <c r="AT191" s="161" t="s">
        <v>134</v>
      </c>
      <c r="AU191" s="161" t="s">
        <v>153</v>
      </c>
      <c r="AY191" s="18" t="s">
        <v>132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81</v>
      </c>
      <c r="BK191" s="162">
        <f>ROUND(I191*H191,2)</f>
        <v>0</v>
      </c>
      <c r="BL191" s="18" t="s">
        <v>138</v>
      </c>
      <c r="BM191" s="161" t="s">
        <v>1184</v>
      </c>
    </row>
    <row r="192" spans="1:65" s="2" customFormat="1" ht="58.5">
      <c r="A192" s="33"/>
      <c r="B192" s="34"/>
      <c r="C192" s="33"/>
      <c r="D192" s="163" t="s">
        <v>140</v>
      </c>
      <c r="E192" s="33"/>
      <c r="F192" s="164" t="s">
        <v>1185</v>
      </c>
      <c r="G192" s="33"/>
      <c r="H192" s="33"/>
      <c r="I192" s="165"/>
      <c r="J192" s="33"/>
      <c r="K192" s="33"/>
      <c r="L192" s="34"/>
      <c r="M192" s="166"/>
      <c r="N192" s="167"/>
      <c r="O192" s="59"/>
      <c r="P192" s="59"/>
      <c r="Q192" s="59"/>
      <c r="R192" s="59"/>
      <c r="S192" s="59"/>
      <c r="T192" s="60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140</v>
      </c>
      <c r="AU192" s="18" t="s">
        <v>153</v>
      </c>
    </row>
    <row r="193" spans="1:65" s="12" customFormat="1" ht="20.85" customHeight="1">
      <c r="B193" s="136"/>
      <c r="D193" s="137" t="s">
        <v>74</v>
      </c>
      <c r="E193" s="147" t="s">
        <v>1186</v>
      </c>
      <c r="F193" s="147" t="s">
        <v>1187</v>
      </c>
      <c r="I193" s="139"/>
      <c r="J193" s="148">
        <f>BK193</f>
        <v>0</v>
      </c>
      <c r="L193" s="136"/>
      <c r="M193" s="141"/>
      <c r="N193" s="142"/>
      <c r="O193" s="142"/>
      <c r="P193" s="143">
        <f>SUM(P194:P199)</f>
        <v>0</v>
      </c>
      <c r="Q193" s="142"/>
      <c r="R193" s="143">
        <f>SUM(R194:R199)</f>
        <v>0</v>
      </c>
      <c r="S193" s="142"/>
      <c r="T193" s="144">
        <f>SUM(T194:T199)</f>
        <v>0</v>
      </c>
      <c r="AR193" s="137" t="s">
        <v>81</v>
      </c>
      <c r="AT193" s="145" t="s">
        <v>74</v>
      </c>
      <c r="AU193" s="145" t="s">
        <v>83</v>
      </c>
      <c r="AY193" s="137" t="s">
        <v>132</v>
      </c>
      <c r="BK193" s="146">
        <f>SUM(BK194:BK199)</f>
        <v>0</v>
      </c>
    </row>
    <row r="194" spans="1:65" s="2" customFormat="1" ht="49.15" customHeight="1">
      <c r="A194" s="33"/>
      <c r="B194" s="149"/>
      <c r="C194" s="150" t="s">
        <v>7</v>
      </c>
      <c r="D194" s="150" t="s">
        <v>134</v>
      </c>
      <c r="E194" s="151" t="s">
        <v>1188</v>
      </c>
      <c r="F194" s="152" t="s">
        <v>1189</v>
      </c>
      <c r="G194" s="153" t="s">
        <v>1062</v>
      </c>
      <c r="H194" s="154">
        <v>1</v>
      </c>
      <c r="I194" s="15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40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138</v>
      </c>
      <c r="AT194" s="161" t="s">
        <v>134</v>
      </c>
      <c r="AU194" s="161" t="s">
        <v>153</v>
      </c>
      <c r="AY194" s="18" t="s">
        <v>132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81</v>
      </c>
      <c r="BK194" s="162">
        <f>ROUND(I194*H194,2)</f>
        <v>0</v>
      </c>
      <c r="BL194" s="18" t="s">
        <v>138</v>
      </c>
      <c r="BM194" s="161" t="s">
        <v>1190</v>
      </c>
    </row>
    <row r="195" spans="1:65" s="2" customFormat="1" ht="97.5">
      <c r="A195" s="33"/>
      <c r="B195" s="34"/>
      <c r="C195" s="33"/>
      <c r="D195" s="163" t="s">
        <v>140</v>
      </c>
      <c r="E195" s="33"/>
      <c r="F195" s="164" t="s">
        <v>1191</v>
      </c>
      <c r="G195" s="33"/>
      <c r="H195" s="33"/>
      <c r="I195" s="165"/>
      <c r="J195" s="33"/>
      <c r="K195" s="33"/>
      <c r="L195" s="34"/>
      <c r="M195" s="166"/>
      <c r="N195" s="167"/>
      <c r="O195" s="59"/>
      <c r="P195" s="59"/>
      <c r="Q195" s="59"/>
      <c r="R195" s="59"/>
      <c r="S195" s="59"/>
      <c r="T195" s="60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140</v>
      </c>
      <c r="AU195" s="18" t="s">
        <v>153</v>
      </c>
    </row>
    <row r="196" spans="1:65" s="2" customFormat="1" ht="16.5" customHeight="1">
      <c r="A196" s="33"/>
      <c r="B196" s="149"/>
      <c r="C196" s="150" t="s">
        <v>285</v>
      </c>
      <c r="D196" s="150" t="s">
        <v>134</v>
      </c>
      <c r="E196" s="151" t="s">
        <v>1192</v>
      </c>
      <c r="F196" s="152" t="s">
        <v>1193</v>
      </c>
      <c r="G196" s="153" t="s">
        <v>1062</v>
      </c>
      <c r="H196" s="154">
        <v>1</v>
      </c>
      <c r="I196" s="155"/>
      <c r="J196" s="156">
        <f>ROUND(I196*H196,2)</f>
        <v>0</v>
      </c>
      <c r="K196" s="152" t="s">
        <v>1</v>
      </c>
      <c r="L196" s="34"/>
      <c r="M196" s="157" t="s">
        <v>1</v>
      </c>
      <c r="N196" s="158" t="s">
        <v>40</v>
      </c>
      <c r="O196" s="59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138</v>
      </c>
      <c r="AT196" s="161" t="s">
        <v>134</v>
      </c>
      <c r="AU196" s="161" t="s">
        <v>153</v>
      </c>
      <c r="AY196" s="18" t="s">
        <v>132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8" t="s">
        <v>81</v>
      </c>
      <c r="BK196" s="162">
        <f>ROUND(I196*H196,2)</f>
        <v>0</v>
      </c>
      <c r="BL196" s="18" t="s">
        <v>138</v>
      </c>
      <c r="BM196" s="161" t="s">
        <v>1194</v>
      </c>
    </row>
    <row r="197" spans="1:65" s="2" customFormat="1" ht="29.25">
      <c r="A197" s="33"/>
      <c r="B197" s="34"/>
      <c r="C197" s="33"/>
      <c r="D197" s="163" t="s">
        <v>140</v>
      </c>
      <c r="E197" s="33"/>
      <c r="F197" s="164" t="s">
        <v>1195</v>
      </c>
      <c r="G197" s="33"/>
      <c r="H197" s="33"/>
      <c r="I197" s="165"/>
      <c r="J197" s="33"/>
      <c r="K197" s="33"/>
      <c r="L197" s="34"/>
      <c r="M197" s="166"/>
      <c r="N197" s="167"/>
      <c r="O197" s="59"/>
      <c r="P197" s="59"/>
      <c r="Q197" s="59"/>
      <c r="R197" s="59"/>
      <c r="S197" s="59"/>
      <c r="T197" s="6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8" t="s">
        <v>140</v>
      </c>
      <c r="AU197" s="18" t="s">
        <v>153</v>
      </c>
    </row>
    <row r="198" spans="1:65" s="2" customFormat="1" ht="24.2" customHeight="1">
      <c r="A198" s="33"/>
      <c r="B198" s="149"/>
      <c r="C198" s="150" t="s">
        <v>292</v>
      </c>
      <c r="D198" s="150" t="s">
        <v>134</v>
      </c>
      <c r="E198" s="151" t="s">
        <v>1196</v>
      </c>
      <c r="F198" s="152" t="s">
        <v>1197</v>
      </c>
      <c r="G198" s="153" t="s">
        <v>1062</v>
      </c>
      <c r="H198" s="154">
        <v>1</v>
      </c>
      <c r="I198" s="155"/>
      <c r="J198" s="156">
        <f>ROUND(I198*H198,2)</f>
        <v>0</v>
      </c>
      <c r="K198" s="152" t="s">
        <v>1</v>
      </c>
      <c r="L198" s="34"/>
      <c r="M198" s="157" t="s">
        <v>1</v>
      </c>
      <c r="N198" s="158" t="s">
        <v>40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138</v>
      </c>
      <c r="AT198" s="161" t="s">
        <v>134</v>
      </c>
      <c r="AU198" s="161" t="s">
        <v>153</v>
      </c>
      <c r="AY198" s="18" t="s">
        <v>132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81</v>
      </c>
      <c r="BK198" s="162">
        <f>ROUND(I198*H198,2)</f>
        <v>0</v>
      </c>
      <c r="BL198" s="18" t="s">
        <v>138</v>
      </c>
      <c r="BM198" s="161" t="s">
        <v>1198</v>
      </c>
    </row>
    <row r="199" spans="1:65" s="2" customFormat="1" ht="11.25">
      <c r="A199" s="33"/>
      <c r="B199" s="34"/>
      <c r="C199" s="33"/>
      <c r="D199" s="163" t="s">
        <v>140</v>
      </c>
      <c r="E199" s="33"/>
      <c r="F199" s="164" t="s">
        <v>1197</v>
      </c>
      <c r="G199" s="33"/>
      <c r="H199" s="33"/>
      <c r="I199" s="165"/>
      <c r="J199" s="33"/>
      <c r="K199" s="33"/>
      <c r="L199" s="34"/>
      <c r="M199" s="166"/>
      <c r="N199" s="167"/>
      <c r="O199" s="59"/>
      <c r="P199" s="59"/>
      <c r="Q199" s="59"/>
      <c r="R199" s="59"/>
      <c r="S199" s="59"/>
      <c r="T199" s="6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140</v>
      </c>
      <c r="AU199" s="18" t="s">
        <v>153</v>
      </c>
    </row>
    <row r="200" spans="1:65" s="12" customFormat="1" ht="20.85" customHeight="1">
      <c r="B200" s="136"/>
      <c r="D200" s="137" t="s">
        <v>74</v>
      </c>
      <c r="E200" s="147" t="s">
        <v>1199</v>
      </c>
      <c r="F200" s="147" t="s">
        <v>1200</v>
      </c>
      <c r="I200" s="139"/>
      <c r="J200" s="148">
        <f>BK200</f>
        <v>0</v>
      </c>
      <c r="L200" s="136"/>
      <c r="M200" s="141"/>
      <c r="N200" s="142"/>
      <c r="O200" s="142"/>
      <c r="P200" s="143">
        <f>SUM(P201:P202)</f>
        <v>0</v>
      </c>
      <c r="Q200" s="142"/>
      <c r="R200" s="143">
        <f>SUM(R201:R202)</f>
        <v>0</v>
      </c>
      <c r="S200" s="142"/>
      <c r="T200" s="144">
        <f>SUM(T201:T202)</f>
        <v>0</v>
      </c>
      <c r="AR200" s="137" t="s">
        <v>81</v>
      </c>
      <c r="AT200" s="145" t="s">
        <v>74</v>
      </c>
      <c r="AU200" s="145" t="s">
        <v>83</v>
      </c>
      <c r="AY200" s="137" t="s">
        <v>132</v>
      </c>
      <c r="BK200" s="146">
        <f>SUM(BK201:BK202)</f>
        <v>0</v>
      </c>
    </row>
    <row r="201" spans="1:65" s="2" customFormat="1" ht="24.2" customHeight="1">
      <c r="A201" s="33"/>
      <c r="B201" s="149"/>
      <c r="C201" s="150" t="s">
        <v>299</v>
      </c>
      <c r="D201" s="150" t="s">
        <v>134</v>
      </c>
      <c r="E201" s="151" t="s">
        <v>1201</v>
      </c>
      <c r="F201" s="152" t="s">
        <v>1202</v>
      </c>
      <c r="G201" s="153" t="s">
        <v>1062</v>
      </c>
      <c r="H201" s="154">
        <v>1</v>
      </c>
      <c r="I201" s="155"/>
      <c r="J201" s="156">
        <f>ROUND(I201*H201,2)</f>
        <v>0</v>
      </c>
      <c r="K201" s="152" t="s">
        <v>1</v>
      </c>
      <c r="L201" s="34"/>
      <c r="M201" s="157" t="s">
        <v>1</v>
      </c>
      <c r="N201" s="158" t="s">
        <v>40</v>
      </c>
      <c r="O201" s="59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138</v>
      </c>
      <c r="AT201" s="161" t="s">
        <v>134</v>
      </c>
      <c r="AU201" s="161" t="s">
        <v>153</v>
      </c>
      <c r="AY201" s="18" t="s">
        <v>132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8" t="s">
        <v>81</v>
      </c>
      <c r="BK201" s="162">
        <f>ROUND(I201*H201,2)</f>
        <v>0</v>
      </c>
      <c r="BL201" s="18" t="s">
        <v>138</v>
      </c>
      <c r="BM201" s="161" t="s">
        <v>1203</v>
      </c>
    </row>
    <row r="202" spans="1:65" s="2" customFormat="1" ht="39">
      <c r="A202" s="33"/>
      <c r="B202" s="34"/>
      <c r="C202" s="33"/>
      <c r="D202" s="163" t="s">
        <v>140</v>
      </c>
      <c r="E202" s="33"/>
      <c r="F202" s="164" t="s">
        <v>1204</v>
      </c>
      <c r="G202" s="33"/>
      <c r="H202" s="33"/>
      <c r="I202" s="165"/>
      <c r="J202" s="33"/>
      <c r="K202" s="33"/>
      <c r="L202" s="34"/>
      <c r="M202" s="213"/>
      <c r="N202" s="214"/>
      <c r="O202" s="215"/>
      <c r="P202" s="215"/>
      <c r="Q202" s="215"/>
      <c r="R202" s="215"/>
      <c r="S202" s="215"/>
      <c r="T202" s="216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140</v>
      </c>
      <c r="AU202" s="18" t="s">
        <v>153</v>
      </c>
    </row>
    <row r="203" spans="1:65" s="2" customFormat="1" ht="6.95" customHeight="1">
      <c r="A203" s="33"/>
      <c r="B203" s="48"/>
      <c r="C203" s="49"/>
      <c r="D203" s="49"/>
      <c r="E203" s="49"/>
      <c r="F203" s="49"/>
      <c r="G203" s="49"/>
      <c r="H203" s="49"/>
      <c r="I203" s="49"/>
      <c r="J203" s="49"/>
      <c r="K203" s="49"/>
      <c r="L203" s="34"/>
      <c r="M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</row>
  </sheetData>
  <autoFilter ref="C136:K202" xr:uid="{00000000-0009-0000-0000-000004000000}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001 - SO 330 Stavební čás...</vt:lpstr>
      <vt:lpstr>002 - SO 340 Stavební čás...</vt:lpstr>
      <vt:lpstr>003 - SO 901 Stavební čás...</vt:lpstr>
      <vt:lpstr>004 - Ostatní a vedlejší ...</vt:lpstr>
      <vt:lpstr>'001 - SO 330 Stavební čás...'!Názvy_tisku</vt:lpstr>
      <vt:lpstr>'002 - SO 340 Stavební čás...'!Názvy_tisku</vt:lpstr>
      <vt:lpstr>'003 - SO 901 Stavební čás...'!Názvy_tisku</vt:lpstr>
      <vt:lpstr>'004 - Ostatní a vedlejší ...'!Názvy_tisku</vt:lpstr>
      <vt:lpstr>'Rekapitulace stavby'!Názvy_tisku</vt:lpstr>
      <vt:lpstr>'001 - SO 330 Stavební čás...'!Oblast_tisku</vt:lpstr>
      <vt:lpstr>'002 - SO 340 Stavební čás...'!Oblast_tisku</vt:lpstr>
      <vt:lpstr>'003 - SO 901 Stavební čás...'!Oblast_tisku</vt:lpstr>
      <vt:lpstr>'004 - Ostatní a vedlejší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Krumnikl, Radim</dc:creator>
  <cp:lastModifiedBy>Machač, Tomáš</cp:lastModifiedBy>
  <dcterms:created xsi:type="dcterms:W3CDTF">2022-06-23T10:52:02Z</dcterms:created>
  <dcterms:modified xsi:type="dcterms:W3CDTF">2022-08-15T10:34:41Z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2022-08-15T09:49:35Z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6815fef5-1321-4b7b-8748-c8bd0fdea51d</vt:lpwstr>
  </property>
  <property fmtid="{D5CDD505-2E9C-101B-9397-08002B2CF9AE}" pid="8" name="MSIP_Label_43f08ec5-d6d9-4227-8387-ccbfcb3632c4_ContentBits">
    <vt:lpwstr>0</vt:lpwstr>
  </property>
</Properties>
</file>