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activeTab="0"/>
  </bookViews>
  <sheets>
    <sheet name="Rekapitulace stavby" sheetId="1" r:id="rId1"/>
    <sheet name="SO 00 - Ostatní rozpočtov..." sheetId="2" r:id="rId2"/>
    <sheet name="SO 01 - Stoky" sheetId="3" r:id="rId3"/>
    <sheet name="SO 02 - Kanalizační přípojky" sheetId="4" r:id="rId4"/>
    <sheet name="SO 03 - Vodovodní řady" sheetId="5" r:id="rId5"/>
    <sheet name="SO 04 - Vodovodní přípojky" sheetId="6" r:id="rId6"/>
    <sheet name="SO 05 - Komunikace" sheetId="7" r:id="rId7"/>
    <sheet name="Pokyny pro vyplnění" sheetId="8" r:id="rId8"/>
  </sheets>
  <definedNames>
    <definedName name="_xlnm._FilterDatabase" localSheetId="1" hidden="1">'SO 00 - Ostatní rozpočtov...'!$C$80:$K$163</definedName>
    <definedName name="_xlnm._FilterDatabase" localSheetId="2" hidden="1">'SO 01 - Stoky'!$C$85:$K$571</definedName>
    <definedName name="_xlnm._FilterDatabase" localSheetId="3" hidden="1">'SO 02 - Kanalizační přípojky'!$C$84:$K$442</definedName>
    <definedName name="_xlnm._FilterDatabase" localSheetId="4" hidden="1">'SO 03 - Vodovodní řady'!$C$84:$K$455</definedName>
    <definedName name="_xlnm._FilterDatabase" localSheetId="5" hidden="1">'SO 04 - Vodovodní přípojky'!$C$84:$K$471</definedName>
    <definedName name="_xlnm._FilterDatabase" localSheetId="6" hidden="1">'SO 05 - Komunikace'!$C$87:$K$712</definedName>
    <definedName name="_xlnm.Print_Area" localSheetId="7">'Pokyny pro vyplnění'!$B$2:$K$71,'Pokyny pro vyplnění'!$B$74:$K$118,'Pokyny pro vyplnění'!$B$121:$K$161,'Pokyny pro vyplnění'!$B$164:$K$219</definedName>
    <definedName name="_xlnm.Print_Area" localSheetId="0">'Rekapitulace stavby'!$D$4:$AO$36,'Rekapitulace stavby'!$C$42:$AQ$61</definedName>
    <definedName name="_xlnm.Print_Area" localSheetId="1">'SO 00 - Ostatní rozpočtov...'!$C$4:$J$39,'SO 00 - Ostatní rozpočtov...'!$C$45:$J$62,'SO 00 - Ostatní rozpočtov...'!$C$68:$K$163</definedName>
    <definedName name="_xlnm.Print_Area" localSheetId="2">'SO 01 - Stoky'!$C$4:$J$39,'SO 01 - Stoky'!$C$45:$J$67,'SO 01 - Stoky'!$C$73:$K$571</definedName>
    <definedName name="_xlnm.Print_Area" localSheetId="3">'SO 02 - Kanalizační přípojky'!$C$4:$J$39,'SO 02 - Kanalizační přípojky'!$C$45:$J$66,'SO 02 - Kanalizační přípojky'!$C$72:$K$442</definedName>
    <definedName name="_xlnm.Print_Area" localSheetId="4">'SO 03 - Vodovodní řady'!$C$4:$J$39,'SO 03 - Vodovodní řady'!$C$45:$J$66,'SO 03 - Vodovodní řady'!$C$72:$K$455</definedName>
    <definedName name="_xlnm.Print_Area" localSheetId="5">'SO 04 - Vodovodní přípojky'!$C$4:$J$39,'SO 04 - Vodovodní přípojky'!$C$45:$J$66,'SO 04 - Vodovodní přípojky'!$C$72:$K$471</definedName>
    <definedName name="_xlnm.Print_Area" localSheetId="6">'SO 05 - Komunikace'!$C$4:$J$39,'SO 05 - Komunikace'!$C$45:$J$69,'SO 05 - Komunikace'!$C$75:$K$712</definedName>
    <definedName name="_xlnm.Print_Titles" localSheetId="0">'Rekapitulace stavby'!$52:$52</definedName>
    <definedName name="_xlnm.Print_Titles" localSheetId="1">'SO 00 - Ostatní rozpočtov...'!$80:$80</definedName>
    <definedName name="_xlnm.Print_Titles" localSheetId="2">'SO 01 - Stoky'!$85:$85</definedName>
    <definedName name="_xlnm.Print_Titles" localSheetId="3">'SO 02 - Kanalizační přípojky'!$84:$84</definedName>
    <definedName name="_xlnm.Print_Titles" localSheetId="4">'SO 03 - Vodovodní řady'!$84:$84</definedName>
    <definedName name="_xlnm.Print_Titles" localSheetId="5">'SO 04 - Vodovodní přípojky'!$84:$84</definedName>
    <definedName name="_xlnm.Print_Titles" localSheetId="6">'SO 05 - Komunikace'!$87:$87</definedName>
  </definedNames>
  <calcPr calcId="162913"/>
</workbook>
</file>

<file path=xl/sharedStrings.xml><?xml version="1.0" encoding="utf-8"?>
<sst xmlns="http://schemas.openxmlformats.org/spreadsheetml/2006/main" count="23879" uniqueCount="2852">
  <si>
    <t>Export Komplet</t>
  </si>
  <si>
    <t>VZ</t>
  </si>
  <si>
    <t>2.0</t>
  </si>
  <si>
    <t/>
  </si>
  <si>
    <t>False</t>
  </si>
  <si>
    <t>{6e5f3a83-f105-42b6-bb8d-1b017c66df4b}</t>
  </si>
  <si>
    <t>&gt;&gt;  skryté sloupce  &lt;&lt;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</si>
  <si>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</si>
  <si>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</si>
  <si>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</si>
  <si>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</si>
  <si>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</si>
  <si>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</si>
  <si>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</si>
  <si>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</si>
  <si>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4834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</si>
  <si>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</si>
  <si>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</si>
  <si>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Brno, Havlenova - rekonstrukce kanalizace a vodovodu</t>
  </si>
  <si>
    <t>KSO:</t>
  </si>
  <si>
    <t>CC-CZ:</t>
  </si>
  <si>
    <t>Místo:</t>
  </si>
  <si>
    <t xml:space="preserve"> </t>
  </si>
  <si>
    <t>Datum:</t>
  </si>
  <si>
    <t>Zadavatel:</t>
  </si>
  <si>
    <t>IČ:</t>
  </si>
  <si>
    <t>DIČ:</t>
  </si>
  <si>
    <t>Uchazeč:</t>
  </si>
  <si>
    <t>Vyplň údaj</t>
  </si>
  <si>
    <t>Projektant:</t>
  </si>
  <si>
    <t>True</t>
  </si>
  <si>
    <t>1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</si>
  <si>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</si>
  <si>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</si>
  <si>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https://podminky.urs.cz.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</si>
  <si>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</si>
  <si>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</si>
  <si>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</si>
  <si>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</si>
  <si>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</si>
  <si>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</si>
  <si>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</si>
  <si>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</si>
  <si>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</si>
  <si>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</si>
  <si>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</si>
  <si>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</si>
  <si>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</si>
  <si>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</si>
  <si>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</si>
  <si>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</si>
  <si>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</si>
  <si>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</si>
  <si>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</si>
  <si>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</si>
  <si>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</si>
  <si>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</si>
  <si>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</si>
  <si>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</si>
  <si>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</si>
  <si>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</si>
  <si>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</si>
  <si>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</si>
  <si>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</si>
  <si>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</si>
  <si>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</si>
  <si>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</si>
  <si>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</si>
  <si>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</si>
  <si>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</si>
  <si>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</si>
  <si>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</si>
  <si>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</si>
  <si>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</si>
  <si>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00</t>
  </si>
  <si>
    <t>Ostatní rozpočtové náklady</t>
  </si>
  <si>
    <t>STA</t>
  </si>
  <si>
    <t>{4a064196-27d9-48e1-99ad-324e480ccd95}</t>
  </si>
  <si>
    <t>2</t>
  </si>
  <si>
    <t>SO 01</t>
  </si>
  <si>
    <t>Stoky</t>
  </si>
  <si>
    <t>{526a4b68-3170-47b4-a512-d806371ac0e2}</t>
  </si>
  <si>
    <t>SO 02</t>
  </si>
  <si>
    <t>Kanalizační přípojky</t>
  </si>
  <si>
    <t>{432ca599-d34f-4956-af45-e2ff1b73af2c}</t>
  </si>
  <si>
    <t>SO 03</t>
  </si>
  <si>
    <t>Vodovodní řady</t>
  </si>
  <si>
    <t>{3391ddd6-3fc8-4b7a-8b95-e5cfbff53d1b}</t>
  </si>
  <si>
    <t>SO 04</t>
  </si>
  <si>
    <t>Vodovodní přípojky</t>
  </si>
  <si>
    <t>{8030807e-4762-4c38-aa5b-18319b73238c}</t>
  </si>
  <si>
    <t>SO 05</t>
  </si>
  <si>
    <t>Komunikace</t>
  </si>
  <si>
    <t>{973a7e9e-b90e-42b1-998e-59d5741c3729}</t>
  </si>
  <si>
    <t>KRYCÍ LIST SOUPISU PRACÍ</t>
  </si>
  <si>
    <t>Objekt:</t>
  </si>
  <si>
    <t>SO 00 - Ostatní rozpočtové náklady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</si>
  <si>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</si>
  <si>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</si>
  <si>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</si>
  <si>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</si>
  <si>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</si>
  <si>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9 - Ostatní konstrukce a práce, bourání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</si>
  <si>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</si>
  <si>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</si>
  <si>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</si>
  <si>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</si>
  <si>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</si>
  <si>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</si>
  <si>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</si>
  <si>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</si>
  <si>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</si>
  <si>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</si>
  <si>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</si>
  <si>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</si>
  <si>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</si>
  <si>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</si>
  <si>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</si>
  <si>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</si>
  <si>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</t>
  </si>
  <si>
    <t>Ostatní konstrukce a práce, bourání</t>
  </si>
  <si>
    <t>K</t>
  </si>
  <si>
    <t>900600002</t>
  </si>
  <si>
    <t>Poplatky a náklady na zařízení staveniště</t>
  </si>
  <si>
    <t>kpl</t>
  </si>
  <si>
    <t>4</t>
  </si>
  <si>
    <t>1034332722</t>
  </si>
  <si>
    <t>VV</t>
  </si>
  <si>
    <t>900600004</t>
  </si>
  <si>
    <t>Zřízení a údržba dopr. značení po dobu výstavby, vrácení do pův. stavu</t>
  </si>
  <si>
    <t>1705617706</t>
  </si>
  <si>
    <t>3</t>
  </si>
  <si>
    <t>900600011</t>
  </si>
  <si>
    <t>Kácení stromů, keřů, zemní práce, naložení, vodorovný přesun, poplatek za spalovnu</t>
  </si>
  <si>
    <t>-1815031751</t>
  </si>
  <si>
    <t>900600014</t>
  </si>
  <si>
    <t>Provedení veškerých zkoušek prokazující kvalitu díla např. zkoušky zhutnění</t>
  </si>
  <si>
    <t>-1339025877</t>
  </si>
  <si>
    <t xml:space="preserve"> 1</t>
  </si>
  <si>
    <t>5</t>
  </si>
  <si>
    <t>900600013</t>
  </si>
  <si>
    <t>Provedení revize kanalizace TV kamerou 2x, vč. vyhotovení záznamu</t>
  </si>
  <si>
    <t>m</t>
  </si>
  <si>
    <t>771555958</t>
  </si>
  <si>
    <t>SO01</t>
  </si>
  <si>
    <t>(348,3+91,05)*2</t>
  </si>
  <si>
    <t>SO02</t>
  </si>
  <si>
    <t>(84,45+73,5+1,5)*2</t>
  </si>
  <si>
    <t>uliční  vpusti</t>
  </si>
  <si>
    <t>174,8*2</t>
  </si>
  <si>
    <t>Součet</t>
  </si>
  <si>
    <t>6</t>
  </si>
  <si>
    <t>900600016</t>
  </si>
  <si>
    <t>Zpracování dokumentace skutečného provedení stavby</t>
  </si>
  <si>
    <t>-1179429881</t>
  </si>
  <si>
    <t>7</t>
  </si>
  <si>
    <t>900600019</t>
  </si>
  <si>
    <t>Zpracování geodet. zaměření DSPS pro GIS a MMB OTS</t>
  </si>
  <si>
    <t>-997140468</t>
  </si>
  <si>
    <t>"zpracování geodetického zaměření skutečného provedení stavby pro GIS a MMB OTS" 1</t>
  </si>
  <si>
    <t>8</t>
  </si>
  <si>
    <t>900600020</t>
  </si>
  <si>
    <t>Zaměření rozsahu zásahu do komunikace v programu EZA</t>
  </si>
  <si>
    <t>KPL</t>
  </si>
  <si>
    <t>1056691995</t>
  </si>
  <si>
    <t>900600023</t>
  </si>
  <si>
    <t>Uvedení do původního stavu dotčených ploch stavbou</t>
  </si>
  <si>
    <t>1021116117</t>
  </si>
  <si>
    <t>10</t>
  </si>
  <si>
    <t>900600026</t>
  </si>
  <si>
    <t>Provedení komplex. zkoušek technologie (markery)</t>
  </si>
  <si>
    <t>kus</t>
  </si>
  <si>
    <t>1569093153</t>
  </si>
  <si>
    <t>11</t>
  </si>
  <si>
    <t>900600027</t>
  </si>
  <si>
    <t>Provozní vlivy</t>
  </si>
  <si>
    <t>611391934</t>
  </si>
  <si>
    <t>900600028</t>
  </si>
  <si>
    <t>Náklady náhradní výsadby zeleně</t>
  </si>
  <si>
    <t>-104932018</t>
  </si>
  <si>
    <t>"Provedení náhradní výsadby zeleně v rozsahu odpovídajícím hodnotě"</t>
  </si>
  <si>
    <t>"odstraněných dřevin (dle rozhodnutí, které zajištěuje zhotovitel stavby)"</t>
  </si>
  <si>
    <t>13</t>
  </si>
  <si>
    <t>900600029</t>
  </si>
  <si>
    <t>Zajištění vytyčení podzemních sítí dotčených stavbou</t>
  </si>
  <si>
    <t>812836623</t>
  </si>
  <si>
    <t>"vytyčení podzemních inženýrských sítí dotčených stavbou" 1</t>
  </si>
  <si>
    <t>14</t>
  </si>
  <si>
    <t>900600032</t>
  </si>
  <si>
    <t>Vícetisky projektové dokumentace pro potřeby dodavatele stavby</t>
  </si>
  <si>
    <t>1382629450</t>
  </si>
  <si>
    <t>15</t>
  </si>
  <si>
    <t>900600035</t>
  </si>
  <si>
    <t>Zřízení, odstranění těžkého přemostění včeně všech souvisejích prací</t>
  </si>
  <si>
    <t>-281723864</t>
  </si>
  <si>
    <t>16</t>
  </si>
  <si>
    <t>900600111</t>
  </si>
  <si>
    <t>Ošetření kořenového systému</t>
  </si>
  <si>
    <t>1725628258</t>
  </si>
  <si>
    <t>"a) Práce v kořenovém prostoru stromu budou prováděny ručně"</t>
  </si>
  <si>
    <t>"b) Kořeny do prměru 30mm lze přerušit hladkým řezem u kořenů"</t>
  </si>
  <si>
    <t>"do průměru 50mm bude provedeno individuální posouzení odborným pracovníkem"</t>
  </si>
  <si>
    <t>"Kořeny o průměru větším jak 50mm budou zachovány"</t>
  </si>
  <si>
    <t>"c) zachované kořeny je nutné chráničt proti vysychání a účinkům mrazu"</t>
  </si>
  <si>
    <t>"ochrana může být provedena např. zakrytím pravidelně vlhčenou textilií"</t>
  </si>
  <si>
    <t>17</t>
  </si>
  <si>
    <t>900600112</t>
  </si>
  <si>
    <t>Ochrana stromů bedněním - zřízen, odstranění</t>
  </si>
  <si>
    <t>195599665</t>
  </si>
  <si>
    <t>18</t>
  </si>
  <si>
    <t>900600143</t>
  </si>
  <si>
    <t>Provedení veškerých zkoušek prokazující kvalitu díla SO 01 - ZKOUŠKA TĚSNOSTI KANALIZAČNÍ STOKY</t>
  </si>
  <si>
    <t>1691362946</t>
  </si>
  <si>
    <t>19</t>
  </si>
  <si>
    <t>900600144</t>
  </si>
  <si>
    <t>Provedení veškerých zkoušek prokazující kvalitu díla - ZKOUŠKA TĚSNOSTI KANALIZAČNÍ PŘÍPOJKY</t>
  </si>
  <si>
    <t>ks</t>
  </si>
  <si>
    <t>-834554408</t>
  </si>
  <si>
    <t>- kanalizační přípojky</t>
  </si>
  <si>
    <t>10+12+4+2</t>
  </si>
  <si>
    <t>- uliční vpusti</t>
  </si>
  <si>
    <t>30</t>
  </si>
  <si>
    <t>20</t>
  </si>
  <si>
    <t>900600145</t>
  </si>
  <si>
    <t>Provedení veškerých zkoušek prokazující kvalitu díla SO 03 TLAKOVÁ ZKOUŠKA A DESINFEKCE - hlavní řad</t>
  </si>
  <si>
    <t>548325708</t>
  </si>
  <si>
    <t>900600118</t>
  </si>
  <si>
    <t>Náhradní zásobování vodou - cisterny s pitnou vodou počet dle potřeby (opakovaně)</t>
  </si>
  <si>
    <t>538672301</t>
  </si>
  <si>
    <t>22</t>
  </si>
  <si>
    <t>900600147</t>
  </si>
  <si>
    <t>Provedení veškerých zkoušek prokazující kvalitu díla SO 04 TLAKOVÁ ZKOUŠKA A DESINFEKCE - vodovodní přípojky</t>
  </si>
  <si>
    <t>784591903</t>
  </si>
  <si>
    <t>23</t>
  </si>
  <si>
    <t>900600200</t>
  </si>
  <si>
    <t>Zimní údržba chodníků a vjezdů v rámci technologické přestávky v délce tří měsíců (1 965 m2)</t>
  </si>
  <si>
    <t>1778486421</t>
  </si>
  <si>
    <t>24</t>
  </si>
  <si>
    <t>900600201</t>
  </si>
  <si>
    <t>Zimní údržba komunikace v rámci technologické přestávky v délce tří měsíců (3414 m2)</t>
  </si>
  <si>
    <t>-711838744</t>
  </si>
  <si>
    <t>25</t>
  </si>
  <si>
    <t>900600203</t>
  </si>
  <si>
    <t>Provedení pasportizace objektů dotčených stavbou</t>
  </si>
  <si>
    <t>345462880</t>
  </si>
  <si>
    <t>"před zahájením stavby provedené soudním znalcem z oboru"</t>
  </si>
  <si>
    <t>"Předání"</t>
  </si>
  <si>
    <t>"2x....v tištěné podobě"</t>
  </si>
  <si>
    <t>"2x....v digitální podobě"</t>
  </si>
  <si>
    <t>26</t>
  </si>
  <si>
    <t>900600301</t>
  </si>
  <si>
    <t>Základní archeologický průzkum</t>
  </si>
  <si>
    <t>-743478220</t>
  </si>
  <si>
    <t>27</t>
  </si>
  <si>
    <t>900600303</t>
  </si>
  <si>
    <t>Aktualizace návrhu DZ po dobu stavby vč. projednání</t>
  </si>
  <si>
    <t>1873612049</t>
  </si>
  <si>
    <t>28</t>
  </si>
  <si>
    <t>900600306</t>
  </si>
  <si>
    <t xml:space="preserve">Aktualizace návrhu definit. dopravního značení; zajištění včetně projednání „stanovení místní úpravy dopravního značení" </t>
  </si>
  <si>
    <t>-1111755280</t>
  </si>
  <si>
    <t>SO 01 - Stoky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</si>
  <si>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</si>
  <si>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</si>
  <si>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</si>
  <si>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</si>
  <si>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8 - Trubní vedení</t>
  </si>
  <si>
    <t>Zemní práce</t>
  </si>
  <si>
    <t>113107346</t>
  </si>
  <si>
    <t>Odstranění podkladů nebo krytů strojně plochy jednotlivě do 50 m2 s přemístěním hmot na skládku na vzdálenost do 3 m nebo s naložením na dopravní prostředek živičných, o tl. vrstvy přes 250 do 300 mm</t>
  </si>
  <si>
    <t>m2</t>
  </si>
  <si>
    <t>CS ÚRS 2024 01</t>
  </si>
  <si>
    <t>1760379595</t>
  </si>
  <si>
    <t>Online PSC</t>
  </si>
  <si>
    <t>https://podminky.urs.cz/item/CS_URS_2024_01/113107346</t>
  </si>
  <si>
    <t>10,8</t>
  </si>
  <si>
    <t>113107333</t>
  </si>
  <si>
    <t>Odstranění podkladů nebo krytů strojně plochy jednotlivě do 50 m2 s přemístěním hmot na skládku na vzdálenost do 3 m nebo s naložením na dopravní prostředek z betonu prostého, o tl. vrstvy přes 300 do 400 mm</t>
  </si>
  <si>
    <t>489069305</t>
  </si>
  <si>
    <t>https://podminky.urs.cz/item/CS_URS_2024_01/113107333</t>
  </si>
  <si>
    <t>1,35*8</t>
  </si>
  <si>
    <t>113107243</t>
  </si>
  <si>
    <t>Odstranění podkladů nebo krytů strojně plochy jednotlivě přes 200 m2 s přemístěním hmot na skládku na vzdálenost do 20 m nebo s naložením na dopravní prostředek živičných, o tl. vrstvy přes 100 do 150 mm</t>
  </si>
  <si>
    <t>1924045297</t>
  </si>
  <si>
    <t>https://podminky.urs.cz/item/CS_URS_2024_01/113107243</t>
  </si>
  <si>
    <t xml:space="preserve">"odstranění živičných vrstev stávající vozovky v tl. 150mm, odměřeno v ACAD" </t>
  </si>
  <si>
    <t xml:space="preserve"> ((318,35-8)*1,35+91,05*1,20+37,3*1,35+12,5*1,35+8,5*1,35)</t>
  </si>
  <si>
    <t xml:space="preserve"> ((2,5*2,5-2,5*1,35)*17*0,7+(2,5*2,5-2,5*1,2)*4)</t>
  </si>
  <si>
    <t>113107231</t>
  </si>
  <si>
    <t>Odstranění podkladů nebo krytů strojně plochy jednotlivě přes 200 m2 s přemístěním hmot na skládku na vzdálenost do 20 m nebo s naložením na dopravní prostředek z betonu prostého, o tl. vrstvy přes 100 do 150 mm</t>
  </si>
  <si>
    <t>262392360</t>
  </si>
  <si>
    <t>https://podminky.urs.cz/item/CS_URS_2024_01/113107231</t>
  </si>
  <si>
    <t>654,151</t>
  </si>
  <si>
    <t>113107224</t>
  </si>
  <si>
    <t>Odstranění podkladů nebo krytů strojně plochy jednotlivě přes 200 m2 s přemístěním hmot na skládku na vzdálenost do 20 m nebo s naložením na dopravní prostředek z kameniva hrubého drceného, o tl. vrstvy přes 300 do 400 mm</t>
  </si>
  <si>
    <t>-1669576319</t>
  </si>
  <si>
    <t>https://podminky.urs.cz/item/CS_URS_2024_01/113107224</t>
  </si>
  <si>
    <t>115101201</t>
  </si>
  <si>
    <t>Čerpání vody na dopravní výšku do 10 m s uvažovaným průměrným přítokem do 500 l/min</t>
  </si>
  <si>
    <t>hod</t>
  </si>
  <si>
    <t>1461886773</t>
  </si>
  <si>
    <t>https://podminky.urs.cz/item/CS_URS_2024_01/115101201</t>
  </si>
  <si>
    <t>"čerpání splaškových vod" 3500</t>
  </si>
  <si>
    <t>"čerpání přívalových dešťů" 50</t>
  </si>
  <si>
    <t>115101301</t>
  </si>
  <si>
    <t>Pohotovost záložní čerpací soupravy pro dopravní výšku do 10 m s uvažovaným průměrným přítokem do 500 l/min</t>
  </si>
  <si>
    <t>den</t>
  </si>
  <si>
    <t>-1514443791</t>
  </si>
  <si>
    <t>https://podminky.urs.cz/item/CS_URS_2024_01/115101301</t>
  </si>
  <si>
    <t>150</t>
  </si>
  <si>
    <t>119001421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</si>
  <si>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kabelů a kabelových tratí z volně ložených kabelů a to do 3 kabelů</t>
  </si>
  <si>
    <t>-790746274</t>
  </si>
  <si>
    <t>https://podminky.urs.cz/item/CS_URS_2024_01/119001421</t>
  </si>
  <si>
    <t>"ochrana sdělovacích kabelů a kabelů NN, VN ve výkopišti" 14*1,35</t>
  </si>
  <si>
    <t>460671112</t>
  </si>
  <si>
    <t>Výstražná fólie z PVC pro krytí kabelů včetně vyrovnání povrchu rýhy, rozvinutí a uložení fólie šířky do 25 cm</t>
  </si>
  <si>
    <t>787634692</t>
  </si>
  <si>
    <t>https://podminky.urs.cz/item/CS_URS_2024_01/460671112</t>
  </si>
  <si>
    <t>"uložení sdělovacích kabelů a kabelů NN, VN do betonových žlabů" 14*2</t>
  </si>
  <si>
    <t>46051020R</t>
  </si>
  <si>
    <t>Žlaby kabelové do rýhy bez výkopových prací z prefabrikovaných betonových žlabů.</t>
  </si>
  <si>
    <t>908744518</t>
  </si>
  <si>
    <t>139001101</t>
  </si>
  <si>
    <t>Příplatek k cenám hloubených vykopávek za ztížení vykopávky v blízkosti podzemního vedení nebo výbušnin pro jakoukoliv třídu horniny</t>
  </si>
  <si>
    <t>m3</t>
  </si>
  <si>
    <t>-484644718</t>
  </si>
  <si>
    <t>https://podminky.urs.cz/item/CS_URS_2024_01/139001101</t>
  </si>
  <si>
    <t>" v blízkosti podzemního vedení"</t>
  </si>
  <si>
    <t>"1. část" 14,59+12,42+12,37+3,7+2,47+11,31+1,13+10,53+15,55+10,04+2,5+13,23+4,95+13,15+11,58+10,42+4,33+11,56+11,53</t>
  </si>
  <si>
    <t>"2. část" 13,86+13,2+1,98+4,95+10,89+12,31+12,17+11,86+11,71+11,33+11,23+10,37+2,07+1,03+10,25</t>
  </si>
  <si>
    <t>"3. část" 13,87+9,26+8,05+7,86+0,20+2,74+1,76+1,56+7,48</t>
  </si>
  <si>
    <t>"propoj Sobotkova" 12,02+0,87+9,80+5,35</t>
  </si>
  <si>
    <t>"propoj vnitroblok" 20,90+10,21+6,58</t>
  </si>
  <si>
    <t>"hloubení v hor. tř. 3 navážka 20%, v hor. tř. 3 spraše 70%, celkem 90% v hor. tř. 3" 435,08*0,9</t>
  </si>
  <si>
    <t>Mezisoučet</t>
  </si>
  <si>
    <t>"hloubení v hor. tř. 4 hlinito-písčitý štěrk 10%" 435,08*0,1</t>
  </si>
  <si>
    <t>132254206</t>
  </si>
  <si>
    <t>Hloubení zapažených rýh šířky přes 800 do 2 000 mm strojně s urovnáním dna do předepsaného profilu a spádu v hornině třídy těžitelnosti I skupiny 3 přes 1 000 do 5 000 m3, VČETNĚ svislého přemístění do 4 m, započtena lepivost</t>
  </si>
  <si>
    <t>350658027</t>
  </si>
  <si>
    <t>https://podminky.urs.cz/item/CS_URS_2024_01/132254206</t>
  </si>
  <si>
    <t>"hloubení rýhy s naložením na dopravní prostředek"</t>
  </si>
  <si>
    <t>"1. část" (47,8*5,28+20*4,64+47*4,2+47*3,64)*1,35+(30*5,62+36*5,43+37,6*5,18+24,6*5,0)*1,35</t>
  </si>
  <si>
    <t>"2. část" (14,05*6,17+38*5,83+39*5,23)*1,20</t>
  </si>
  <si>
    <t>"3. část" (11*4,25+26,3*3,58)*1,35</t>
  </si>
  <si>
    <t>"propoj Sobotkova" 12,5*4,95*1,35</t>
  </si>
  <si>
    <t>"propoj vnitroblok" 8,5*4,53*1,35</t>
  </si>
  <si>
    <t xml:space="preserve">"rozšíření pro šachty" </t>
  </si>
  <si>
    <t>"1. část" 18,04+14,36+13,41+11,83+15,89+16,92+16,49+15,83+15,05+23,19</t>
  </si>
  <si>
    <t>"2. část" 21,14+20,61+18,53+24,14</t>
  </si>
  <si>
    <t>"3. část" 15,04+13,03+16,35</t>
  </si>
  <si>
    <t>"propoj Sobotkova" 14,74+23,19</t>
  </si>
  <si>
    <t>"propoj vnitroblok" 15,73+20,68</t>
  </si>
  <si>
    <t>"odpočet vybourání vozovky tl. 700mm rýha" -(318,35*1,35+91,05*1,20+37,3*1,35+12,5*1,35+8,5*1,35)*0,7</t>
  </si>
  <si>
    <t>"odpočet vybourání vozovky tl. 700mm rozšíření šachet" -((2,5*2,5-2,5*1,35)*17*0,7+(2,5*2,5-2,5*1,2)*4*0,7)</t>
  </si>
  <si>
    <t>"odpočet kubatura stávající stoky DN300, podkladní desky, sedlové lože, obetonování od Š10-Š11, propoj Vnitroblok a propoj Sobotkova" -39*0,548</t>
  </si>
  <si>
    <t>"odpočet kubatura stávající stoky DN400, podkladní desky, sedlové lože, obetonování od Š6-Š10, propoj Vnitroblok a propoj Sobotkova" -128,2*0,763</t>
  </si>
  <si>
    <t>"odpočet kubatura stáv. šachet v trase, prům. hl. 5m, mezi Š6-Š12, celkem 7 šachet" -0,620*0,620*3,14*5,0*7</t>
  </si>
  <si>
    <t>2551,338*0,9</t>
  </si>
  <si>
    <t>132354206</t>
  </si>
  <si>
    <t>Hloubení zapažených rýh šířky přes 800 do 2 000 mm strojně s urovnáním dna do předepsaného profilu a spádu v hornině třídy těžitelnosti II skupiny 4 přes 1 000 do 5 000 m3, VČETNĚ svislého přemístění do 4 m, započtena lepivost</t>
  </si>
  <si>
    <t>1120724532</t>
  </si>
  <si>
    <t>https://podminky.urs.cz/item/CS_URS_2024_01/132354206</t>
  </si>
  <si>
    <t>"hloubení v hor. tř. 4 hlinito-písčitý štěrk 10%"2551,338*0,1</t>
  </si>
  <si>
    <t>151201102</t>
  </si>
  <si>
    <t>Zřízení pažení a rozepření stěn rýh pro podzemní vedení zátažné, hloubky přes 2 do 4 m</t>
  </si>
  <si>
    <t>595116949</t>
  </si>
  <si>
    <t>https://podminky.urs.cz/item/CS_URS_2024_01/151201102</t>
  </si>
  <si>
    <t>"viz příloha D.1.7.1 vzorové uložení potrubí kruhového profilu - kameniva"</t>
  </si>
  <si>
    <t>"1. část" 47*3,64*2</t>
  </si>
  <si>
    <t>"3. část" 26,3*3,58*2</t>
  </si>
  <si>
    <t>151201103</t>
  </si>
  <si>
    <t>Zřízení pažení a rozepření stěn rýh pro podzemní vedení zátažné, hloubky přes 4 do 8 m</t>
  </si>
  <si>
    <t>341055318</t>
  </si>
  <si>
    <t>https://podminky.urs.cz/item/CS_URS_2024_01/151201103</t>
  </si>
  <si>
    <t>"1. část" (47,8*5,28+20*4,64+47*4,2+30*5,62+36*5,43+37,6*5,18+24,6*5,0)*2</t>
  </si>
  <si>
    <t>"2. část" (14,05*6,17+38*5,83+39*5,23)*2</t>
  </si>
  <si>
    <t>"3. část" 11*4,25*2</t>
  </si>
  <si>
    <t>"propoj Sobotkova" 12,5*4,95*2</t>
  </si>
  <si>
    <t>"propoj vnitroblok" 8,5*4,53*2</t>
  </si>
  <si>
    <t>151201112</t>
  </si>
  <si>
    <t>Odstranění pažení a rozepření stěn rýh pro podzemní vedení s uložením materiálu na vzdálenost do 3 m od kraje výkopu zátažné, hloubky přes 2 do 4 m</t>
  </si>
  <si>
    <t>-111261101</t>
  </si>
  <si>
    <t>https://podminky.urs.cz/item/CS_URS_2024_01/151201112</t>
  </si>
  <si>
    <t>151201113</t>
  </si>
  <si>
    <t>Odstranění pažení a rozepření stěn rýh pro podzemní vedení s uložením materiálu na vzdálenost do 3 m od kraje výkopu zátažné, hloubky přes 4 do 8 m</t>
  </si>
  <si>
    <t>728517538</t>
  </si>
  <si>
    <t>https://podminky.urs.cz/item/CS_URS_2024_01/151201113</t>
  </si>
  <si>
    <t>161151103</t>
  </si>
  <si>
    <t>Svislé přemístění výkopku strojně bez naložení do dopravní nádoby avšak s vyprázdněním dopravní nádoby na hromadu nebo do dopravního prostředku z horniny třídy těžitelnosti I skupiny 1 až 3 při hloubce výkopu přes 4 do 8 m</t>
  </si>
  <si>
    <t>9310808</t>
  </si>
  <si>
    <t>https://podminky.urs.cz/item/CS_URS_2024_01/161151103</t>
  </si>
  <si>
    <t>"1. část" 340,72+125,15+266,17+227,41+263,66+262,68+166,05</t>
  </si>
  <si>
    <t>"2. část" 104,11+265,85+244,76</t>
  </si>
  <si>
    <t>"3. část" 63,11</t>
  </si>
  <si>
    <t>"propoj Sobotkova" 83,45</t>
  </si>
  <si>
    <t>"propoj vnitroblok" 51,92</t>
  </si>
  <si>
    <t>"90%"2465,04*0,9</t>
  </si>
  <si>
    <t>161151113</t>
  </si>
  <si>
    <t>Svislé přemístění výkopku strojně bez naložení do dopravní nádoby avšak s vyprázdněním dopravní nádoby na hromadu nebo do dopravního prostředku z horniny třídy těžitelnosti II skupiny 4 a 5 při hloubce výkopu přes 4 do 8 m</t>
  </si>
  <si>
    <t>1959134877</t>
  </si>
  <si>
    <t>https://podminky.urs.cz/item/CS_URS_2024_01/161151113</t>
  </si>
  <si>
    <t>"10%"2465,04*0,1</t>
  </si>
  <si>
    <t>162751115</t>
  </si>
  <si>
    <t>Vodorovné přemístění výkopku nebo sypaniny po suchu na obvyklém dopravním prostředku, bez naložení výkopku, avšak se složením bez rozhrnutí z horniny třídy těžitelnosti I skupiny 1 až 3 na vzdálenost přes 7 000 do 8 000 m</t>
  </si>
  <si>
    <t>-1499245476</t>
  </si>
  <si>
    <t>https://podminky.urs.cz/item/CS_URS_2024_01/162751115</t>
  </si>
  <si>
    <t>2296,204</t>
  </si>
  <si>
    <t>162751135</t>
  </si>
  <si>
    <t>Vodorovné přemístění výkopku nebo sypaniny po suchu na obvyklém dopravním prostředku, bez naložení výkopku, avšak se složením bez rozhrnutí z horniny třídy těžitelnosti II skupiny 4 a 5 na vzdálenost přes 7 000 do 8 000 m</t>
  </si>
  <si>
    <t>1357282832</t>
  </si>
  <si>
    <t>https://podminky.urs.cz/item/CS_URS_2024_01/162751135</t>
  </si>
  <si>
    <t>255,134</t>
  </si>
  <si>
    <t>171251201</t>
  </si>
  <si>
    <t>Uložení sypaniny na skládky nebo meziskládky bez hutnění s upravením uložené sypaniny do předepsaného tvaru</t>
  </si>
  <si>
    <t>1639606848</t>
  </si>
  <si>
    <t>https://podminky.urs.cz/item/CS_URS_2024_01/171251201</t>
  </si>
  <si>
    <t>2296,204+255,134</t>
  </si>
  <si>
    <t>202410201</t>
  </si>
  <si>
    <t xml:space="preserve">Poplatek za skládku zeminy v tř. 1 - 4 </t>
  </si>
  <si>
    <t>-643465358</t>
  </si>
  <si>
    <t>"80%"2551,338*0,8</t>
  </si>
  <si>
    <t>202410203</t>
  </si>
  <si>
    <t>Poplatek za skládku "navážky"</t>
  </si>
  <si>
    <t>-934948882</t>
  </si>
  <si>
    <t>"20%"2551,338*0,2</t>
  </si>
  <si>
    <t>174151101</t>
  </si>
  <si>
    <t>Zásyp sypaninou z jakékoliv horniny strojně s uložením výkopku ve vrstvách se zhutněním jam, šachet, rýh nebo kolem objektů v těchto vykopávkách</t>
  </si>
  <si>
    <t>1649276730</t>
  </si>
  <si>
    <t>https://podminky.urs.cz/item/CS_URS_2024_01/174151101</t>
  </si>
  <si>
    <t>"zásyp rýhy do úrovně zemní pláně vhodným propustným nenamrzavým materiálem"</t>
  </si>
  <si>
    <t>"celkový výkop (bez konstrukce vozovky tl.70cm)" 1904,632+391,572+211,626+43,508</t>
  </si>
  <si>
    <t>"zásyp do úrovně nové pláně budoucí vozovky tl. 50cm, rýha pro DN300" 91*1,2*0,2</t>
  </si>
  <si>
    <t>"zásyp do úrovně nové pláně budoucí vozovky tl. 50cm, rýha pro DN400" (318,85+37,3+12,5+8,5)*1,35*0,2</t>
  </si>
  <si>
    <t>"odpočet pískové lože" -57,948</t>
  </si>
  <si>
    <t>"odpočet podkladní beton" -57,948</t>
  </si>
  <si>
    <t>"odpočet lože pod šachty" -3,44</t>
  </si>
  <si>
    <t>"odpočet sedlové lože" -10,56</t>
  </si>
  <si>
    <t>"odpočet obetonování potrubí DN300" -91*0,36</t>
  </si>
  <si>
    <t>"odpočet obetonování potrubí DN400"  -(318,85+37,3+12,5+8,5)*0,504</t>
  </si>
  <si>
    <t>"odpočet vytlačená kubatura potrubí DN400" -(318,85+37,3+12,5+8,5)*0,2*0,2*3,14</t>
  </si>
  <si>
    <t>"odpočet vytlačená kubatura potrubí DN300" -91,05*0,15*0,15*3,14</t>
  </si>
  <si>
    <t xml:space="preserve">"odpočet kubatura šachet, zásyp po pláň vozovky 0,5m pod upravený terén" </t>
  </si>
  <si>
    <t>-((5,71+4,43+4,13+3,55+2,96+5,36+5,17+4,94+4,7+4,65+5,11+5,71+3,74+3,1+4,05+4,76)-16*0,5)*0,62*0,62*3,14</t>
  </si>
  <si>
    <t>"provizorní zásyp rýhy asf. recyklátem v tl. 500mm" 664,951*0,5</t>
  </si>
  <si>
    <t>M</t>
  </si>
  <si>
    <t>58344199R</t>
  </si>
  <si>
    <t>Nahradní zásypový materiál</t>
  </si>
  <si>
    <t>t</t>
  </si>
  <si>
    <t>1550568028</t>
  </si>
  <si>
    <t>2191,132*1,1*1,05*1,8</t>
  </si>
  <si>
    <t>58981152</t>
  </si>
  <si>
    <t>recyklát asfaltový frakce 0/8 R-materiál</t>
  </si>
  <si>
    <t>-135980224</t>
  </si>
  <si>
    <t>332,479*1,1*1,05*2,2</t>
  </si>
  <si>
    <t>167151111</t>
  </si>
  <si>
    <t>Nakládání, skládání a překládání neulehlého výkopku nebo sypaniny strojně nakládání, množství přes 100 m3, z hornin třídy těžitelnosti I, skupiny 1 až 3</t>
  </si>
  <si>
    <t>252546444</t>
  </si>
  <si>
    <t>https://podminky.urs.cz/item/CS_URS_2024_01/167151111</t>
  </si>
  <si>
    <t>2191,132*1,1*1,05</t>
  </si>
  <si>
    <t>332,479*1,1*1,05</t>
  </si>
  <si>
    <t>29</t>
  </si>
  <si>
    <t>162351103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</si>
  <si>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</si>
  <si>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-704344919</t>
  </si>
  <si>
    <t>https://podminky.urs.cz/item/CS_URS_2024_01/162351103</t>
  </si>
  <si>
    <t>2914,770</t>
  </si>
  <si>
    <t>Svislé a kompletní konstrukce</t>
  </si>
  <si>
    <t>358315114</t>
  </si>
  <si>
    <t>Bourání stoky kompletní nebo vybourání otvorů průřezové plochy do 4 m2 ve stokách ze zdiva z prostého betonu</t>
  </si>
  <si>
    <t>-908981867</t>
  </si>
  <si>
    <t>https://podminky.urs.cz/item/CS_URS_2024_01/358315114</t>
  </si>
  <si>
    <t>"podkladní desky, sedlové lože, obetonování" (1,15*0,1+0,1355+0,504)*(1,5+255+66,95)</t>
  </si>
  <si>
    <t>"podkladní deska pod šachtami" 1,5*1,5*0,15*14</t>
  </si>
  <si>
    <t>31</t>
  </si>
  <si>
    <t>358325114</t>
  </si>
  <si>
    <t>Bourání stoky kompletní nebo vybourání otvorů průřezové plochy do 4 m2 ve stokách ze zdiva z železobetonu</t>
  </si>
  <si>
    <t>-299230901</t>
  </si>
  <si>
    <t>https://podminky.urs.cz/item/CS_URS_2024_01/358325114</t>
  </si>
  <si>
    <t>"vejčité potrubí, hmotnost 0,764 t/m, vybouraná délka 1,5m" 1,5*0,764/2,4</t>
  </si>
  <si>
    <t>"potrubí DN 400, hmotnost 0,32 t/m, vybouraná délka 255,05m" 255,05*0,32/2,4</t>
  </si>
  <si>
    <t>"potrubí DN 300, hmotnost 0,23 t/m, vybouraná délka 66,95m" 66,95*0,23/2,4</t>
  </si>
  <si>
    <t>"vybourané šachty, hl. dle TZ"</t>
  </si>
  <si>
    <t>(5,35+4,5+1,67+3,35+3,05+5,33+5,29+4,95+4,68+4,59+5,3+3,75+3,1+3,05)*(0,62*0,62*3,14-0,5*0,5*3,14)+0,45*14</t>
  </si>
  <si>
    <t>32</t>
  </si>
  <si>
    <t>899102211</t>
  </si>
  <si>
    <t>Demontáž poklopů litinových a ocelových včetně rámů, hmotnosti jednotlivě přes 50 do 100 Kg</t>
  </si>
  <si>
    <t>-35657769</t>
  </si>
  <si>
    <t>https://podminky.urs.cz/item/CS_URS_2024_01/899102211</t>
  </si>
  <si>
    <t>33</t>
  </si>
  <si>
    <t>997013151</t>
  </si>
  <si>
    <t>Vnitrostaveništní doprava suti a vybouraných hmot vodorovně do 50 m s naložením s omezením mechanizace pro budovy a haly výšky do 6 m</t>
  </si>
  <si>
    <t>1037719565</t>
  </si>
  <si>
    <t>https://podminky.urs.cz/item/CS_URS_2024_01/997013151</t>
  </si>
  <si>
    <t>248,768*2,2</t>
  </si>
  <si>
    <t>71,661*2,4</t>
  </si>
  <si>
    <t>0,1*14</t>
  </si>
  <si>
    <t>34</t>
  </si>
  <si>
    <t>997013501</t>
  </si>
  <si>
    <t>Odvoz suti a vybouraných hmot na skládku nebo meziskládku se složením, na vzdálenost do 1 km</t>
  </si>
  <si>
    <t>1607190409</t>
  </si>
  <si>
    <t>https://podminky.urs.cz/item/CS_URS_2024_01/997013501</t>
  </si>
  <si>
    <t>720,676</t>
  </si>
  <si>
    <t>35</t>
  </si>
  <si>
    <t>997013509</t>
  </si>
  <si>
    <t>Odvoz suti a vybouraných hmot na skládku nebo meziskládku se složením, na vzdálenost Příplatek k ceně za každý další započatý 1 km přes 1 km</t>
  </si>
  <si>
    <t>607357543</t>
  </si>
  <si>
    <t>https://podminky.urs.cz/item/CS_URS_2024_01/997013509</t>
  </si>
  <si>
    <t>720,676*7</t>
  </si>
  <si>
    <t>36</t>
  </si>
  <si>
    <t>202317904</t>
  </si>
  <si>
    <t>Poplatek za skládku suti s příměsí</t>
  </si>
  <si>
    <t>-803146763</t>
  </si>
  <si>
    <t>37</t>
  </si>
  <si>
    <t>451311201</t>
  </si>
  <si>
    <t>Zalití zálivkou cementopopílkovou směsí včetně souvisejích prací, (ucpávky, utěsnění, zazdívky atd.)</t>
  </si>
  <si>
    <t>-1059339386</t>
  </si>
  <si>
    <t>"výplň stávající stoky, viz příloha D.1.1 Technická zpráva - kanalizace"</t>
  </si>
  <si>
    <t>"Havlenova DN300" 24,10</t>
  </si>
  <si>
    <t>"Havlenova DN400" 96,75</t>
  </si>
  <si>
    <t>"bytové domy 20a22"  5,65</t>
  </si>
  <si>
    <t>Vodorovné konstrukce</t>
  </si>
  <si>
    <t>38</t>
  </si>
  <si>
    <t>451541111R</t>
  </si>
  <si>
    <t>Lože pod potrubí otevřený výkop ze štěrku fr. 16 - 32</t>
  </si>
  <si>
    <t>2022790479</t>
  </si>
  <si>
    <t xml:space="preserve">"podkladní vrstva pod potrubí, štěrk fr. 16-32" </t>
  </si>
  <si>
    <t>"1. část" (47,8+20+47+47+30+36+37,6+24,6)*1,35*0,1</t>
  </si>
  <si>
    <t>"2. část" (14,05+38+39)*1,20*0,1</t>
  </si>
  <si>
    <t>"3. část" (11+26,3)*1,35*0,1</t>
  </si>
  <si>
    <t>"propoj Sobotkova" 12,5*1,35*0,1</t>
  </si>
  <si>
    <t>"propoj vnitroblok" 8,5*1,35*0,1</t>
  </si>
  <si>
    <t>39</t>
  </si>
  <si>
    <t>451573111</t>
  </si>
  <si>
    <t>Lože pod potrubí, stoky a drobné objekty v otevřeném výkopu z písku a štěrkopísku do 63 mm</t>
  </si>
  <si>
    <t>479242898</t>
  </si>
  <si>
    <t>https://podminky.urs.cz/item/CS_URS_2024_01/451573111</t>
  </si>
  <si>
    <t xml:space="preserve">"podsyp ze štěrkopísku pod atypické šachty" </t>
  </si>
  <si>
    <t xml:space="preserve">"šachta Š1 viz příloha D.1.5.1 ATYPICKÁ ŠACHTA Š1"  2,3*2,3*0,15 </t>
  </si>
  <si>
    <t>"šachta Š5-10a, viz příloha D.1.5.4 ATYPICKÁ ŠACHTA Š5, Š6, Š9a, Š10a" 2,1*2,1*0,15*4</t>
  </si>
  <si>
    <t>"pod prefabrikované šachty" 1,8*1,8*0,15*11</t>
  </si>
  <si>
    <t>40</t>
  </si>
  <si>
    <t>167151101</t>
  </si>
  <si>
    <t>Nakládání, skládání a překládání neulehlého výkopku nebo sypaniny strojně nakládání, množství do 100 m3, z horniny třídy těžitelnosti I, skupiny 1 až 3</t>
  </si>
  <si>
    <t>422521658</t>
  </si>
  <si>
    <t>https://podminky.urs.cz/item/CS_URS_2024_01/167151101</t>
  </si>
  <si>
    <t>57,948+8,786</t>
  </si>
  <si>
    <t>41</t>
  </si>
  <si>
    <t>1529021857</t>
  </si>
  <si>
    <t>66,734</t>
  </si>
  <si>
    <t>42</t>
  </si>
  <si>
    <t>452311121</t>
  </si>
  <si>
    <t>Podkladní a zajišťovací konstrukce z betonu prostého v otevřeném výkopu bez zvýšených nároků na prostředí desky pod potrubí, stoky a drobné objekty z betonu tř. C 8/10</t>
  </si>
  <si>
    <t>328128578</t>
  </si>
  <si>
    <t>https://podminky.urs.cz/item/CS_URS_2024_01/452311121</t>
  </si>
  <si>
    <t>"podkladní beton z C8/10 tl.10cm pod potrubí"</t>
  </si>
  <si>
    <t>43</t>
  </si>
  <si>
    <t>452312131</t>
  </si>
  <si>
    <t>Podkladní a zajišťovací konstrukce z betonu prostého v otevřeném výkopu bez zvýšených nároků na prostředí sedlové lože pod potrubí z betonu tř. C 12/15</t>
  </si>
  <si>
    <t>-587557514</t>
  </si>
  <si>
    <t>https://podminky.urs.cz/item/CS_URS_2024_01/452312131</t>
  </si>
  <si>
    <t>"betonový klín na šířku pražce"</t>
  </si>
  <si>
    <t>0,3*0,1/2*2*352</t>
  </si>
  <si>
    <t>44</t>
  </si>
  <si>
    <t>452111111</t>
  </si>
  <si>
    <t>Osazení betonových dílců pražců pod potrubí v otevřeném výkopu, průřezové plochy do 25000 mm2</t>
  </si>
  <si>
    <t>1532692963</t>
  </si>
  <si>
    <t>https://podminky.urs.cz/item/CS_URS_2024_01/452111111</t>
  </si>
  <si>
    <t>"bet. pražce pod trouby, délka trub 2,5m, á2ks pražce na troubu"</t>
  </si>
  <si>
    <t>"1. část" (47,8+20+47+47+30+36+37,6+24,6)/2,5*2</t>
  </si>
  <si>
    <t>"2. část" (14,05+38+39)/2,5*2</t>
  </si>
  <si>
    <t>"3. část" (11+26,3)/2,5*2</t>
  </si>
  <si>
    <t>"propoj Sobotkova" 12,5/2,5*2</t>
  </si>
  <si>
    <t>"propoj vnitroblok" 8,5/2,5*2</t>
  </si>
  <si>
    <t>45</t>
  </si>
  <si>
    <t>59223730</t>
  </si>
  <si>
    <t>podkladek betonový pod hrdlové trouby  150x120x600</t>
  </si>
  <si>
    <t>-1375031059</t>
  </si>
  <si>
    <t>351,48*1,01</t>
  </si>
  <si>
    <t>46</t>
  </si>
  <si>
    <t>452112111</t>
  </si>
  <si>
    <t>Osazení betonových dílců prstenců nebo rámů pod poklopy a mříže, výšky do 100 mm</t>
  </si>
  <si>
    <t>1856532306</t>
  </si>
  <si>
    <t>https://podminky.urs.cz/item/CS_URS_2024_01/452112111</t>
  </si>
  <si>
    <t>"viz přílohaD.1.6 Výpis prefabrikátů"</t>
  </si>
  <si>
    <t>2+5+7+2</t>
  </si>
  <si>
    <t>47</t>
  </si>
  <si>
    <t>59224184</t>
  </si>
  <si>
    <t>prstenec šachtový vyrovnávací betonový 625x120x40mm</t>
  </si>
  <si>
    <t>-1453123390</t>
  </si>
  <si>
    <t>2*1,01</t>
  </si>
  <si>
    <t>48</t>
  </si>
  <si>
    <t>59224185</t>
  </si>
  <si>
    <t>prstenec šachtový vyrovnávací betonový 625x120x60mm</t>
  </si>
  <si>
    <t>332779555</t>
  </si>
  <si>
    <t>5*1,01</t>
  </si>
  <si>
    <t>49</t>
  </si>
  <si>
    <t>59224176</t>
  </si>
  <si>
    <t>prstenec šachtový vyrovnávací betonový 625x120x80mm</t>
  </si>
  <si>
    <t>1782068301</t>
  </si>
  <si>
    <t>7*1,01</t>
  </si>
  <si>
    <t>50</t>
  </si>
  <si>
    <t>59224187</t>
  </si>
  <si>
    <t>prstenec šachtový vyrovnávací betonový 625x120x100mm</t>
  </si>
  <si>
    <t>305348517</t>
  </si>
  <si>
    <t>51</t>
  </si>
  <si>
    <t>452112121</t>
  </si>
  <si>
    <t>Osazení betonových dílců prstenců nebo rámů pod poklopy a mříže, výšky přes 100 do 200 mm</t>
  </si>
  <si>
    <t>272851189</t>
  </si>
  <si>
    <t>https://podminky.urs.cz/item/CS_URS_2024_01/452112121</t>
  </si>
  <si>
    <t xml:space="preserve">"viz přílohaD.1.6 Výpis prefabrikátů" </t>
  </si>
  <si>
    <t>52</t>
  </si>
  <si>
    <t>59224188</t>
  </si>
  <si>
    <t>prstenec šachtový vyrovnávací betonový 625x120x120mm</t>
  </si>
  <si>
    <t>-49347133</t>
  </si>
  <si>
    <t>Úpravy povrchů, podlahy a osazování výplní</t>
  </si>
  <si>
    <t>53</t>
  </si>
  <si>
    <t>632458321</t>
  </si>
  <si>
    <t>Potěr cementový připojený s požlábkem v 100 mm, s očištěním, zdrsněním a pačokováním betonového podkladu vodotěsný s přísadou pro zvýšení vodotěsnosti, s penetračním nátěrem betonového podkladu, hlazený ocelovým hladítkem a s dvojnásobným uzavíracím nátěrem rovinné konstrukce, tl. do 20 mm, jednotlivé plochy do 5 m2</t>
  </si>
  <si>
    <t>-692395108</t>
  </si>
  <si>
    <t>https://podminky.urs.cz/item/CS_URS_2024_01/632458321</t>
  </si>
  <si>
    <t>"ochranný uzavírací nátěrový systém atypických šachet" 123,628+12,125</t>
  </si>
  <si>
    <t>54</t>
  </si>
  <si>
    <t>632458326</t>
  </si>
  <si>
    <t>Potěr cementový připojený s požlábkem v 100 mm, s očištěním, zdrsněním a pačokováním betonového podkladu vodotěsný s přísadou pro zvýšení vodotěsnosti, s penetračním nátěrem betonového podkladu, hlazený ocelovým hladítkem a s dvojnásobným uzavíracím nátěrem zakřivené konstrukce, tl. do 20 mm, jednotlivé plochy do 5 m2</t>
  </si>
  <si>
    <t>-1430129319</t>
  </si>
  <si>
    <t>https://podminky.urs.cz/item/CS_URS_2024_01/632458326</t>
  </si>
  <si>
    <t>"zamazání spár mezi prefabrikovanými šachtovými dílci" 55*1,0*3,14*0,1</t>
  </si>
  <si>
    <t>Trubní vedení</t>
  </si>
  <si>
    <t>55</t>
  </si>
  <si>
    <t>831372121</t>
  </si>
  <si>
    <t>Montáž potrubí z trub kameninových hrdlových s integrovaným těsněním v otevřeném výkopu ve sklonu do 20 % DN 300</t>
  </si>
  <si>
    <t>457439132</t>
  </si>
  <si>
    <t>https://podminky.urs.cz/item/CS_URS_2024_01/831372121</t>
  </si>
  <si>
    <t>"viz příloha D.1.4.2. Podélný profil stoka Havlenova - 2. část" 91,05</t>
  </si>
  <si>
    <t>56</t>
  </si>
  <si>
    <t>59710707</t>
  </si>
  <si>
    <t>trouba kameninová glazovaná DN 300 dl 2,50m spojovací systém C Třída 240</t>
  </si>
  <si>
    <t>961355753</t>
  </si>
  <si>
    <t>91,05*1,015 'Přepočtené koeficientem množství</t>
  </si>
  <si>
    <t>57</t>
  </si>
  <si>
    <t>831392121</t>
  </si>
  <si>
    <t>Montáž potrubí z trub kameninových hrdlových s integrovaným těsněním v otevřeném výkopu ve sklonu do 20 % DN 400</t>
  </si>
  <si>
    <t>957427897</t>
  </si>
  <si>
    <t>https://podminky.urs.cz/item/CS_URS_2024_01/831392121</t>
  </si>
  <si>
    <t>"viz příloha D.1.9 - výpis materiálu " 348,3</t>
  </si>
  <si>
    <t>58</t>
  </si>
  <si>
    <t>59710706</t>
  </si>
  <si>
    <t>trouba kameninová glazovaná DN 400 dl 2,50m spojovací systém C Třída 200</t>
  </si>
  <si>
    <t>-1008645365</t>
  </si>
  <si>
    <t>348,3*1,015 'Přepočtené koeficientem množství</t>
  </si>
  <si>
    <t>59</t>
  </si>
  <si>
    <t>837311221</t>
  </si>
  <si>
    <t>Montáž kameninových tvarovek na potrubí z trub kameninových v otevřeném výkopu s integrovaným těsněním odbočných DN 150</t>
  </si>
  <si>
    <t>-1308070414</t>
  </si>
  <si>
    <t>https://podminky.urs.cz/item/CS_URS_2024_01/837311221</t>
  </si>
  <si>
    <t>"viz příloha D.1.9 - výpis materiálu"</t>
  </si>
  <si>
    <t>"přechodový kus 150/100" 1</t>
  </si>
  <si>
    <t>60</t>
  </si>
  <si>
    <t>59712507</t>
  </si>
  <si>
    <t>přechod kameninový glazovaná DN 100/150 spojovací systém F/F</t>
  </si>
  <si>
    <t>-943851231</t>
  </si>
  <si>
    <t>1*1,015 'Přepočtené koeficientem množství</t>
  </si>
  <si>
    <t>61</t>
  </si>
  <si>
    <t>837365121R</t>
  </si>
  <si>
    <t>D+M napojení přípojky do šachty - včetně všech úkonů, materiálu a poplatků</t>
  </si>
  <si>
    <t>1547350070</t>
  </si>
  <si>
    <t>https://podminky.urs.cz/item/CS_URS_2024_01/837365121R</t>
  </si>
  <si>
    <t>"napojení na stáv. šachtu č.1270 v ul. Vojtova" 1</t>
  </si>
  <si>
    <t>62</t>
  </si>
  <si>
    <t>837371221</t>
  </si>
  <si>
    <t>Montáž kameninových tvarovek na potrubí z trub kameninových v otevřeném výkopu s integrovaným těsněním odbočných DN 300</t>
  </si>
  <si>
    <t>1514012025</t>
  </si>
  <si>
    <t>https://podminky.urs.cz/item/CS_URS_2024_01/837371221</t>
  </si>
  <si>
    <t>"odbočka 90° 300/200 přípojka" 4</t>
  </si>
  <si>
    <t>"odbočka 90° 300/150 - přípojka" 2</t>
  </si>
  <si>
    <t>"odbočka 90° 300/150 - uliční vpust" 4</t>
  </si>
  <si>
    <t>63</t>
  </si>
  <si>
    <t>59711770</t>
  </si>
  <si>
    <t>odbočka kameninová glazovaná jednoduchá kolmá DN 300/150 dl 500mm spojovací systém C/F tř.160/-</t>
  </si>
  <si>
    <t>829380822</t>
  </si>
  <si>
    <t>2+4</t>
  </si>
  <si>
    <t>6*1,015 'Přepočtené koeficientem množství</t>
  </si>
  <si>
    <t>64</t>
  </si>
  <si>
    <t>59711774</t>
  </si>
  <si>
    <t>odbočka kameninová glazovaná jednoduchá kolmá DN 300/200 dl 600mm spojovací systém C/F tř.240/160</t>
  </si>
  <si>
    <t>-1816758883</t>
  </si>
  <si>
    <t>4*1,015 'Přepočtené koeficientem množství</t>
  </si>
  <si>
    <t>65</t>
  </si>
  <si>
    <t>837391221</t>
  </si>
  <si>
    <t>Montáž kameninových tvarovek na potrubí z trub kameninových v otevřeném výkopu s integrovaným těsněním odbočných DN 400</t>
  </si>
  <si>
    <t>53201529</t>
  </si>
  <si>
    <t>https://podminky.urs.cz/item/CS_URS_2024_01/837391221</t>
  </si>
  <si>
    <t>"odbočka 90° 400/200 přípojka" 10</t>
  </si>
  <si>
    <t>"odbočka 90° 400/150 - přípojka" 12</t>
  </si>
  <si>
    <t>"odbočka 90° 400/150 - uliční vpust" 28</t>
  </si>
  <si>
    <t>66</t>
  </si>
  <si>
    <t>59711790</t>
  </si>
  <si>
    <t>odbočka kameninová glazovaná jednoduchá kolmá DN 400/150 dl 1000mm spojovací systém C/F tř.160/-</t>
  </si>
  <si>
    <t>-864613544</t>
  </si>
  <si>
    <t>12+28</t>
  </si>
  <si>
    <t>40*1,015 'Přepočtené koeficientem množství</t>
  </si>
  <si>
    <t>67</t>
  </si>
  <si>
    <t>59711790R</t>
  </si>
  <si>
    <t xml:space="preserve">odbočka kameninová glazovaná jednoduchá kolmá DN 400/200 L100cm spojovací systém C/F </t>
  </si>
  <si>
    <t>-2109177654</t>
  </si>
  <si>
    <t>10*1,015 'Přepočtené koeficientem množství</t>
  </si>
  <si>
    <t>68</t>
  </si>
  <si>
    <t>899623141</t>
  </si>
  <si>
    <t>Obetonování potrubí nebo zdiva stok betonem prostým v otevřeném výkopu, betonem tř. C 12/15</t>
  </si>
  <si>
    <t>-1151003140</t>
  </si>
  <si>
    <t>https://podminky.urs.cz/item/CS_URS_2024_01/899623141</t>
  </si>
  <si>
    <t>"1. část" (47,8+20+47+47+30+36+37,6+24,6)*0,504</t>
  </si>
  <si>
    <t>"2. část" (14,05+38+39)*0,360</t>
  </si>
  <si>
    <t>"3. část" (11+26,3)*0,504</t>
  </si>
  <si>
    <t>"propoj Sobotkova" 12,5*0,504</t>
  </si>
  <si>
    <t>"propoj vnitroblok" 8,5*0,504</t>
  </si>
  <si>
    <t>69</t>
  </si>
  <si>
    <t>831831PR</t>
  </si>
  <si>
    <t>Provizorní přepojení stávající přípojky DN 150 např. plastovou flexibilní troubou, včetně včech souvisejích praci</t>
  </si>
  <si>
    <t>1438009747</t>
  </si>
  <si>
    <t>12+28+2+4</t>
  </si>
  <si>
    <t>70</t>
  </si>
  <si>
    <t>831832PR</t>
  </si>
  <si>
    <t>Provizorní přepojení stávající přípojky DN 200 např. plastovou flexibilní troubou, včetně včech souvisejích praci</t>
  </si>
  <si>
    <t>-1123503183</t>
  </si>
  <si>
    <t>10+4</t>
  </si>
  <si>
    <t>71</t>
  </si>
  <si>
    <t>894201161R</t>
  </si>
  <si>
    <t>Dno šachet tl přes 200 mm ŽB se zvýšenými nároky na prostředí tř. C 30/37 XA1</t>
  </si>
  <si>
    <t>1502077385</t>
  </si>
  <si>
    <t>"atypické šachty Š1, Š5, Š6, Š9a, Š10a"</t>
  </si>
  <si>
    <t xml:space="preserve">"šachta Š1 dno" 1,8*1,8*0,3 </t>
  </si>
  <si>
    <t>"šachta Š5, Š6, Š9a, Š10a dno" 1,6*1,6*0,3 *4</t>
  </si>
  <si>
    <t>72</t>
  </si>
  <si>
    <t>894302162R</t>
  </si>
  <si>
    <t>Stěny šachet tl přes 200 mm ze ŽB se zvýšenými nároky na prostředí tř. C 30/37 XA1</t>
  </si>
  <si>
    <t>1959347653</t>
  </si>
  <si>
    <t>"šachta Š1 stěny" (1,8*1,8-1,2*1,2)*2,4</t>
  </si>
  <si>
    <t>"šachta  Š5, Š6, Š9a, Š10a stěny" (1,6*1,6-1,0*1,0)*2,3*4</t>
  </si>
  <si>
    <t>73</t>
  </si>
  <si>
    <t>894608112</t>
  </si>
  <si>
    <t>Výztuž šachet z betonářské oceli 10 505 (R) nebo BSt 500</t>
  </si>
  <si>
    <t>1008395896</t>
  </si>
  <si>
    <t>https://podminky.urs.cz/item/CS_URS_2024_01/894608112</t>
  </si>
  <si>
    <t xml:space="preserve">"výztuž šachet Š1, viz příloha D.1.5.2 atypická šachta Š1 - dno a stěny - výkres výztuž" </t>
  </si>
  <si>
    <t>"ocel B500B" 0,31792</t>
  </si>
  <si>
    <t>"ocel BSt500M" 0,14998</t>
  </si>
  <si>
    <t xml:space="preserve">"výztuž šachet Š5-Š10a, viz příloha D.1.5.5 atypická šachta Š5, Š6, Š9a, Š10a - dno a stěny - výkres výztuž" </t>
  </si>
  <si>
    <t>"ocel B500B" 0,18165*4</t>
  </si>
  <si>
    <t>"ocel BSt500M" 0,11914*4</t>
  </si>
  <si>
    <t>74</t>
  </si>
  <si>
    <t>894501111</t>
  </si>
  <si>
    <t>Bednění konstrukcí na trubním vedení stěn šachet pravoúhlých nebo čtyř a vícehranných oboustranné zřízení</t>
  </si>
  <si>
    <t>2016905296</t>
  </si>
  <si>
    <t>https://podminky.urs.cz/item/CS_URS_2024_01/894501111</t>
  </si>
  <si>
    <t>"vnitřní bednění šachty Š1" 2,4*1,2*4*2,4+2,4*1,8*4</t>
  </si>
  <si>
    <t>"vnitřní bednění šachet  Š5, Š6, Š9a, Š10a" (2,3*1*4+2,3*1,6*4)*4</t>
  </si>
  <si>
    <t>75</t>
  </si>
  <si>
    <t>894501112</t>
  </si>
  <si>
    <t>Bednění konstrukcí na trubním vedení stěn šachet pravoúhlých nebo čtyř a vícehranných oboustranné odstranění</t>
  </si>
  <si>
    <t>302944982</t>
  </si>
  <si>
    <t>https://podminky.urs.cz/item/CS_URS_2024_01/894501112</t>
  </si>
  <si>
    <t>140,608</t>
  </si>
  <si>
    <t>76</t>
  </si>
  <si>
    <t>894501121</t>
  </si>
  <si>
    <t>Bednění konstrukcí na trubním vedení stěn šachet pravoúhlých nebo čtyř a vícehranných jednostranné zřízení</t>
  </si>
  <si>
    <t>-8651258</t>
  </si>
  <si>
    <t>https://podminky.urs.cz/item/CS_URS_2024_01/894501121</t>
  </si>
  <si>
    <t>"šachta Š1 dno" 0,3*1,8*4*(1)</t>
  </si>
  <si>
    <t>"šachta  Š5, Š6, Š9a, Š10a dno"0,3 *1,6*4*(4)</t>
  </si>
  <si>
    <t>77</t>
  </si>
  <si>
    <t>894501122</t>
  </si>
  <si>
    <t>Bednění konstrukcí na trubním vedení stěn šachet pravoúhlých nebo čtyř a vícehranných jednostranné odstranění</t>
  </si>
  <si>
    <t>377719027</t>
  </si>
  <si>
    <t>https://podminky.urs.cz/item/CS_URS_2024_01/894501122</t>
  </si>
  <si>
    <t>9,84</t>
  </si>
  <si>
    <t>78</t>
  </si>
  <si>
    <t>894201201</t>
  </si>
  <si>
    <t>D+M železobetonové stropní desky 250/1800/1800 mm s otvorem kruhovým pr. 1000 mm</t>
  </si>
  <si>
    <t>-984578217</t>
  </si>
  <si>
    <t>Š1</t>
  </si>
  <si>
    <t>79</t>
  </si>
  <si>
    <t>894201202</t>
  </si>
  <si>
    <t>D+M železobetonové stropní desky 250/1600/1600 mm s otvorem kruhovým pr. 1000 mm</t>
  </si>
  <si>
    <t>-1728768145</t>
  </si>
  <si>
    <t>" Š5, Š6, Š9a, Š10a "4</t>
  </si>
  <si>
    <t>80</t>
  </si>
  <si>
    <t>894201301</t>
  </si>
  <si>
    <t>D+M vnitřní úprava šachy</t>
  </si>
  <si>
    <t>29533785</t>
  </si>
  <si>
    <t>V ceně položky</t>
  </si>
  <si>
    <t>- čedičový žlab CN 01 pro vejčitý profil DN 500/750</t>
  </si>
  <si>
    <t>- výplňový beton C 30/37 XA1</t>
  </si>
  <si>
    <t>- čedičové cihle</t>
  </si>
  <si>
    <t>- kameninový žla</t>
  </si>
  <si>
    <t>- např. malta Ergelit</t>
  </si>
  <si>
    <t>- bobtnavý pásek</t>
  </si>
  <si>
    <t>- stupadla</t>
  </si>
  <si>
    <t>- ochraný uzavírací nátěr stěn + strop</t>
  </si>
  <si>
    <t xml:space="preserve">           šachta Š1</t>
  </si>
  <si>
    <t>81</t>
  </si>
  <si>
    <t>894201302</t>
  </si>
  <si>
    <t>D+M vnitřní úprava šachty</t>
  </si>
  <si>
    <t>-474890255</t>
  </si>
  <si>
    <t>-  kameninový žla 180 st. DN 400 v 1,0 m</t>
  </si>
  <si>
    <t xml:space="preserve">           šachta Š5, Š6, Š9a, Š10a</t>
  </si>
  <si>
    <t>82</t>
  </si>
  <si>
    <t>894411311</t>
  </si>
  <si>
    <t>Osazení betonových nebo železobetonových dílců pro šachty skruží rovných</t>
  </si>
  <si>
    <t>-113429726</t>
  </si>
  <si>
    <t>https://podminky.urs.cz/item/CS_URS_2024_01/894411311</t>
  </si>
  <si>
    <t>"viz přílohaD.1.6 Výpis prefabrikátů" 32+10+8</t>
  </si>
  <si>
    <t>83</t>
  </si>
  <si>
    <t>59224162</t>
  </si>
  <si>
    <t>skruž kanalizační s ocelovými stupadly 100 x 100 x 12 cm, vč. stupadel</t>
  </si>
  <si>
    <t>1890849126</t>
  </si>
  <si>
    <t>32*1,01</t>
  </si>
  <si>
    <t>84</t>
  </si>
  <si>
    <t>59224161</t>
  </si>
  <si>
    <t>skruž kanalizační s ocelovými stupadly 100 x 50 x 12 cm, vč. stupadel</t>
  </si>
  <si>
    <t>186899458</t>
  </si>
  <si>
    <t>10*1,01</t>
  </si>
  <si>
    <t>85</t>
  </si>
  <si>
    <t>59224160</t>
  </si>
  <si>
    <t>skruž kanalizační s ocelovými stupadly 100 x 25 x 12 cm, vč. stupadel</t>
  </si>
  <si>
    <t>-554711135</t>
  </si>
  <si>
    <t>8*1,01</t>
  </si>
  <si>
    <t>86</t>
  </si>
  <si>
    <t>59224348</t>
  </si>
  <si>
    <t>těsnění elastomerové pro spojení šachetních dílů DN 1000</t>
  </si>
  <si>
    <t>370964585</t>
  </si>
  <si>
    <t>"těsnění mezi dno, skruže a konus" 66</t>
  </si>
  <si>
    <t>87</t>
  </si>
  <si>
    <t>20160107</t>
  </si>
  <si>
    <t>D+M vymazaní spáry Ergelitem KT 10 do tl. 3 cm, hl. 5 cm</t>
  </si>
  <si>
    <t>647004250</t>
  </si>
  <si>
    <t>2*3,14*0,5*66</t>
  </si>
  <si>
    <t>88</t>
  </si>
  <si>
    <t>894412411</t>
  </si>
  <si>
    <t>Osazení betonových nebo železobetonových dílců pro šachty skruží přechodových</t>
  </si>
  <si>
    <t>-1475252830</t>
  </si>
  <si>
    <t>https://podminky.urs.cz/item/CS_URS_2024_01/894412411</t>
  </si>
  <si>
    <t>"viz přílohaD.1.6 Výpis prefabrikátů" 15</t>
  </si>
  <si>
    <t>89</t>
  </si>
  <si>
    <t>59224168</t>
  </si>
  <si>
    <t>skruž betonová přechodová 62,5/100x60x12 cm, stupadla poplastovaná kapsová</t>
  </si>
  <si>
    <t>-1145800606</t>
  </si>
  <si>
    <t>15*1,01</t>
  </si>
  <si>
    <t>90</t>
  </si>
  <si>
    <t>894414211</t>
  </si>
  <si>
    <t>Osazení betonových nebo železobetonových dílců pro šachty desek zákrytových</t>
  </si>
  <si>
    <t>724566290</t>
  </si>
  <si>
    <t>https://podminky.urs.cz/item/CS_URS_2024_01/894414211</t>
  </si>
  <si>
    <t>"viz přílohaD.1.6 Výpis prefabrikátů" 1</t>
  </si>
  <si>
    <t>91</t>
  </si>
  <si>
    <t>BTL.0006069r</t>
  </si>
  <si>
    <t>Zákrytová deska TZK-Q 100-63/17</t>
  </si>
  <si>
    <t>-964613652</t>
  </si>
  <si>
    <t>1*1,01</t>
  </si>
  <si>
    <t>92</t>
  </si>
  <si>
    <t>894414111</t>
  </si>
  <si>
    <t>Osazení betonových nebo železobetonových dílců pro šachty skruží základových (dno)</t>
  </si>
  <si>
    <t>339535639</t>
  </si>
  <si>
    <t>https://podminky.urs.cz/item/CS_URS_2024_01/894414111</t>
  </si>
  <si>
    <t>3+8</t>
  </si>
  <si>
    <t>93</t>
  </si>
  <si>
    <t>PFB.1130001G</t>
  </si>
  <si>
    <t>Dno výšky 600 mm přímé - VÝROBA NA ZAKÁZKU TBZ-Q.1 100/60 V max 40</t>
  </si>
  <si>
    <t>694009118</t>
  </si>
  <si>
    <t>3*1,01</t>
  </si>
  <si>
    <t>94</t>
  </si>
  <si>
    <t>PFB.1132001G</t>
  </si>
  <si>
    <t>Dno výšky 1000 mm přímé - VÝROBA NA ZAKÁZKU TBZ-Q.1 100/100 V max 60</t>
  </si>
  <si>
    <t>-563586074</t>
  </si>
  <si>
    <t>95</t>
  </si>
  <si>
    <t>899102112</t>
  </si>
  <si>
    <t>Osazení poklopů litinových, ocelových nebo železobetonových včetně rámů pro třídu zatížení A15, A50</t>
  </si>
  <si>
    <t>331192884</t>
  </si>
  <si>
    <t>https://podminky.urs.cz/item/CS_URS_2024_01/899102112</t>
  </si>
  <si>
    <t>"pro šachtu Š1, viz příloha D.1.6. Výpis prefabrikátů" 1</t>
  </si>
  <si>
    <t>96</t>
  </si>
  <si>
    <t>59224661R</t>
  </si>
  <si>
    <t>poklop šachtový betonový, litinový rám 785(610)x160mm D400 s odvětráním</t>
  </si>
  <si>
    <t>150107702</t>
  </si>
  <si>
    <t>97</t>
  </si>
  <si>
    <t>899104112.1</t>
  </si>
  <si>
    <t>Osazení poklopů litinových a ocelových včetně rámů pro třídu zatížení D400, E600</t>
  </si>
  <si>
    <t>535685671</t>
  </si>
  <si>
    <t>https://podminky.urs.cz/item/CS_URS_2024_01/899104112.1</t>
  </si>
  <si>
    <t>P</t>
  </si>
  <si>
    <t>Poznámka k položce:
viz TZ př.č. D.1.1 a v.č. D.1.2.až 10, výpis šachet D.1.11 a výpis materiálů D.1.12</t>
  </si>
  <si>
    <t>98</t>
  </si>
  <si>
    <t>55241017R</t>
  </si>
  <si>
    <t>poklop šachtový litinový kruhový DN 600 s ventilací tř D 400 pro běžný provoz, vzor BRNO</t>
  </si>
  <si>
    <t>-433983274</t>
  </si>
  <si>
    <t>99</t>
  </si>
  <si>
    <t>916111122</t>
  </si>
  <si>
    <t>Osazení silniční obruby z dlažebních kostek v jedné řadě s ložem tl. přes 50 do 100 mm, s vyplněním a zatřením spár cementovou maltou z drobných kostek bez boční opěry, do lože z betonu prostého</t>
  </si>
  <si>
    <t>-375807527</t>
  </si>
  <si>
    <t>https://podminky.urs.cz/item/CS_URS_2024_01/916111122</t>
  </si>
  <si>
    <t xml:space="preserve">"lemování poklopu šachty Š1 dvouřádkem z dlažebních kostek, využití materiálu z dvouřádku vozovky v místě napojení na ul. Vojtovu" </t>
  </si>
  <si>
    <t>"vnitřní řada dvouřádku" 0,8*3,14</t>
  </si>
  <si>
    <t>100</t>
  </si>
  <si>
    <t>58381007</t>
  </si>
  <si>
    <t>kostka štípaná dlažební žula drobná 8/10</t>
  </si>
  <si>
    <t>194612246</t>
  </si>
  <si>
    <t>2,512*0,1</t>
  </si>
  <si>
    <t>101</t>
  </si>
  <si>
    <t>916111123</t>
  </si>
  <si>
    <t>Osazení silniční obruby z dlažebních kostek v jedné řadě s ložem tl. přes 50 do 100 mm, s vyplněním a zatřením spár cementovou maltou z drobných kostek s boční opěrou z betonu prostého, do lože z betonu prostého téže značky</t>
  </si>
  <si>
    <t>-2032821521</t>
  </si>
  <si>
    <t>https://podminky.urs.cz/item/CS_URS_2024_01/916111123</t>
  </si>
  <si>
    <t>"vnější řada dvouřádku" 1,0*3,14</t>
  </si>
  <si>
    <t>102</t>
  </si>
  <si>
    <t>-354537967</t>
  </si>
  <si>
    <t>3,14*0,1</t>
  </si>
  <si>
    <t>103</t>
  </si>
  <si>
    <t>919735113</t>
  </si>
  <si>
    <t>Řezání stávajícího živičného krytu nebo podkladu hloubky přes 100 do 150 mm</t>
  </si>
  <si>
    <t>1563792854</t>
  </si>
  <si>
    <t>https://podminky.urs.cz/item/CS_URS_2024_01/919735113</t>
  </si>
  <si>
    <t>"zaříznutí živičného krytu v tl. 15cm" 446</t>
  </si>
  <si>
    <t>104</t>
  </si>
  <si>
    <t>997221561</t>
  </si>
  <si>
    <t>Vodorovná doprava suti bez naložení, ale se složením a s hrubým urovnáním z kusových materiálů, na vzdálenost do 1 km</t>
  </si>
  <si>
    <t>-264844104</t>
  </si>
  <si>
    <t>https://podminky.urs.cz/item/CS_URS_2024_01/997221561</t>
  </si>
  <si>
    <t>816,42</t>
  </si>
  <si>
    <t>105</t>
  </si>
  <si>
    <t>997221569</t>
  </si>
  <si>
    <t>Vodorovná doprava suti bez naložení, ale se složením a s hrubým urovnáním Příplatek k ceně za každý další započatý 1 km přes 1 km</t>
  </si>
  <si>
    <t>1637292177</t>
  </si>
  <si>
    <t>https://podminky.urs.cz/item/CS_URS_2024_01/997221569</t>
  </si>
  <si>
    <t>816,42*7</t>
  </si>
  <si>
    <t>106</t>
  </si>
  <si>
    <t>202110104</t>
  </si>
  <si>
    <t>Poplatek za skládku asfaltu</t>
  </si>
  <si>
    <t>1740745985</t>
  </si>
  <si>
    <t>7,657+206,712</t>
  </si>
  <si>
    <t>107</t>
  </si>
  <si>
    <t>202110105</t>
  </si>
  <si>
    <t>1459688686</t>
  </si>
  <si>
    <t>816,42-214,369</t>
  </si>
  <si>
    <t>108</t>
  </si>
  <si>
    <t>998275101</t>
  </si>
  <si>
    <t>Přesun hmot pro trubní vedení hloubené z trub kameninových pro kanalizace v otevřeném výkopu dopravní vzdálenost do 15 m</t>
  </si>
  <si>
    <t>-670019902</t>
  </si>
  <si>
    <t>https://podminky.urs.cz/item/CS_URS_2024_01/998275101</t>
  </si>
  <si>
    <t>SO 02 - Kanalizační přípojky</t>
  </si>
  <si>
    <t>113106187</t>
  </si>
  <si>
    <t>Rozebrání dlažeb vozovek a ploch s přemístěním hmot na skládku na vzdálenost do 3 m nebo s naložením na dopravní prostředek, s jakoukoliv výplní spár strojně plochy jednotlivě do 50 m2 ze zámkové dlažby s ložem z kameniva</t>
  </si>
  <si>
    <t>-68044380</t>
  </si>
  <si>
    <t>https://podminky.urs.cz/item/CS_URS_2024_01/113106187</t>
  </si>
  <si>
    <t xml:space="preserve"> 3,05*1,1</t>
  </si>
  <si>
    <t>113107322</t>
  </si>
  <si>
    <t>Odstranění podkladů nebo krytů strojně plochy jednotlivě do 50 m2 s přemístěním hmot na skládku na vzdálenost do 3 m nebo s naložením na dopravní prostředek z kameniva hrubého drceného, o tl. vrstvy přes 100 do 200 mm</t>
  </si>
  <si>
    <t>-1271428342</t>
  </si>
  <si>
    <t>https://podminky.urs.cz/item/CS_URS_2024_01/113107322</t>
  </si>
  <si>
    <t>3,355</t>
  </si>
  <si>
    <t>63,58</t>
  </si>
  <si>
    <t>105,985</t>
  </si>
  <si>
    <t>113107341</t>
  </si>
  <si>
    <t>Odstranění podkladů nebo krytů strojně plochy jednotlivě do 50 m2 s přemístěním hmot na skládku na vzdálenost do 3 m nebo s naložením na dopravní prostředek živičných, o tl. vrstvy do 50 mm</t>
  </si>
  <si>
    <t>1898139391</t>
  </si>
  <si>
    <t>https://podminky.urs.cz/item/CS_URS_2024_01/113107341</t>
  </si>
  <si>
    <t>"vybourání podkladní vrstvy chodníku z LA" 57,8*1,1</t>
  </si>
  <si>
    <t>113107343</t>
  </si>
  <si>
    <t>Odstranění podkladů nebo krytů strojně plochy jednotlivě do 50 m2 s přemístěním hmot na skládku na vzdálenost do 3 m nebo s naložením na dopravní prostředek živičných, o tl. vrstvy přes 100 do 150 mm</t>
  </si>
  <si>
    <t>-1634888935</t>
  </si>
  <si>
    <t>https://podminky.urs.cz/item/CS_URS_2024_01/113107343</t>
  </si>
  <si>
    <t>"vybourání podkladních nestmelených vrstev - vozovka" 96,35*1,1</t>
  </si>
  <si>
    <t>113107331</t>
  </si>
  <si>
    <t>Odstranění podkladů nebo krytů strojně plochy jednotlivě do 50 m2 s přemístěním hmot na skládku na vzdálenost do 3 m nebo s naložením na dopravní prostředek z betonu prostého, o tl. vrstvy přes 100 do 150 mm</t>
  </si>
  <si>
    <t>-2018155149</t>
  </si>
  <si>
    <t>https://podminky.urs.cz/item/CS_URS_2024_01/113107331</t>
  </si>
  <si>
    <t>113107324</t>
  </si>
  <si>
    <t>Odstranění podkladů nebo krytů strojně plochy jednotlivě do 50 m2 s přemístěním hmot na skládku na vzdálenost do 3 m nebo s naložením na dopravní prostředek z kameniva hrubého drceného, o tl. vrstvy přes 300 do 400 mm</t>
  </si>
  <si>
    <t>1365311632</t>
  </si>
  <si>
    <t>https://podminky.urs.cz/item/CS_URS_2024_01/113107324</t>
  </si>
  <si>
    <t>111301111</t>
  </si>
  <si>
    <t>Sejmutí drnu tl. do 100 mm, v jakékoliv ploše</t>
  </si>
  <si>
    <t>-224704134</t>
  </si>
  <si>
    <t>https://podminky.urs.cz/item/CS_URS_2024_01/111301111</t>
  </si>
  <si>
    <t>"sejmutí travního drnu s naložením na dopravní prostředek" 2,25*1,1</t>
  </si>
  <si>
    <t>113201112</t>
  </si>
  <si>
    <t>Vytrhání obrub s vybouráním lože, s přemístěním hmot na skládku na vzdálenost do 3 m nebo s naložením na dopravní prostředek silničních ležatých</t>
  </si>
  <si>
    <t>549533112</t>
  </si>
  <si>
    <t>https://podminky.urs.cz/item/CS_URS_2024_01/113201112</t>
  </si>
  <si>
    <t>"vytrhání stáv. obruby - žula" 55*1,1</t>
  </si>
  <si>
    <t>113202111</t>
  </si>
  <si>
    <t>Vytrhání obrub s vybouráním lože, s přemístěním hmot na skládku na vzdálenost do 3 m nebo s naložením na dopravní prostředek z krajníků nebo obrubníků stojatých</t>
  </si>
  <si>
    <t>1322398211</t>
  </si>
  <si>
    <t>https://podminky.urs.cz/item/CS_URS_2024_01/113202111</t>
  </si>
  <si>
    <t>"vybourání přídlažby z bet. tvarovek" 55*1,1</t>
  </si>
  <si>
    <t>121112003</t>
  </si>
  <si>
    <t>Sejmutí ornice ručně tl. vrstvy do 200 mm</t>
  </si>
  <si>
    <t>-451489751</t>
  </si>
  <si>
    <t>https://podminky.urs.cz/item/CS_URS_2024_01/121112003</t>
  </si>
  <si>
    <t>1,1*2,25</t>
  </si>
  <si>
    <t>1626797687</t>
  </si>
  <si>
    <t>"čerpání splaškových vod" 300</t>
  </si>
  <si>
    <t>119001401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</si>
  <si>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potrubí ocelového nebo litinového, jmenovité světlosti DN do 200 mm</t>
  </si>
  <si>
    <t>-1981584715</t>
  </si>
  <si>
    <t>https://podminky.urs.cz/item/CS_URS_2024_01/119001401</t>
  </si>
  <si>
    <t>"dočasné zajištění vedení plynovodu ve výkopu" 10*1,5</t>
  </si>
  <si>
    <t>119001403R</t>
  </si>
  <si>
    <t xml:space="preserve">Dočasné zajištění potrubí horkovodu DN 500/800 - ochrana </t>
  </si>
  <si>
    <t>250541246</t>
  </si>
  <si>
    <t>V ceně položky:</t>
  </si>
  <si>
    <t>- zajištění potrubí</t>
  </si>
  <si>
    <t>- ochrana potrubí</t>
  </si>
  <si>
    <t>- podsyp potrubí v tl. 100 mm včetně dodávky</t>
  </si>
  <si>
    <t xml:space="preserve">   kamenivo těženého drobné frakce 0 - 4 mm</t>
  </si>
  <si>
    <t>- obsyp z boku tl. 300 mm z vrchu tl. 300 mm</t>
  </si>
  <si>
    <t xml:space="preserve">   včetně dodávky kameniva těženého</t>
  </si>
  <si>
    <t xml:space="preserve">  drobné frakce 0 - 4 mm</t>
  </si>
  <si>
    <t>- zřízení, odstranění bednění</t>
  </si>
  <si>
    <t>1,1*15*(2)</t>
  </si>
  <si>
    <t>-1622267289</t>
  </si>
  <si>
    <t>"ochrana sdělovacích kabelů a kabelů NN, VN ve výkopišti" 101*1,1</t>
  </si>
  <si>
    <t>601399425</t>
  </si>
  <si>
    <t xml:space="preserve"> 101*2</t>
  </si>
  <si>
    <t>190653467</t>
  </si>
  <si>
    <t>202</t>
  </si>
  <si>
    <t>-665619486</t>
  </si>
  <si>
    <t>593,04</t>
  </si>
  <si>
    <t>132254205</t>
  </si>
  <si>
    <t>Hloubení zapažených rýh šířky přes 800 do 2 000 mm strojně s urovnáním dna do předepsaného profilu a spádu v hornině třídy těžitelnosti I skupiny 3 přes 500 do 1 000 m3, VČETNĚ svislého přemístění do 4 m, započtena lepivost</t>
  </si>
  <si>
    <t>1039963882</t>
  </si>
  <si>
    <t>https://podminky.urs.cz/item/CS_URS_2024_01/132254205</t>
  </si>
  <si>
    <t>"přípojky 1-10" (6*4,8+6,1*4,9+6,15*4,9+6,2*4,7+6,25*4,3+6,4*4,19+6,5*4,06+6,7*4,8+6,75*5,4+6,5*3,4)*1,1</t>
  </si>
  <si>
    <t>"přípojky 11-21" (5,6*4,4+5,65*4,5+5,65*4,59+2,6*3,28+8,85*3,28+5,5*4,68+5,25*3,24+5,25*3,4+5,25*3,48+5,25*3,77+5,2*3,9)*1,1</t>
  </si>
  <si>
    <t>"přípojky KP01-08, přepdokládaná prům. hl. 4m" (2,0+6,5+6,4+1,5+5,6+6,4+5,95+1,5)*4,0*1,1</t>
  </si>
  <si>
    <t>"odpočet sejmutí ornice" -2,25*1,1*0,2</t>
  </si>
  <si>
    <t>"odpočet vybourání chodníku tl. 300mm"</t>
  </si>
  <si>
    <t>-(2,3+2,4+2,4+2,4+2,4+2,5+2,6+2,65+2,55+2,55+2,4+2,5+2,5+1,0+2,05+2,35+2,15+2,2+2,25+2,35+2,35+2,6+2,4+2,45+2,45+2,1)*1,1*0,3</t>
  </si>
  <si>
    <t>"odpočet vybourání vozovky tl. 700mm"</t>
  </si>
  <si>
    <t>-(3,7+3,7+3,75+3,8+3,85+3,9+3,9+4,05+4,2+3,95+3,2+3,15+1,6+4,55+3,15+3,1+3,05+3,00+2,9+2,85+2,0+3,9+4,0+1,5+3,15+3,95+3,85+1,5)*1,1*0,7</t>
  </si>
  <si>
    <t>"odpočet kubatura stávající stoky DN150 a DN100, podkl. desky, sedlové lože, obet. " -(6,0+6,25+6,5+5,6+5,65+5,65+5,5+6,4+1,5+5,6+6,4+5,95+1,5)*0,288</t>
  </si>
  <si>
    <t>"odpočet kubatura stávající stoky DN200, podkl. desky, sedl. lože, obet. " -(6,1+6,15+6,2+6,4+6,7+6,75+6,5+2,6+8,85+5,25+5,25+5,25+5,25+5,2+2,0)*0,308</t>
  </si>
  <si>
    <t>"hloubení v hor. tř. 3 navážka 20%, v hor. tř. 3 spraše 70%, celkem 90% v hor. tř. 3" 593,040*0,9</t>
  </si>
  <si>
    <t>132354205</t>
  </si>
  <si>
    <t>Hloubení zapažených rýh šířky přes 800 do 2 000 mm strojně s urovnáním dna do předepsaného profilu a spádu v hornině třídy těžitelnosti II skupiny 4 přes 500 do 1 000 m3, VČETNĚ svislého přemístění do 4 m, započtena lepivost</t>
  </si>
  <si>
    <t>2105878520</t>
  </si>
  <si>
    <t>https://podminky.urs.cz/item/CS_URS_2024_01/132354205</t>
  </si>
  <si>
    <t>"hloubení v hor. tř. 4 hlinito-písčitý štěrk 10%" 593,040*0,1</t>
  </si>
  <si>
    <t>151101102</t>
  </si>
  <si>
    <t>Zřízení pažení a rozepření stěn rýh pro podzemní vedení příložné pro jakoukoliv mezerovitost, hloubky přes 2 do 4 m</t>
  </si>
  <si>
    <t>-1219104119</t>
  </si>
  <si>
    <t>https://podminky.urs.cz/item/CS_URS_2024_01/151101102</t>
  </si>
  <si>
    <t>"viz příloha D.2.5.1 vzorový příčný řez kanalizační přípojkou"</t>
  </si>
  <si>
    <t>"přípojky 1-10" (6,5*3,4)*2</t>
  </si>
  <si>
    <t>"přípojky 11-21" (2,6*3,28+8,85*3,28+5,25*3,24+5,25*3,4+5,25*3,48+5,25*3,77+5,2*3,9)*2</t>
  </si>
  <si>
    <t>"přípojky KP01-08, přepdokládaná prům. hl. 4m" (2,0+6,5+6,4+1,5+5,6+6,4+5,95+1,5)*4,0*2</t>
  </si>
  <si>
    <t>151101103</t>
  </si>
  <si>
    <t>Zřízení pažení a rozepření stěn rýh pro podzemní vedení příložné pro jakoukoliv mezerovitost, hloubky přes 4 do 8 m</t>
  </si>
  <si>
    <t>1572910621</t>
  </si>
  <si>
    <t>https://podminky.urs.cz/item/CS_URS_2024_01/151101103</t>
  </si>
  <si>
    <t>"přípojky 1-10" (6*4,8+6,1*4,9+6,15*4,9+6,2*4,7+6,25*4,3+6,4*4,19+6,5*4,06+6,7*4,8+6,75*5,4)*2</t>
  </si>
  <si>
    <t>"přípojky 11-21" (5,6*4,4+5,65*4,5+5,65*4,59+5,5*4,68)*2</t>
  </si>
  <si>
    <t>-592,517</t>
  </si>
  <si>
    <t>151101112</t>
  </si>
  <si>
    <t>Odstranění pažení a rozepření stěn rýh pro podzemní vedení s uložením materiálu na vzdálenost do 3 m od kraje výkopu příložné, hloubky přes 2 do 4 m</t>
  </si>
  <si>
    <t>-1075463971</t>
  </si>
  <si>
    <t>https://podminky.urs.cz/item/CS_URS_2024_01/151101112</t>
  </si>
  <si>
    <t>529,217</t>
  </si>
  <si>
    <t>151101113</t>
  </si>
  <si>
    <t>Odstranění pažení a rozepření stěn rýh pro podzemní vedení s uložením materiálu na vzdálenost do 3 m od kraje výkopu příložné, hloubky přes 4 do 8 m</t>
  </si>
  <si>
    <t>-383386413</t>
  </si>
  <si>
    <t>https://podminky.urs.cz/item/CS_URS_2024_01/151101113</t>
  </si>
  <si>
    <t>144,272</t>
  </si>
  <si>
    <t>-962458047</t>
  </si>
  <si>
    <t>144,272*1,1</t>
  </si>
  <si>
    <t>"90%"158,699*0,9</t>
  </si>
  <si>
    <t>-2119504514</t>
  </si>
  <si>
    <t>"10%"158,699*0,1</t>
  </si>
  <si>
    <t>-1017731465</t>
  </si>
  <si>
    <t>0,2*2,475</t>
  </si>
  <si>
    <t>533,736</t>
  </si>
  <si>
    <t>1342025335</t>
  </si>
  <si>
    <t>59,304</t>
  </si>
  <si>
    <t>1615080920</t>
  </si>
  <si>
    <t>533,736+59,304</t>
  </si>
  <si>
    <t>-1862320890</t>
  </si>
  <si>
    <t>"80%"593,04*0,8</t>
  </si>
  <si>
    <t>1828161127</t>
  </si>
  <si>
    <t>"20%"593,04*0,2</t>
  </si>
  <si>
    <t>-146178935</t>
  </si>
  <si>
    <t>"celkový výkop" 533,736+59,304</t>
  </si>
  <si>
    <t xml:space="preserve">"zásyp ve vozovce do úrovně zemní pláně " </t>
  </si>
  <si>
    <t>(3,7+3,7+3,75+3,8+3,85+3,9+3,9+4,05+4,2+3,95+3,2+3,15+1,6+4,55+3,15+3,1+3,05+3,00+2,9+2,85+2,0+3,9+4,0+1,5+3,15+3,95+3,85+1,5)*1,1*0,2</t>
  </si>
  <si>
    <t>"odpočet pískové lože" -9,567</t>
  </si>
  <si>
    <t>"odpočet podkladní beton" -12,756</t>
  </si>
  <si>
    <t>"odpočet obetonování" -(84,45*0,21+73,5*0,19+1,5*0,18)</t>
  </si>
  <si>
    <t>"odpočet vytlačená kubatura potrubí DN200" -84,45*0,1*0,1*3,14</t>
  </si>
  <si>
    <t>"odpočet vytlačená kubatura potrubí DN150 a DN100" -(73,5*0,075*0,075*3,14+1,5*0,05*0,05*3,14)</t>
  </si>
  <si>
    <t>"odpočet ornice" -2,25*1,1*0,2</t>
  </si>
  <si>
    <t>"provizorní zásyp rýhy asf. recyklátem v tl. 500mm - vozovka" 96,35*1,1*0,5</t>
  </si>
  <si>
    <t>"provizorní zásyp rýhy asf. recyklátem v tl. 250mm - chodník" (57,8+3,05)*1,1*0,25</t>
  </si>
  <si>
    <t>1809508852</t>
  </si>
  <si>
    <t>554,794*1,1*1,05*1,8</t>
  </si>
  <si>
    <t>-1529163476</t>
  </si>
  <si>
    <t>69,727*1,1*1,05*2,2</t>
  </si>
  <si>
    <t>1940554096</t>
  </si>
  <si>
    <t>554,794*1,1*1,05</t>
  </si>
  <si>
    <t>69,727*1,1*1,05</t>
  </si>
  <si>
    <t>1369794951</t>
  </si>
  <si>
    <t>721,817</t>
  </si>
  <si>
    <t>181351003</t>
  </si>
  <si>
    <t>Rozprostření a urovnání ornice v rovině nebo ve svahu sklonu do 1:5 strojně při souvislé ploše do 100 m2, tl. vrstvy do 200 mm</t>
  </si>
  <si>
    <t>-164893653</t>
  </si>
  <si>
    <t>https://podminky.urs.cz/item/CS_URS_2024_01/181351003</t>
  </si>
  <si>
    <t>10364101</t>
  </si>
  <si>
    <t>zemina pro terénní úpravy - ornice</t>
  </si>
  <si>
    <t>-1677111681</t>
  </si>
  <si>
    <t>0,2*2,475*1,6</t>
  </si>
  <si>
    <t>181411131</t>
  </si>
  <si>
    <t>Založení trávníku na půdě předem připravené plochy do 1000 m2 výsevem včetně utažení parkového v rovině nebo na svahu do 1:5</t>
  </si>
  <si>
    <t>1630336909</t>
  </si>
  <si>
    <t>https://podminky.urs.cz/item/CS_URS_2024_01/181411131</t>
  </si>
  <si>
    <t>2,475</t>
  </si>
  <si>
    <t>00572410</t>
  </si>
  <si>
    <t>osivo směs travní parková</t>
  </si>
  <si>
    <t>kg</t>
  </si>
  <si>
    <t>-237850250</t>
  </si>
  <si>
    <t>2,475*0,3*1,05</t>
  </si>
  <si>
    <t>387345975</t>
  </si>
  <si>
    <t>"demolice stávajících kanalizačních přípojek vč. obetonování, podkladků a sedel, "</t>
  </si>
  <si>
    <t xml:space="preserve">"potrubí DN100" 1,5*0,2 </t>
  </si>
  <si>
    <t>"potrubí DN150" 73,5*0,25</t>
  </si>
  <si>
    <t>"potrubí DN200" 76,45*0,3</t>
  </si>
  <si>
    <t>1163783200</t>
  </si>
  <si>
    <t>41,61*2,2</t>
  </si>
  <si>
    <t>1998188372</t>
  </si>
  <si>
    <t>91,542</t>
  </si>
  <si>
    <t>80776714</t>
  </si>
  <si>
    <t>91,542*7</t>
  </si>
  <si>
    <t>528998898</t>
  </si>
  <si>
    <t>914289491</t>
  </si>
  <si>
    <t>3,14*0,1*0,1*8</t>
  </si>
  <si>
    <t>702686125</t>
  </si>
  <si>
    <t>"přípojky 1-10" (6+6,1+6,15+6,2+6,25+6,4+6,5+6,7+6,75+6,5)*1,0*0,06</t>
  </si>
  <si>
    <t>"přípojky 11-21" (5,6+5,65+5,65+2,6+8,85+5,5+5,25+5,25+5,25+5,25+5,2)*1,0*0,06</t>
  </si>
  <si>
    <t>"přípojky KP01-08, přepdokládaná prům. hl. 4m" (2,0+6,5+6,4+1,5+5,6+6,4+5,95+1,5)*1,0*0,06</t>
  </si>
  <si>
    <t>"pod šachty" 1,8*1,8*0,15*2</t>
  </si>
  <si>
    <t>503536255</t>
  </si>
  <si>
    <t>10,539</t>
  </si>
  <si>
    <t>1275791527</t>
  </si>
  <si>
    <t>1383526317</t>
  </si>
  <si>
    <t>(84,45/1)*2</t>
  </si>
  <si>
    <t>(73,5/1)*2</t>
  </si>
  <si>
    <t>59223R</t>
  </si>
  <si>
    <t>podkladek betonový pod hrdlové trouby - do DN 200</t>
  </si>
  <si>
    <t>1316063358</t>
  </si>
  <si>
    <t>318,9*1,01</t>
  </si>
  <si>
    <t>871570596</t>
  </si>
  <si>
    <t>"přípojky 1-10" (6+6,1+6,15+6,2+6,25+6,4+6,5+6,7+6,75+6,5)*1,0*0,08</t>
  </si>
  <si>
    <t>"přípojky 11-21" (5,6+5,65+5,65+2,6+8,85+5,5+5,25+5,25+5,25+5,25+5,2)*1,0*0,08</t>
  </si>
  <si>
    <t>"přípojky KP01-08, přepdokládaná prům. hl. 4m" (2,0+6,5+6,4+1,5+5,6+6,4+5,95+1,5)*1,0*0,08</t>
  </si>
  <si>
    <t>328323975</t>
  </si>
  <si>
    <t>0,2*0,1/2*2*135</t>
  </si>
  <si>
    <t>662362127</t>
  </si>
  <si>
    <t>-275240874</t>
  </si>
  <si>
    <t>831262121</t>
  </si>
  <si>
    <t>Montáž potrubí z trub kameninových hrdlových s integrovaným těsněním v otevřeném výkopu ve sklonu do 20 % DN 100</t>
  </si>
  <si>
    <t>855272117</t>
  </si>
  <si>
    <t>https://podminky.urs.cz/item/CS_URS_2024_01/831262121</t>
  </si>
  <si>
    <t>"viz příloha D.2.7 výpis materiálu kanalizačních přípojek, vč. napojení na stáv. přípojku" 1,5</t>
  </si>
  <si>
    <t>59710649</t>
  </si>
  <si>
    <t>trouba kameninová glazovaná DN 100 dl 1,25m spojovací systém F</t>
  </si>
  <si>
    <t>428371499</t>
  </si>
  <si>
    <t>1,5*1,015 'Přepočtené koeficientem množství</t>
  </si>
  <si>
    <t>831262193</t>
  </si>
  <si>
    <t>Montáž potrubí z trub kameninových hrdlových s integrovaným těsněním Příplatek k cenám za napojení dvou dříků trub o stejném průměru (max. rozdíl 12 mm) pomocí převlečné manžety (manžeta zahrnuta v ceně) DN 100</t>
  </si>
  <si>
    <t>820327471</t>
  </si>
  <si>
    <t>https://podminky.urs.cz/item/CS_URS_2024_01/831262193</t>
  </si>
  <si>
    <t>831312121</t>
  </si>
  <si>
    <t>Montáž potrubí z trub kameninových hrdlových s integrovaným těsněním v otevřeném výkopu ve sklonu do 20 % DN 150</t>
  </si>
  <si>
    <t>924653197</t>
  </si>
  <si>
    <t>https://podminky.urs.cz/item/CS_URS_2024_01/831312121</t>
  </si>
  <si>
    <t>"viz příloha D.2.7 výpis materiálu kanalizačních přípojek, vč. napojení na stávající přípojku"  73,5</t>
  </si>
  <si>
    <t>59710632</t>
  </si>
  <si>
    <t>trouba kameninová glazovaná DN 150 dl 1,00m spojovací systém F</t>
  </si>
  <si>
    <t>-207866217</t>
  </si>
  <si>
    <t>73,5*1,015</t>
  </si>
  <si>
    <t>831312193</t>
  </si>
  <si>
    <t>Montáž potrubí z trub kameninových hrdlových s integrovaným těsněním Příplatek k cenám za napojení dvou dříků trub o stejném průměru (max. rozdíl 12 mm) pomocí převlečné manžety (manžeta zahrnuta v ceně) DN 150</t>
  </si>
  <si>
    <t>-1177609673</t>
  </si>
  <si>
    <t>https://podminky.urs.cz/item/CS_URS_2024_01/831312193</t>
  </si>
  <si>
    <t>-1897702250</t>
  </si>
  <si>
    <t>"potrubí DN200" 84,45*0,21</t>
  </si>
  <si>
    <t>"potrubí DN150" 73,50*0,19</t>
  </si>
  <si>
    <t>"potrubí DN100" 1,5*0,18</t>
  </si>
  <si>
    <t>831352121</t>
  </si>
  <si>
    <t>Montáž potrubí z trub kameninových hrdlových s integrovaným těsněním v otevřeném výkopu ve sklonu do 20 % DN 200</t>
  </si>
  <si>
    <t>-1084704417</t>
  </si>
  <si>
    <t>https://podminky.urs.cz/item/CS_URS_2024_01/831352121</t>
  </si>
  <si>
    <t>"viz příloha D.2.7 výpis materiálu kanalizačních přípojek, vč. napojení na stáv. přípojku" 84,45</t>
  </si>
  <si>
    <t>59710633</t>
  </si>
  <si>
    <t>trouba kameninová glazovaná DN 200 dl 1,00m spojovací systém F</t>
  </si>
  <si>
    <t>203977600</t>
  </si>
  <si>
    <t>84,45*1,015</t>
  </si>
  <si>
    <t>831352193</t>
  </si>
  <si>
    <t>Montáž potrubí z trub kameninových hrdlových s integrovaným těsněním Příplatek k cenám za napojení dvou dříků trub o stejném průměru (max. rozdíl 12 mm) pomocí převlečné manžety (manžeta zahrnuta v ceně) DN 200</t>
  </si>
  <si>
    <t>1319974784</t>
  </si>
  <si>
    <t>https://podminky.urs.cz/item/CS_URS_2024_01/831352193</t>
  </si>
  <si>
    <t>262696238</t>
  </si>
  <si>
    <t>2+2</t>
  </si>
  <si>
    <t>-11716806</t>
  </si>
  <si>
    <t>-2037517178</t>
  </si>
  <si>
    <t>456488158</t>
  </si>
  <si>
    <t>6*1,01</t>
  </si>
  <si>
    <t>233737466</t>
  </si>
  <si>
    <t>2*3,14*0,5</t>
  </si>
  <si>
    <t>237074468</t>
  </si>
  <si>
    <t>-1807618063</t>
  </si>
  <si>
    <t>-18690545</t>
  </si>
  <si>
    <t>1086108400</t>
  </si>
  <si>
    <t>1971177897</t>
  </si>
  <si>
    <t>-221222343</t>
  </si>
  <si>
    <t>221676439</t>
  </si>
  <si>
    <t xml:space="preserve">"lemování poklopu šachty Š2c dvouřádkem z dlažebních kostek" </t>
  </si>
  <si>
    <t>521869613</t>
  </si>
  <si>
    <t>-651502079</t>
  </si>
  <si>
    <t xml:space="preserve">"lemování poklopu šachty Š1 dvouřádkem z dlažebních kostek" </t>
  </si>
  <si>
    <t>1482241595</t>
  </si>
  <si>
    <t>919735111</t>
  </si>
  <si>
    <t>Řezání stávajícího živičného krytu nebo podkladu hloubky do 50 mm</t>
  </si>
  <si>
    <t>-994946815</t>
  </si>
  <si>
    <t>https://podminky.urs.cz/item/CS_URS_2024_01/919735111</t>
  </si>
  <si>
    <t>"zaříznutí živičného krytu v tl. do 5cm - chodníky" 57,8*2</t>
  </si>
  <si>
    <t>919735122</t>
  </si>
  <si>
    <t>Řezání stávajícího betonového krytu nebo podkladu hloubky přes 50 do 100 mm</t>
  </si>
  <si>
    <t>1731295791</t>
  </si>
  <si>
    <t>https://podminky.urs.cz/item/CS_URS_2024_01/919735122</t>
  </si>
  <si>
    <t>"zaříznutí betonové vrstvy v tl. 10cm - chodníky - podklad" 57,8*2</t>
  </si>
  <si>
    <t>-442048446</t>
  </si>
  <si>
    <t>"zaříznutí živičného krytu v tl. 15cm" 96,35*2</t>
  </si>
  <si>
    <t>2067974152</t>
  </si>
  <si>
    <t>237,386</t>
  </si>
  <si>
    <t>588055439</t>
  </si>
  <si>
    <t>237,386*7</t>
  </si>
  <si>
    <t>1407934560</t>
  </si>
  <si>
    <t>6,231+33,491</t>
  </si>
  <si>
    <t>-310959085</t>
  </si>
  <si>
    <t>237,386-39,722</t>
  </si>
  <si>
    <t>588551210</t>
  </si>
  <si>
    <t>SO 03 - Vodovodní řady</t>
  </si>
  <si>
    <t>-1148767683</t>
  </si>
  <si>
    <t>1,1*6</t>
  </si>
  <si>
    <t>641714906</t>
  </si>
  <si>
    <t>6,6</t>
  </si>
  <si>
    <t>1447370799</t>
  </si>
  <si>
    <t xml:space="preserve">"odstranění živičných vrstev stávající vozovky v tl. 150mm" </t>
  </si>
  <si>
    <t>"ul. Havlenova 1. část" (217-6)*1,1</t>
  </si>
  <si>
    <t>"ul. Havlenova 2. část" 163*1,1</t>
  </si>
  <si>
    <t>"propoj Sobotkova" (13,0-3)*1,1</t>
  </si>
  <si>
    <t>-287661436</t>
  </si>
  <si>
    <t>422,4</t>
  </si>
  <si>
    <t>113107233</t>
  </si>
  <si>
    <t>Odstranění podkladů nebo krytů strojně plochy jednotlivě přes 200 m2 s přemístěním hmot na skládku na vzdálenost do 20 m nebo s naložením na dopravní prostředek z betonu prostého, o tl. vrstvy přes 300 do 400 mm</t>
  </si>
  <si>
    <t>1088845110</t>
  </si>
  <si>
    <t>https://podminky.urs.cz/item/CS_URS_2024_01/113107233</t>
  </si>
  <si>
    <t>1971402553</t>
  </si>
  <si>
    <t>"propoj Sobotkova"3*1,1</t>
  </si>
  <si>
    <t>-1504434858</t>
  </si>
  <si>
    <t>"čerpání přívalových dešťů + odstrněné potrubí" 200</t>
  </si>
  <si>
    <t>-1944461985</t>
  </si>
  <si>
    <t>"ochrana sdělovacích kabelů a kabelů NN, VN ve výkopišti" 14*1,1</t>
  </si>
  <si>
    <t>1357601652</t>
  </si>
  <si>
    <t>14*2</t>
  </si>
  <si>
    <t>-1423843475</t>
  </si>
  <si>
    <t>-1593864411</t>
  </si>
  <si>
    <t xml:space="preserve">"ztížené vykopávky v blízkostí vedení plynovodu STL 20% objemu výkopu"  </t>
  </si>
  <si>
    <t>484,55*0,2</t>
  </si>
  <si>
    <t>132254204</t>
  </si>
  <si>
    <t>Hloubení zapažených rýh šířky přes 800 do 2 000 mm strojně s urovnáním dna do předepsaného profilu a spádu v hornině třídy těžitelnosti I skupiny 3 přes 100 do 500 m3, VČETNĚ svislého přemístění do 4 m, započtena lepivost</t>
  </si>
  <si>
    <t>-216585247</t>
  </si>
  <si>
    <t>https://podminky.urs.cz/item/CS_URS_2024_01/132254204</t>
  </si>
  <si>
    <t>"ul. Havlenova 1. část" 217*1,2*1,1</t>
  </si>
  <si>
    <t>"ul. Havlenova 2. část" 163*1,0*1,1</t>
  </si>
  <si>
    <t>"propoj Sobotkova"  10*1,2*1,1+3*1,7*1,1</t>
  </si>
  <si>
    <t>"zemina tř. 3 - 40% navážka, tř. 3 60% sprašová hlína"</t>
  </si>
  <si>
    <t>151101101</t>
  </si>
  <si>
    <t>Zřízení pažení a rozepření stěn rýh pro podzemní vedení příložné pro jakoukoliv mezerovitost, hloubky do 2 m</t>
  </si>
  <si>
    <t>-250906859</t>
  </si>
  <si>
    <t>https://podminky.urs.cz/item/CS_URS_2024_01/151101101</t>
  </si>
  <si>
    <t>"ul. Havlenova 1. část" 217*(1,2+0,7)*2</t>
  </si>
  <si>
    <t>"ul. Havlenova 2. část" 163*(1,0+0,7)*2</t>
  </si>
  <si>
    <t>"propoj Sobotkova" 10*(1,2+0,7)*2+3*(1,7+0,2)*2</t>
  </si>
  <si>
    <t>151101111</t>
  </si>
  <si>
    <t>Odstranění pažení a rozepření stěn rýh pro podzemní vedení s uložením materiálu na vzdálenost do 3 m od kraje výkopu příložné, hloubky do 2 m</t>
  </si>
  <si>
    <t>2030826319</t>
  </si>
  <si>
    <t>https://podminky.urs.cz/item/CS_URS_2024_01/151101111</t>
  </si>
  <si>
    <t>1428,2</t>
  </si>
  <si>
    <t>2121087788</t>
  </si>
  <si>
    <t>0,2*3,3</t>
  </si>
  <si>
    <t>484,55</t>
  </si>
  <si>
    <t>1986805993</t>
  </si>
  <si>
    <t>0,66</t>
  </si>
  <si>
    <t>38944446</t>
  </si>
  <si>
    <t>"60%"484,55*0,6</t>
  </si>
  <si>
    <t>-43054200</t>
  </si>
  <si>
    <t>"40%"484,55*0,4</t>
  </si>
  <si>
    <t>171160548</t>
  </si>
  <si>
    <t xml:space="preserve">"zásyp do úrovně nové pláně budoucí vozovky tl. 50cm - ul. Havlenova 1. část" 217*1,1*0,2   </t>
  </si>
  <si>
    <t xml:space="preserve">"zásyp do úrovně nové pláně budoucí vozovky tl. 50cm - ul. Havlenova 2. část" 163*1,1*0,2   </t>
  </si>
  <si>
    <t xml:space="preserve">"zásyp do úrovně nové pláně budoucí vozovky tl. 50cm - propoj Sobotkova" (13,0-3)*1,1*0,2   </t>
  </si>
  <si>
    <t>"odpočet pískové lože" -43,23</t>
  </si>
  <si>
    <t>"odpočet obsyp" -172,92</t>
  </si>
  <si>
    <t>asfaltový recyklát</t>
  </si>
  <si>
    <t>0,5*217*1,1</t>
  </si>
  <si>
    <t>0,5*163*1,1</t>
  </si>
  <si>
    <t>0,5*10*1,1</t>
  </si>
  <si>
    <t>-100399082</t>
  </si>
  <si>
    <t>354,2*1,1*1,05*1,8</t>
  </si>
  <si>
    <t>1094202779</t>
  </si>
  <si>
    <t>214,5*1,1*1,05*2,2</t>
  </si>
  <si>
    <t>175111101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</si>
  <si>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</si>
  <si>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-1598802572</t>
  </si>
  <si>
    <t>https://podminky.urs.cz/item/CS_URS_2024_01/175111101</t>
  </si>
  <si>
    <t>"viz příloha D.3.7.1 vzorový příčný řez uložením vodovodního potrubí"</t>
  </si>
  <si>
    <t>"obsyp do výšky 30cm nad vrch potrubí" (217+163+13)*1,1*0,4</t>
  </si>
  <si>
    <t>58331351</t>
  </si>
  <si>
    <t>kamenivo těžené drobné frakce 0/4</t>
  </si>
  <si>
    <t>-308051276</t>
  </si>
  <si>
    <t>172,9*1,1*1,05*1,8</t>
  </si>
  <si>
    <t>335367478</t>
  </si>
  <si>
    <t>172,9*1,1*1,05</t>
  </si>
  <si>
    <t>214,5*1,1*1,05</t>
  </si>
  <si>
    <t>354,2*1,1*1,05</t>
  </si>
  <si>
    <t>1001854976</t>
  </si>
  <si>
    <t>857,209</t>
  </si>
  <si>
    <t>-196765394</t>
  </si>
  <si>
    <t>3,3</t>
  </si>
  <si>
    <t>-1127969913</t>
  </si>
  <si>
    <t>0,2*3,3*1,6</t>
  </si>
  <si>
    <t>563543851</t>
  </si>
  <si>
    <t>-1315540580</t>
  </si>
  <si>
    <t>3,3*0,03*1,05</t>
  </si>
  <si>
    <t>-1740615211</t>
  </si>
  <si>
    <t>zbytkový beton ve výkopu</t>
  </si>
  <si>
    <t>2,1</t>
  </si>
  <si>
    <t>850311811</t>
  </si>
  <si>
    <t>Bourání stávajícího potrubí z trub litinových hrdlových nebo přírubových v otevřeném výkopu DN do 150</t>
  </si>
  <si>
    <t>-435439571</t>
  </si>
  <si>
    <t>https://podminky.urs.cz/item/CS_URS_2024_01/850311811</t>
  </si>
  <si>
    <t>2+2+9</t>
  </si>
  <si>
    <t>891247900R</t>
  </si>
  <si>
    <t>Demontáž podzemních hydrantů, včet. poklopu naložení, vodorovné přemístění, složení</t>
  </si>
  <si>
    <t>-2006049156</t>
  </si>
  <si>
    <t>Poznámka k položce:
viz TZ př. č. D.1.1, situace C3  a v.č. D.1.2 až D.1.11
na vyžádání odevzdáno provozovateli</t>
  </si>
  <si>
    <t>891241811</t>
  </si>
  <si>
    <t>Demontáž vodovodních šoupátek otevřený výkop DN 80 včet. poklopu naložení, vodorovné přemístění, složení</t>
  </si>
  <si>
    <t>-355750</t>
  </si>
  <si>
    <t>https://podminky.urs.cz/item/CS_URS_2024_01/891241811</t>
  </si>
  <si>
    <t>1343245427</t>
  </si>
  <si>
    <t>2,1*2,2</t>
  </si>
  <si>
    <t>0,572</t>
  </si>
  <si>
    <t>771453073</t>
  </si>
  <si>
    <t>5,192</t>
  </si>
  <si>
    <t>-385409603</t>
  </si>
  <si>
    <t>5,192*7</t>
  </si>
  <si>
    <t>1091722697</t>
  </si>
  <si>
    <t>1629885473</t>
  </si>
  <si>
    <t>3,14*0,04*0,04*369</t>
  </si>
  <si>
    <t>451572111</t>
  </si>
  <si>
    <t>Lože pod potrubí, stoky a drobné objekty v otevřeném výkopu z kameniva drobného těženého 0 až 4 mm</t>
  </si>
  <si>
    <t>205646335</t>
  </si>
  <si>
    <t>https://podminky.urs.cz/item/CS_URS_2024_01/451572111</t>
  </si>
  <si>
    <t>"viz příloha D.1.7.1 vzorový příčný řez uložením vodovodního potrubí"</t>
  </si>
  <si>
    <t xml:space="preserve"> (217+163+13)*1,1*0,1</t>
  </si>
  <si>
    <t>1481252246</t>
  </si>
  <si>
    <t>43,23</t>
  </si>
  <si>
    <t>-26067859</t>
  </si>
  <si>
    <t>452313151</t>
  </si>
  <si>
    <t>Podkladní a zajišťovací konstrukce z betonu prostého v otevřeném výkopu bez zvýšených nároků na prostředí bloky pro potrubí z betonu tř. C 20/25</t>
  </si>
  <si>
    <t>-1107339821</t>
  </si>
  <si>
    <t>https://podminky.urs.cz/item/CS_URS_2024_01/452313151</t>
  </si>
  <si>
    <t>"zajišťovací betonové bloky" (3+1+2)*0,06</t>
  </si>
  <si>
    <t>452353111</t>
  </si>
  <si>
    <t>Bednění podkladních a zajišťovacích konstrukcí v otevřeném výkopu bloků pro potrubí zřízení</t>
  </si>
  <si>
    <t>-122576647</t>
  </si>
  <si>
    <t>https://podminky.urs.cz/item/CS_URS_2024_01/452353111</t>
  </si>
  <si>
    <t>1,8</t>
  </si>
  <si>
    <t>452353112</t>
  </si>
  <si>
    <t>Bednění podkladních a zajišťovacích konstrukcí v otevřeném výkopu bloků pro potrubí odstranění</t>
  </si>
  <si>
    <t>218615387</t>
  </si>
  <si>
    <t>https://podminky.urs.cz/item/CS_URS_2024_01/452353112</t>
  </si>
  <si>
    <t>851241131R</t>
  </si>
  <si>
    <t>Montáž potrubí z trub litinových tlakových hrdlových v otevřeném výkopu s integrovaným těsněním DN 80</t>
  </si>
  <si>
    <t>-2103819019</t>
  </si>
  <si>
    <t>"viz příloha D.3.8 výpis materiálu"</t>
  </si>
  <si>
    <t>"TLT PN10 - těžká protikorozní ochrana" 37</t>
  </si>
  <si>
    <t>"TLT se zámkovými spoji PN10 - těžká protikorozní ochrana" 26</t>
  </si>
  <si>
    <t>"TLT PN10" 295</t>
  </si>
  <si>
    <t>"TLT se zámkovými spoji PN10" 35</t>
  </si>
  <si>
    <t>DKT.ST80C100</t>
  </si>
  <si>
    <t>TLT PN 10  DN 80   Vnější ochrana - žárové pokovení Zn s min.hmotností 200 g/m2 + extrudovaný polyetylen o síle min.1,8 mm, dle ČSN 14625. Vnitřní ochrana  - vystýlky z vysokopevnostního cementu. Včetně elastomerových manžet na hrdla.</t>
  </si>
  <si>
    <t>1546078688</t>
  </si>
  <si>
    <t>37*1,015</t>
  </si>
  <si>
    <t>DKT.OT80C100</t>
  </si>
  <si>
    <t>TLT se zámkovými spoji PN 10  DN 80   Vnější ochrana - žárové pokovení Zn s min.hmotností 200 g/m2 + extrudovaný polyetylen o síle min.1,8 mm, dle ČSN 14625. Vnitřní ochrana  - vystýlky z vysokopevnostního cementu. Včetně elastomerových manžet na hrdla.</t>
  </si>
  <si>
    <t>1264654805</t>
  </si>
  <si>
    <t>26*1,015</t>
  </si>
  <si>
    <t>DKT.ZT80C501</t>
  </si>
  <si>
    <t>TLT  PN 10  DN 80   Vnější ochrana - žárové pokovení vrstvou zinku s min.hmotností 220 g/m2 + krycí bitumenový nátěr. Vnitřní ochrana  - vystýlky z vysokopevnostního cementu. Včetně těsnění.</t>
  </si>
  <si>
    <t>-1311431123</t>
  </si>
  <si>
    <t>295*1,015</t>
  </si>
  <si>
    <t>DKT.ZST80C100</t>
  </si>
  <si>
    <t>TLT se zámkovými spoji  PN 10  DN 80   Vnější ochrana - žárové pokovení vrstvou zinku s min.hmotností 220 g/m2 + krycí bitumenový nátěr. Vnitřní ochrana  - vystýlky z vysokopevnostního cementu. Včetně těsnění.</t>
  </si>
  <si>
    <t>806266161</t>
  </si>
  <si>
    <t>35*1,015</t>
  </si>
  <si>
    <t>851311131</t>
  </si>
  <si>
    <t>Montáž potrubí z trub litinových tlakových hrdlových v otevřeném výkopu s integrovaným těsněním DN 150</t>
  </si>
  <si>
    <t>-209394196</t>
  </si>
  <si>
    <t>https://podminky.urs.cz/item/CS_URS_2024_01/851311131</t>
  </si>
  <si>
    <t>55251007R</t>
  </si>
  <si>
    <t>TLT  PN 10  DN 150   Vnější ochrana - žárové pokovení vrstvou zinku s min.hmotností 220 g/m2 + krycí bitumenový nátěr. Vnitřní ochrana  - vystýlky z vysokopevnostního cementu. Včetně těsnění.</t>
  </si>
  <si>
    <t>-1573688853</t>
  </si>
  <si>
    <t>851251211</t>
  </si>
  <si>
    <t>Příplatek za montáž zámkových spojků na potrubí a tvarovkách DN 80</t>
  </si>
  <si>
    <t>-233462905</t>
  </si>
  <si>
    <t>https://podminky.urs.cz/item/CS_URS_2024_01/851251211</t>
  </si>
  <si>
    <t>- potrubí</t>
  </si>
  <si>
    <t xml:space="preserve">      motáž + dodávka -  naceněna v potrubí</t>
  </si>
  <si>
    <t>- pro tvarovky</t>
  </si>
  <si>
    <t>DKT.110420</t>
  </si>
  <si>
    <t>Zámkový spoj DN 80</t>
  </si>
  <si>
    <t>129643860</t>
  </si>
  <si>
    <t>27*1,01</t>
  </si>
  <si>
    <t>55251276</t>
  </si>
  <si>
    <t>manžeta ochranná vodovodního litinového potrubí DN 90</t>
  </si>
  <si>
    <t>-1154852164</t>
  </si>
  <si>
    <t>851321218</t>
  </si>
  <si>
    <t>Příplatek za montáž zámkových spojků na potrubí a tvarovkách DN 150</t>
  </si>
  <si>
    <t>1155672435</t>
  </si>
  <si>
    <t>DKT.110450</t>
  </si>
  <si>
    <t>Zámkový spoj DN 150</t>
  </si>
  <si>
    <t>946715508</t>
  </si>
  <si>
    <t>Poznámka k položce:
jistící těsnící kroužek se zakusovacími břity ze šlechtěné oceli, z pryže EPDM pro pitnou vodu</t>
  </si>
  <si>
    <t>55251279</t>
  </si>
  <si>
    <t>manžeta ochranná vodovodního litinového potrubí DN 160</t>
  </si>
  <si>
    <t>532734486</t>
  </si>
  <si>
    <t>857241131</t>
  </si>
  <si>
    <t>Montáž litinových tvarovek na potrubí litinovém tlakovém jednoosých na potrubí z trub hrdlových v otevřeném výkopu, kanálu nebo v šachtě s integrovaným těsněním DN 80</t>
  </si>
  <si>
    <t>-1752296726</t>
  </si>
  <si>
    <t>https://podminky.urs.cz/item/CS_URS_2024_01/857241131</t>
  </si>
  <si>
    <t>5+2</t>
  </si>
  <si>
    <t>55253940</t>
  </si>
  <si>
    <t>koleno hrdlové z tvárné litiny,práškový epoxid tl 250µm MMK-kus DN 80-45°</t>
  </si>
  <si>
    <t>1918336472</t>
  </si>
  <si>
    <t>55253646</t>
  </si>
  <si>
    <t>přesuvka hrdlová litinová práškový epoxid tl 250µm se šroubovým spojem U-kus DN 80</t>
  </si>
  <si>
    <t>-2050290035</t>
  </si>
  <si>
    <t>852242122</t>
  </si>
  <si>
    <t>Montáž potrubí z trub litinových tlakových přírubových abnormálních délek, jednotlivě do 1 m v otevřeném výkopu, kanálu nebo v šachtě DN 80</t>
  </si>
  <si>
    <t>1769005204</t>
  </si>
  <si>
    <t>https://podminky.urs.cz/item/CS_URS_2024_01/852242122</t>
  </si>
  <si>
    <t>55253237</t>
  </si>
  <si>
    <t>tvarovka přírubová litinová vodovodní PN10/16 DN 80 dl 300mm</t>
  </si>
  <si>
    <t>-1360250177</t>
  </si>
  <si>
    <t>"tvarovka TP DN 80, dl.0,3m" 2*1,01</t>
  </si>
  <si>
    <t>857242122</t>
  </si>
  <si>
    <t>Montáž litinových tvarovek na potrubí litinovém tlakovém jednoosých na potrubí z trub přírubových v otevřeném výkopu, kanálu nebo v šachtě DN 80</t>
  </si>
  <si>
    <t>273701735</t>
  </si>
  <si>
    <t>https://podminky.urs.cz/item/CS_URS_2024_01/857242122</t>
  </si>
  <si>
    <t>55253892</t>
  </si>
  <si>
    <t>tvarovka přírubová s hrdlem z tvárné litiny,práškový epoxid tl 250µm EU-kus dl 130mm DN 80</t>
  </si>
  <si>
    <t>-1203491727</t>
  </si>
  <si>
    <t>857243131</t>
  </si>
  <si>
    <t>Montáž litinových tvarovek na potrubí litinovém tlakovém odbočných na potrubí z trub hrdlových v otevřeném výkopu, kanálu nebo v šachtě s integrovaným těsněním DN 80</t>
  </si>
  <si>
    <t>455908020</t>
  </si>
  <si>
    <t>https://podminky.urs.cz/item/CS_URS_2024_01/857243131</t>
  </si>
  <si>
    <t>"tvarovka MMA 80/80"  8</t>
  </si>
  <si>
    <t>55253740</t>
  </si>
  <si>
    <t>tvarovka hrdlová s přírubovou odbočkou z tvárné litiny,práškový epoxid tl 250µm MMA-kus DN 80/80</t>
  </si>
  <si>
    <t>-1137983857</t>
  </si>
  <si>
    <t>857262122</t>
  </si>
  <si>
    <t>Montáž litinových tvarovek na potrubí litinovém tlakovém jednoosých na potrubí z trub přírubových v otevřeném výkopu, kanálu nebo v šachtě DN 100</t>
  </si>
  <si>
    <t>1873561940</t>
  </si>
  <si>
    <t>https://podminky.urs.cz/item/CS_URS_2024_01/857262122</t>
  </si>
  <si>
    <t>55253490</t>
  </si>
  <si>
    <t>tvarovka přírubová litinová s hladkým koncem,práškový epoxid tl 250µm F-kus DN 100</t>
  </si>
  <si>
    <t>-1957499201</t>
  </si>
  <si>
    <t>857264122</t>
  </si>
  <si>
    <t>Montáž litinových tvarovek na potrubí litinovém tlakovém odbočných na potrubí z trub přírubových v otevřeném výkopu, kanálu nebo v šachtě DN 100</t>
  </si>
  <si>
    <t>-1800975263</t>
  </si>
  <si>
    <t>https://podminky.urs.cz/item/CS_URS_2024_01/857264122</t>
  </si>
  <si>
    <t>55253515</t>
  </si>
  <si>
    <t>tvarovka přírubová litinová s přírubovou odbočkou,práškový epoxid tl 250µm T-kus DN 100/80</t>
  </si>
  <si>
    <t>567652134</t>
  </si>
  <si>
    <t>857313131</t>
  </si>
  <si>
    <t>Montáž litinových tvarovek na potrubí litinovém tlakovém odbočných na potrubí z trub hrdlových v otevřeném výkopu, kanálu nebo v šachtě s integrovaným těsněním DN 150</t>
  </si>
  <si>
    <t>-928711356</t>
  </si>
  <si>
    <t>https://podminky.urs.cz/item/CS_URS_2024_01/857313131</t>
  </si>
  <si>
    <t>55258542</t>
  </si>
  <si>
    <t>tvarovka hrdlová s přírubovou odbočkou z tvárné litiny MMA-kus DN 150/80</t>
  </si>
  <si>
    <t>258134370</t>
  </si>
  <si>
    <t>55251147R</t>
  </si>
  <si>
    <t>D+M multitoleranční spojka s jištěním proti posunu PŘÍRUBA - HRDLO DN 80</t>
  </si>
  <si>
    <t>1901472037</t>
  </si>
  <si>
    <t>0,5*2 'Přepočtené koeficientem množství</t>
  </si>
  <si>
    <t>55251148R</t>
  </si>
  <si>
    <t>D+M multitoleranční spojka s jištěním proti posunu PŘÍRUBA - HRDLO DN 100</t>
  </si>
  <si>
    <t>-1756601939</t>
  </si>
  <si>
    <t>55251154R</t>
  </si>
  <si>
    <t>D+M multitoleranční spojka s jištěním proti posunu PŘÍRUBA - HRDLO DN 150</t>
  </si>
  <si>
    <t>664446103</t>
  </si>
  <si>
    <t>891241112</t>
  </si>
  <si>
    <t>Montáž vodovodních armatur na potrubí šoupátek nebo klapek uzavíracích v otevřeném výkopu nebo v šachtách s osazením zemní soupravy (bez poklopů) DN 80</t>
  </si>
  <si>
    <t>1269495689</t>
  </si>
  <si>
    <t>https://podminky.urs.cz/item/CS_URS_2024_01/891241112</t>
  </si>
  <si>
    <t>42221323.2</t>
  </si>
  <si>
    <t>šoupátko pitná voda, litina GGG 50, dlouhá stavební délka, PN10/16 DN 80 x 280 mm</t>
  </si>
  <si>
    <t>991095492</t>
  </si>
  <si>
    <t>42291073.2</t>
  </si>
  <si>
    <t>souprava zemní teleskopická  pro šoupátka DN 65-80mm</t>
  </si>
  <si>
    <t>-12073202</t>
  </si>
  <si>
    <t>891261112</t>
  </si>
  <si>
    <t>Montáž vodovodních armatur na potrubí šoupátek nebo klapek uzavíracích v otevřeném výkopu nebo v šachtách s osazením zemní soupravy (bez poklopů) DN 100</t>
  </si>
  <si>
    <t>752854515</t>
  </si>
  <si>
    <t>https://podminky.urs.cz/item/CS_URS_2024_01/891261112</t>
  </si>
  <si>
    <t>42221324.2</t>
  </si>
  <si>
    <t>šoupátko pitná voda, litina GGG 50, dlouhá stavební délka, PN10/16 DN 100 x 300 mm</t>
  </si>
  <si>
    <t>973948152</t>
  </si>
  <si>
    <t>42291074.2</t>
  </si>
  <si>
    <t xml:space="preserve">souprava teleskopická zemní pro šoupátka DN 100-150mm </t>
  </si>
  <si>
    <t>1497767345</t>
  </si>
  <si>
    <t>891247111.2</t>
  </si>
  <si>
    <t>Montáž vodovodních armatur na potrubí hydrantů podzemních (bez osazení poklopů) DN 80</t>
  </si>
  <si>
    <t>-244386914</t>
  </si>
  <si>
    <t>https://podminky.urs.cz/item/CS_URS_2024_01/891247111.2</t>
  </si>
  <si>
    <t>42273593</t>
  </si>
  <si>
    <t>hydrant podzemní DN 80 PN 16 dvojitý uzávěr s koulí krycí v 1250mm</t>
  </si>
  <si>
    <t>2122499275</t>
  </si>
  <si>
    <t>22450,1-R</t>
  </si>
  <si>
    <t>drenáž pro hydrant</t>
  </si>
  <si>
    <t>1047675323</t>
  </si>
  <si>
    <t>899401112</t>
  </si>
  <si>
    <t>Osazení poklopů litinových šoupátkových</t>
  </si>
  <si>
    <t>-762293196</t>
  </si>
  <si>
    <t>https://podminky.urs.cz/item/CS_URS_2024_01/899401112</t>
  </si>
  <si>
    <t>Poznámka k položce:
viz TZ př.č. D.3.1 a v.č. D.3.2.až 12 a výpis materiálů D.3.11</t>
  </si>
  <si>
    <t>2+3</t>
  </si>
  <si>
    <t>42291352</t>
  </si>
  <si>
    <t>poklop litinový šoupátkový pro zemní soupravy osazení do terénu a do vozovky</t>
  </si>
  <si>
    <t>-1226633302</t>
  </si>
  <si>
    <t>422,1-R</t>
  </si>
  <si>
    <t>deska podkladní universální</t>
  </si>
  <si>
    <t>548436378</t>
  </si>
  <si>
    <t>899401113</t>
  </si>
  <si>
    <t>Osazení poklopů litinových hydrantových</t>
  </si>
  <si>
    <t>-1048479328</t>
  </si>
  <si>
    <t>https://podminky.urs.cz/item/CS_URS_2024_01/899401113</t>
  </si>
  <si>
    <t>42291452.2</t>
  </si>
  <si>
    <t>poklop litinový - hydrantový DN 80</t>
  </si>
  <si>
    <t>-489369640</t>
  </si>
  <si>
    <t>422,2-R</t>
  </si>
  <si>
    <t>1529468312</t>
  </si>
  <si>
    <t>899712111</t>
  </si>
  <si>
    <t>Orientační tabulky na vodovodních a kanalizačních řadech na zdivu</t>
  </si>
  <si>
    <t>-737607161</t>
  </si>
  <si>
    <t>https://podminky.urs.cz/item/CS_URS_2024_01/899712111</t>
  </si>
  <si>
    <t>"tabulka hydrant" 2</t>
  </si>
  <si>
    <t>"tabulka šoupě" 5</t>
  </si>
  <si>
    <t>899721111R</t>
  </si>
  <si>
    <t>Signalizační vodič na potrubí DN do 150 mm včetně plastových pásku pro uchycení k potrubí 2 x Cu 4 mm</t>
  </si>
  <si>
    <t>107392082</t>
  </si>
  <si>
    <t xml:space="preserve"> 411</t>
  </si>
  <si>
    <t>899722114</t>
  </si>
  <si>
    <t>Krytí potrubí z plastů výstražnou fólií z PVC šířky přes 34 do 40 cm</t>
  </si>
  <si>
    <t>-1221155696</t>
  </si>
  <si>
    <t>https://podminky.urs.cz/item/CS_URS_2024_01/899722114</t>
  </si>
  <si>
    <t>400</t>
  </si>
  <si>
    <t>820230202</t>
  </si>
  <si>
    <t>spojovací materiál pro přírubové spojek - šouby nerez, podložky, mosaz matky</t>
  </si>
  <si>
    <t>170634045</t>
  </si>
  <si>
    <t>899713100R</t>
  </si>
  <si>
    <t>Orientační markery</t>
  </si>
  <si>
    <t>696643339</t>
  </si>
  <si>
    <t>Poznámka k položce:
viz TZ př. č. D.1.1, situace C3  a v.č. D.1.2 až D.1.11</t>
  </si>
  <si>
    <t>55251480v3</t>
  </si>
  <si>
    <t>D+M elastomerové manžeta na hrdla tvarovek</t>
  </si>
  <si>
    <t>-1596912998</t>
  </si>
  <si>
    <t>899914111</t>
  </si>
  <si>
    <t>Montáž ocelové chráničky v otevřeném výkopu vnějšího průměru D 159 x 10 mm</t>
  </si>
  <si>
    <t>-916310849</t>
  </si>
  <si>
    <t>https://podminky.urs.cz/item/CS_URS_2024_01/899914111</t>
  </si>
  <si>
    <t>2*3,0</t>
  </si>
  <si>
    <t>14011098</t>
  </si>
  <si>
    <t>trubka ocelová bezešvá hladká jakost 11 353 159x4,5mm</t>
  </si>
  <si>
    <t>-1252307985</t>
  </si>
  <si>
    <t>3*2*1,1</t>
  </si>
  <si>
    <t>899913133</t>
  </si>
  <si>
    <t>Koncové uzavírací manžety chrániček DN potrubí x DN chráničky DN 80 x 150</t>
  </si>
  <si>
    <t>1041403045</t>
  </si>
  <si>
    <t>https://podminky.urs.cz/item/CS_URS_2024_01/899913133</t>
  </si>
  <si>
    <t>899911206</t>
  </si>
  <si>
    <t>Kluzné objímky (pojízdná sedla) pro zasunutí potrubí do chráničky výšky 15 mm vnějšího průměru potrubí přes 136 do 152 mm - kluzné objímky Raci typ D, výška palce 15 mm</t>
  </si>
  <si>
    <t>11602889</t>
  </si>
  <si>
    <t>2*2</t>
  </si>
  <si>
    <t>-1254079383</t>
  </si>
  <si>
    <t>"zaříznutí živičného krytu v tl. 15cm" (217+163+13)*2</t>
  </si>
  <si>
    <t>1869895161</t>
  </si>
  <si>
    <t>674,408</t>
  </si>
  <si>
    <t>509126423</t>
  </si>
  <si>
    <t>674,408*7</t>
  </si>
  <si>
    <t>-1002782760</t>
  </si>
  <si>
    <t>4,679+133,478</t>
  </si>
  <si>
    <t>1150056586</t>
  </si>
  <si>
    <t>674,408-138,157</t>
  </si>
  <si>
    <t>998273102</t>
  </si>
  <si>
    <t>Přesun hmot pro trubní vedení hloubené z trub litinových pro vodovody nebo kanalizace v otevřeném výkopu dopravní vzdálenost do 15 m</t>
  </si>
  <si>
    <t>-1856129318</t>
  </si>
  <si>
    <t>https://podminky.urs.cz/item/CS_URS_2024_01/998273102</t>
  </si>
  <si>
    <t>SO 04 - Vodovodní přípojky</t>
  </si>
  <si>
    <t>-85959115</t>
  </si>
  <si>
    <t>"vybourání krytu z bet. dlažby tl. do 80mm" 13,5*1,0</t>
  </si>
  <si>
    <t>-798950387</t>
  </si>
  <si>
    <t>"vybourání podkladních nestmelených vrstev chodníku" (4,4+9,1)*1,0</t>
  </si>
  <si>
    <t>-110155507</t>
  </si>
  <si>
    <t>"vybourání asf. stávající vozovky v tl. 150mm" 41,7*1,0</t>
  </si>
  <si>
    <t>1040895939</t>
  </si>
  <si>
    <t>41,7</t>
  </si>
  <si>
    <t>-1660413184</t>
  </si>
  <si>
    <t>1079816327</t>
  </si>
  <si>
    <t>"vybourání podkladní vrstvy chodníku z LA" 46,8*1,0</t>
  </si>
  <si>
    <t>-966462161</t>
  </si>
  <si>
    <t>46,8</t>
  </si>
  <si>
    <t>397423831</t>
  </si>
  <si>
    <t>"sejmutí travního drnu s naložením na dopravní prostředek" 35,5*1,0</t>
  </si>
  <si>
    <t>-823725848</t>
  </si>
  <si>
    <t>"dočasné zajištění vedení plynovodu ve výkopu" 10*0,9</t>
  </si>
  <si>
    <t>-365986499</t>
  </si>
  <si>
    <t>0,9* 5*(2)</t>
  </si>
  <si>
    <t>-119933566</t>
  </si>
  <si>
    <t>"ochrana sdělovacích kabelů a kabelů NN, VN ve výkopišti" 40*0,9</t>
  </si>
  <si>
    <t>-972817605</t>
  </si>
  <si>
    <t>-1214271435</t>
  </si>
  <si>
    <t>121121117</t>
  </si>
  <si>
    <t>Příplatek za podkopání schodiště a její statické zajištění vč. ochrany proti poškození pomocí desek a geotextilie</t>
  </si>
  <si>
    <t>bm</t>
  </si>
  <si>
    <t>-896836052</t>
  </si>
  <si>
    <t>"VP-H2a" 0,3</t>
  </si>
  <si>
    <t>"VP-H6" 0,8</t>
  </si>
  <si>
    <t>"VP-H15" 0,5</t>
  </si>
  <si>
    <t>"VP-H21" 1</t>
  </si>
  <si>
    <t>"VP-H23"1</t>
  </si>
  <si>
    <t>1690642975</t>
  </si>
  <si>
    <t>196,125</t>
  </si>
  <si>
    <t>103071733</t>
  </si>
  <si>
    <t>"VP-H" 14*1,73*1,0</t>
  </si>
  <si>
    <t>"VP-H2a" 12,8*1,74*1,0</t>
  </si>
  <si>
    <t>"VP-H4" 11,5*1,98*1,0</t>
  </si>
  <si>
    <t>"VP-H6" 14,5*1,75*1,0</t>
  </si>
  <si>
    <t>"VP-H8" 12*1,53*1,0</t>
  </si>
  <si>
    <t>"VP-H12" 12*1,91*1,0</t>
  </si>
  <si>
    <t>"VP-H13" 9,6*1,45*1,0</t>
  </si>
  <si>
    <t>"VP-H15" 9,6*1,63*1,0</t>
  </si>
  <si>
    <t>"VP-H17" 9,6*1,51*1,0</t>
  </si>
  <si>
    <t>"VP-H19" 9,6*1,78*1,0</t>
  </si>
  <si>
    <t>"VP-H21" 9,6*1,68*1,0</t>
  </si>
  <si>
    <t>"VP-H23" 9,6*1,63*1,0</t>
  </si>
  <si>
    <t>"VP-H27" 4,5*1,79*1,0</t>
  </si>
  <si>
    <t>"VP-H33" 5,5*1,5*1,0</t>
  </si>
  <si>
    <t>"odpočet vozovka" -41,7*1,0*0,7</t>
  </si>
  <si>
    <t>"odpočet chodník  dlážděny" -0,25*1,0*13,5</t>
  </si>
  <si>
    <t>"odpočet chodník asfaltový"-0,2*1*46,8</t>
  </si>
  <si>
    <t>"nezpevněno"-0,2*1*35,5</t>
  </si>
  <si>
    <t>1082003572</t>
  </si>
  <si>
    <t>"VP-H" 14*1,73*2</t>
  </si>
  <si>
    <t>"VP-H2a" 12,8*1,74*2</t>
  </si>
  <si>
    <t>"VP-H4" 11,5*1,98*2</t>
  </si>
  <si>
    <t>"VP-H6" 14,5*1,75*2</t>
  </si>
  <si>
    <t>"VP-H8" 12*1,53*2</t>
  </si>
  <si>
    <t>"VP-H12" 12*1,91*2</t>
  </si>
  <si>
    <t>"VP-H13" 9,6*1,45*2</t>
  </si>
  <si>
    <t>"VP-H15" 9,6*1,63*2</t>
  </si>
  <si>
    <t>"VP-H17" 9,6*1,51*2</t>
  </si>
  <si>
    <t>"VP-H19" 9,6*1,78*2</t>
  </si>
  <si>
    <t>"VP-H21" 9,6*1,68*2</t>
  </si>
  <si>
    <t>"VP-H23" 9,6*1,63*2</t>
  </si>
  <si>
    <t>"VP-H27" 4,5*1,79*2</t>
  </si>
  <si>
    <t>"VP-H33" 5,5*1,5*2</t>
  </si>
  <si>
    <t>-202289227</t>
  </si>
  <si>
    <t>490,3</t>
  </si>
  <si>
    <t>234825943</t>
  </si>
  <si>
    <t>0,2*35,5</t>
  </si>
  <si>
    <t>-1039966635</t>
  </si>
  <si>
    <t>203,225</t>
  </si>
  <si>
    <t>-247739118</t>
  </si>
  <si>
    <t>7,1</t>
  </si>
  <si>
    <t>"60%"0,6*196,125</t>
  </si>
  <si>
    <t>-878085708</t>
  </si>
  <si>
    <t>"40%"0,4*196,125</t>
  </si>
  <si>
    <t>1369168598</t>
  </si>
  <si>
    <t>"odpočet vozovka" -41,7*1,0*0,5</t>
  </si>
  <si>
    <t>"obsyp"-51,984</t>
  </si>
  <si>
    <t>"lože"-12,996</t>
  </si>
  <si>
    <t xml:space="preserve"> "vozovka" 41,7*1,0*0,5</t>
  </si>
  <si>
    <t>" chodník  dlážděny" 0,25*1,0*13,5</t>
  </si>
  <si>
    <t>" chodník asfaltový"0,2*1*46,8</t>
  </si>
  <si>
    <t>1306120777</t>
  </si>
  <si>
    <t>139,485*1,1*1,05*1,8</t>
  </si>
  <si>
    <t>-1051911013</t>
  </si>
  <si>
    <t>33,585*1,1*1,05*2,0</t>
  </si>
  <si>
    <t>1788233773</t>
  </si>
  <si>
    <t>51,984*1,1*1,05</t>
  </si>
  <si>
    <t>139,485*1,1*1,05</t>
  </si>
  <si>
    <t>33,585*1,1*1,05</t>
  </si>
  <si>
    <t>-1040065667</t>
  </si>
  <si>
    <t>267,038</t>
  </si>
  <si>
    <t>489968992</t>
  </si>
  <si>
    <t xml:space="preserve">"viz příloha D.3.7.1 vzorový příčný řez uložením vodovodního potrubí"   </t>
  </si>
  <si>
    <t xml:space="preserve">"obsyp do výšky 30cm nad vrch potrubí" (14+12,8+11,5+14,5+12+12+9,6+9,6+9,6+9,6+9,6+9,6+4,5+5,5)*0,9*0,4   </t>
  </si>
  <si>
    <t>-752820134</t>
  </si>
  <si>
    <t>51,984*1,1*1,05*1,8</t>
  </si>
  <si>
    <t>9486201</t>
  </si>
  <si>
    <t>35,5*1,0</t>
  </si>
  <si>
    <t>-1923892525</t>
  </si>
  <si>
    <t>0,2*35,5*1,6</t>
  </si>
  <si>
    <t>-1581263777</t>
  </si>
  <si>
    <t>35,5</t>
  </si>
  <si>
    <t>1259136562</t>
  </si>
  <si>
    <t>35,5*0,03*1,05</t>
  </si>
  <si>
    <t>891261811</t>
  </si>
  <si>
    <t>Demontáž navrtávacích pasů DN 100 vč. uzávěru, zemní soupravy a poklopu - naložení, vodorovné přemístění, složení</t>
  </si>
  <si>
    <t>258682448</t>
  </si>
  <si>
    <t>"DN 100/32"7</t>
  </si>
  <si>
    <t>"DN 100/40"2</t>
  </si>
  <si>
    <t>"DN 100/63"4</t>
  </si>
  <si>
    <t>"DN 100/75"2</t>
  </si>
  <si>
    <t>1052858694</t>
  </si>
  <si>
    <t>2,8</t>
  </si>
  <si>
    <t>871211811V</t>
  </si>
  <si>
    <t>Bourání potrubí z oceli, PE v otevřeném výkopu D do 75 mm</t>
  </si>
  <si>
    <t>2039693431</t>
  </si>
  <si>
    <t>160</t>
  </si>
  <si>
    <t>971042241</t>
  </si>
  <si>
    <t>Vybourání otvorů v betonových příčkách a zdech základových nebo nadzákladových plochy do 0,0225 m2, tl. do 300 mm</t>
  </si>
  <si>
    <t>-532671206</t>
  </si>
  <si>
    <t>https://podminky.urs.cz/item/CS_URS_2024_01/971042241</t>
  </si>
  <si>
    <t>971033261</t>
  </si>
  <si>
    <t>Vybourání otvorů ve zdivu základovém nebo nadzákladovém z cihel, tvárnic, příčkovek z cihel pálených na maltu vápennou nebo vápenocementovou plochy do 0,0225 m2, tl. do 600 mm</t>
  </si>
  <si>
    <t>360442170</t>
  </si>
  <si>
    <t>https://podminky.urs.cz/item/CS_URS_2024_01/971033261</t>
  </si>
  <si>
    <t>1588748172</t>
  </si>
  <si>
    <t>2,8*2</t>
  </si>
  <si>
    <t>0,051</t>
  </si>
  <si>
    <t>0,09</t>
  </si>
  <si>
    <t>0,128</t>
  </si>
  <si>
    <t>-1532935185</t>
  </si>
  <si>
    <t>5,869</t>
  </si>
  <si>
    <t>-587596287</t>
  </si>
  <si>
    <t>5,869*7</t>
  </si>
  <si>
    <t>1550232925</t>
  </si>
  <si>
    <t>1675052865</t>
  </si>
  <si>
    <t>(14+12,8+11,5+14,5+12+12+9,6+9,6+9,6+9,6+9,6+9,6+4,5+5,5)*0,9*0,1</t>
  </si>
  <si>
    <t>-1122982460</t>
  </si>
  <si>
    <t>12,996</t>
  </si>
  <si>
    <t>341939158</t>
  </si>
  <si>
    <t>871161141</t>
  </si>
  <si>
    <t>Montáž vodovodního potrubí z polyetylenu PE100 RC v otevřeném výkopu svařovaných na tupo SDR 11/PN16 d 32 x 3,0 mm</t>
  </si>
  <si>
    <t>1317885191</t>
  </si>
  <si>
    <t>https://podminky.urs.cz/item/CS_URS_2024_01/871161141</t>
  </si>
  <si>
    <t>"viz příloha D.4.7 výpis materiálu" 77,5</t>
  </si>
  <si>
    <t>28613524</t>
  </si>
  <si>
    <t>potrubí vodovodní třívrstvé PE100 RC SDR11 32x3,0mm</t>
  </si>
  <si>
    <t>1194588790</t>
  </si>
  <si>
    <t>77,5*1,015</t>
  </si>
  <si>
    <t>HWL.620003200116</t>
  </si>
  <si>
    <t>ISO spojka s vnitřním závitem 1"</t>
  </si>
  <si>
    <t>-1106051451</t>
  </si>
  <si>
    <t>7*1,015</t>
  </si>
  <si>
    <t>HWL.612003200116</t>
  </si>
  <si>
    <t>ISO  spojka 1"</t>
  </si>
  <si>
    <t>461539954</t>
  </si>
  <si>
    <t>871171141</t>
  </si>
  <si>
    <t>Montáž vodovodního potrubí z polyetylenu PE100 RC v otevřeném výkopu svařovaných na tupo SDR 11/PN16 d 40 x 3,7 mm</t>
  </si>
  <si>
    <t>1964055460</t>
  </si>
  <si>
    <t>https://podminky.urs.cz/item/CS_URS_2024_01/871171141</t>
  </si>
  <si>
    <t>"viz příloha D.4.7 výpis materiálu" 29,5</t>
  </si>
  <si>
    <t>28613525</t>
  </si>
  <si>
    <t>potrubí vodovodní třívrstvé PE100 RC SDR11 40x3,70mm</t>
  </si>
  <si>
    <t>-577551998</t>
  </si>
  <si>
    <t>29,5*1,015</t>
  </si>
  <si>
    <t>HWL.620004005416</t>
  </si>
  <si>
    <t>ISO spojka s vnitřním závitem 1 1/4"</t>
  </si>
  <si>
    <t>1356350802</t>
  </si>
  <si>
    <t>2*1,015</t>
  </si>
  <si>
    <t>HWL.612004005416</t>
  </si>
  <si>
    <t xml:space="preserve"> ISO  spojka 1 1/4"</t>
  </si>
  <si>
    <t>11287613</t>
  </si>
  <si>
    <t>871211141</t>
  </si>
  <si>
    <t>Montáž vodovodního potrubí z polyetylenu PE100 RC v otevřeném výkopu svařovaných na tupo SDR 11/PN16 d 63 x 5,8 mm</t>
  </si>
  <si>
    <t>-1438089336</t>
  </si>
  <si>
    <t>https://podminky.urs.cz/item/CS_URS_2024_01/871211141</t>
  </si>
  <si>
    <t>"viz příloha D.4.7 výpis materiálu" 47</t>
  </si>
  <si>
    <t>28613527</t>
  </si>
  <si>
    <t>potrubí vodovodní třívrstvé PE100 RC SDR11 63x5,80mm</t>
  </si>
  <si>
    <t>-743477182</t>
  </si>
  <si>
    <t>47*1,015</t>
  </si>
  <si>
    <t>HWL.620006300216</t>
  </si>
  <si>
    <t>ISO spojka s vnitřním závitem 2"</t>
  </si>
  <si>
    <t>1939652200</t>
  </si>
  <si>
    <t>4*1,015</t>
  </si>
  <si>
    <t>HWL.612006300216</t>
  </si>
  <si>
    <t xml:space="preserve"> ISO  spojka 2"</t>
  </si>
  <si>
    <t>-1428088813</t>
  </si>
  <si>
    <t>871231141</t>
  </si>
  <si>
    <t>Montáž vodovodního potrubí z polyetylenu PE100 RC v otevřeném výkopu svařovaných na tupo SDR 11/PN16 d 75 x 6,8 mm</t>
  </si>
  <si>
    <t>1002813080</t>
  </si>
  <si>
    <t>https://podminky.urs.cz/item/CS_URS_2024_01/871231141</t>
  </si>
  <si>
    <t>"viz příloha D.4.7 výpis materiálu" 6,0</t>
  </si>
  <si>
    <t>28613528</t>
  </si>
  <si>
    <t>potrubí vodovodní třívrstvé PE100 RC SDR11 75x6,80mm</t>
  </si>
  <si>
    <t>-441108761</t>
  </si>
  <si>
    <t>6*1,015</t>
  </si>
  <si>
    <t>891249111</t>
  </si>
  <si>
    <t>Montáž vodovodních armatur na potrubí navrtávacích pasů s ventilem Jt 1 MPa, na potrubí z trub litinových, ocelových nebo plastických hmot DN 80</t>
  </si>
  <si>
    <t>-672041334</t>
  </si>
  <si>
    <t>https://podminky.urs.cz/item/CS_URS_2024_01/891249111</t>
  </si>
  <si>
    <t>"viz příloha D.4.7 výpis materiálu"7</t>
  </si>
  <si>
    <t>42271412R</t>
  </si>
  <si>
    <t>pás navrtávací z tvárné litiny DN 80, PN 16 s kulovým kohoutem s koncovkou pro PE potrubí d32, objímka z tvárné litiny - na TLT potrubí</t>
  </si>
  <si>
    <t>1421937485</t>
  </si>
  <si>
    <t>891269111</t>
  </si>
  <si>
    <t>Montáž vodovodních armatur na potrubí navrtávacích pasů s ventilem Jt 1 MPa, na potrubí z trub litinových, ocelových nebo plastických hmot DN 100</t>
  </si>
  <si>
    <t>1867993112</t>
  </si>
  <si>
    <t>https://podminky.urs.cz/item/CS_URS_2024_01/891269111</t>
  </si>
  <si>
    <t>"viz příloha D.4.7 výpis materiálu" 2</t>
  </si>
  <si>
    <t>42271414R</t>
  </si>
  <si>
    <t>pás navrtávací z tvárné litiny DN 100, PN 16 s kulovým kohoutem s koncovkou pro PE potrubí d40, objímka z tvárné litiny - na TLT potrubí</t>
  </si>
  <si>
    <t>218502566</t>
  </si>
  <si>
    <t>877231101</t>
  </si>
  <si>
    <t>Montáž tvarovek na vodovodním plastovém potrubí z polyetylenu PE 100 elektrotvarovek SDR 11/PN16 spojek, oblouků nebo redukcí d 75</t>
  </si>
  <si>
    <t>-1707076027</t>
  </si>
  <si>
    <t>https://podminky.urs.cz/item/CS_URS_2024_01/877231101</t>
  </si>
  <si>
    <t>"viz příloha D.4.7 výpis materiálu"</t>
  </si>
  <si>
    <t>"lemový nákružek d75" 1</t>
  </si>
  <si>
    <t>28653134</t>
  </si>
  <si>
    <t>nákružek lemový PE 100 SDR11 75mm</t>
  </si>
  <si>
    <t>1373464155</t>
  </si>
  <si>
    <t>1*1,015</t>
  </si>
  <si>
    <t>8861423</t>
  </si>
  <si>
    <t xml:space="preserve">D+M točivá příruba DN 65 </t>
  </si>
  <si>
    <t>614431587</t>
  </si>
  <si>
    <t>877241118</t>
  </si>
  <si>
    <t>Montáž tvarovek na vodovodním plastovém potrubí z polyetylenu PE 100 elektrotvarovek SDR 11/PN16 záslepek d 90</t>
  </si>
  <si>
    <t>1044439924</t>
  </si>
  <si>
    <t>https://podminky.urs.cz/item/CS_URS_2024_01/877241118</t>
  </si>
  <si>
    <t>"viz příloha D.4.7 výpis materiálu - zaslepovací příruba" 4</t>
  </si>
  <si>
    <t>55253689</t>
  </si>
  <si>
    <t>příruba zaslepovací litinová vodovodní s vnitřním závitem 2" PN10/16 XG-kus DN 80</t>
  </si>
  <si>
    <t>681065695</t>
  </si>
  <si>
    <t>4*1,01</t>
  </si>
  <si>
    <t>1681991110</t>
  </si>
  <si>
    <t>722232045</t>
  </si>
  <si>
    <t>Armatury se dvěma závity kulové kohouty PN 42 do 185 °C přímé vnitřní závit G 1"</t>
  </si>
  <si>
    <t>-738669891</t>
  </si>
  <si>
    <t>https://podminky.urs.cz/item/CS_URS_2024_01/722232045</t>
  </si>
  <si>
    <t>722232046</t>
  </si>
  <si>
    <t>Armatury se dvěma závity kulové kohouty PN 42 do 185 °C přímé vnitřní závit G 5/4"</t>
  </si>
  <si>
    <t>-940993409</t>
  </si>
  <si>
    <t>https://podminky.urs.cz/item/CS_URS_2024_01/722232046</t>
  </si>
  <si>
    <t>722232048</t>
  </si>
  <si>
    <t>Armatury se dvěma závity kulové kohouty PN 42 do 185 °C přímé vnitřní závit G 2"</t>
  </si>
  <si>
    <t>-1135992635</t>
  </si>
  <si>
    <t>https://podminky.urs.cz/item/CS_URS_2024_01/722232048</t>
  </si>
  <si>
    <t>891231112</t>
  </si>
  <si>
    <t>Montáž vodovodních armatur na potrubí šoupátek nebo klapek uzavíracích v otevřeném výkopu nebo v šachtách s osazením zemní soupravy (bez poklopů) DN 65</t>
  </si>
  <si>
    <t>56421919</t>
  </si>
  <si>
    <t>https://podminky.urs.cz/item/CS_URS_2024_01/891231112</t>
  </si>
  <si>
    <t>42221302</t>
  </si>
  <si>
    <t>šoupátko pitná voda litina GGG 50 krátká stavební dl PN10/16 DN 65x170mm</t>
  </si>
  <si>
    <t>696859332</t>
  </si>
  <si>
    <t>-1587543416</t>
  </si>
  <si>
    <t>"viz příloha D.4.7 výpis materiálu" 4</t>
  </si>
  <si>
    <t>42221303</t>
  </si>
  <si>
    <t>šoupátko pitná voda litina GGG 50 krátká stavební dl PN10/16 DN 80x180mm</t>
  </si>
  <si>
    <t>-1733559034</t>
  </si>
  <si>
    <t>souprava zemní teleskopická  pro domovní uzávěr pro krytí 1,3 - 1,8 m</t>
  </si>
  <si>
    <t>572469162</t>
  </si>
  <si>
    <t>(7+2+2+4)*1,015</t>
  </si>
  <si>
    <t>899401111</t>
  </si>
  <si>
    <t>Osazení poklopů litinových ventilových, vč. podkladní desky</t>
  </si>
  <si>
    <t>593944920</t>
  </si>
  <si>
    <t>https://podminky.urs.cz/item/CS_URS_2024_01/899401111</t>
  </si>
  <si>
    <t>42291402</t>
  </si>
  <si>
    <t>poklop litinový ventilový</t>
  </si>
  <si>
    <t>1455335169</t>
  </si>
  <si>
    <t>747700240</t>
  </si>
  <si>
    <t>992554161</t>
  </si>
  <si>
    <t>"orientační tabulka modrá" 15</t>
  </si>
  <si>
    <t>88613503</t>
  </si>
  <si>
    <t>D+M chráničky HDPE 63x5,8mm vč. příplatek za nasunutí potrubí</t>
  </si>
  <si>
    <t>-612563238</t>
  </si>
  <si>
    <t>53,5</t>
  </si>
  <si>
    <t>88613504</t>
  </si>
  <si>
    <t xml:space="preserve">D+M chráničky HDPE 75x6,8mm vč. příplatek za nasunutí potrubí </t>
  </si>
  <si>
    <t>1630871603</t>
  </si>
  <si>
    <t>23,5</t>
  </si>
  <si>
    <t>81100230</t>
  </si>
  <si>
    <t xml:space="preserve">D+M chráničky HDPE 90x5,4 mm vč. příplatek za nasunutí potrubí </t>
  </si>
  <si>
    <t>-1832529772</t>
  </si>
  <si>
    <t>0,5</t>
  </si>
  <si>
    <t>900,6-R</t>
  </si>
  <si>
    <t xml:space="preserve">Utěsnění prostupu stěnou PUR pěnou po osazení vodovodního potrubí </t>
  </si>
  <si>
    <t>237796101</t>
  </si>
  <si>
    <t>Poznámka k položce:
viz TZ př. č. D.2.1, situace C3  a v.č. D.2.2 až D.2.10</t>
  </si>
  <si>
    <t>900125251</t>
  </si>
  <si>
    <t>D+M zaizolování a zednické zapravení uvnitř a vně vodovodní šachty, domu</t>
  </si>
  <si>
    <t>-411580375</t>
  </si>
  <si>
    <t>63433740</t>
  </si>
  <si>
    <t>"zaříznutí živičného krytu v tl. do 5cm - chodníky" 46,8*2</t>
  </si>
  <si>
    <t>1194092218</t>
  </si>
  <si>
    <t>"zaříznutí živičného krytu v tl. 15cm" 41,7*2</t>
  </si>
  <si>
    <t>-2031709765</t>
  </si>
  <si>
    <t>"zaříznutí betonové vrstvy v tl. 10cm - chodníky - podklad" 46,8*2</t>
  </si>
  <si>
    <t>571828587</t>
  </si>
  <si>
    <t>78,61</t>
  </si>
  <si>
    <t>-2092728869</t>
  </si>
  <si>
    <t>78,61*7</t>
  </si>
  <si>
    <t>1015802583</t>
  </si>
  <si>
    <t>13,177+4,586</t>
  </si>
  <si>
    <t>200695345</t>
  </si>
  <si>
    <t>78,61-17,763</t>
  </si>
  <si>
    <t>998276101</t>
  </si>
  <si>
    <t>Přesun hmot pro trubní vedení hloubené z trub z plastických hmot nebo sklolaminátových pro vodovody, kanalizace, teplovody, produktovody v otevřeném výkopu dopravní vzdálenost do 15 m</t>
  </si>
  <si>
    <t>1206155459</t>
  </si>
  <si>
    <t>https://podminky.urs.cz/item/CS_URS_2024_01/998276101</t>
  </si>
  <si>
    <t>SO 05 - Komunikace</t>
  </si>
  <si>
    <t xml:space="preserve">    2 - Zakládání</t>
  </si>
  <si>
    <t xml:space="preserve">    5 - Komunikace pozemní</t>
  </si>
  <si>
    <t>113106161</t>
  </si>
  <si>
    <t>Rozebrání dlažeb vozovek a ploch s přemístěním hmot na skládku na vzdálenost do 3 m nebo s naložením na dopravní prostředek, s jakoukoliv výplní spár ručně z drobných kostek nebo odseků s ložem z kameniva</t>
  </si>
  <si>
    <t>-52353760</t>
  </si>
  <si>
    <t>https://podminky.urs.cz/item/CS_URS_2024_01/113106161</t>
  </si>
  <si>
    <t>"vybourání krytu z dlažebních kostek s očištěním" 47</t>
  </si>
  <si>
    <t>113106571</t>
  </si>
  <si>
    <t>Rozebrání dlažeb vozovek a ploch s přemístěním hmot na skládku na vzdálenost do 3 m nebo s naložením na dopravní prostředek, s jakoukoliv výplní spár strojně plochy jednotlivě přes 200 m2 ze zámkové dlažby s ložem z kameniva</t>
  </si>
  <si>
    <t>-617779287</t>
  </si>
  <si>
    <t>https://podminky.urs.cz/item/CS_URS_2024_01/113106571</t>
  </si>
  <si>
    <t>"vybourání krytu z bet. dlažby tl. do 80mm" 505</t>
  </si>
  <si>
    <t>"odpočet kanalizační a vodovodní přípojky" -(3,05*1,1+(4,4+9,1)*1,0)</t>
  </si>
  <si>
    <t>113107221</t>
  </si>
  <si>
    <t>Odstranění podkladů nebo krytů strojně plochy jednotlivě přes 200 m2 s přemístěním hmot na skládku na vzdálenost do 20 m nebo s naložením na dopravní prostředek z kameniva hrubého drceného, o tl. vrstvy do 100 mm</t>
  </si>
  <si>
    <t>1637618513</t>
  </si>
  <si>
    <t>https://podminky.urs.cz/item/CS_URS_2024_01/113107221</t>
  </si>
  <si>
    <t xml:space="preserve">"vybourání podkladních nestmelených vrstev celkové tl. 60mm" </t>
  </si>
  <si>
    <t>"vybourání podkladních nestmelených vrstev" 2983</t>
  </si>
  <si>
    <t>"odpočet kanalizace, vodovod, přípojky" -(432,3*1,1+664,954*1,35+96,35*1,1+41,7*1,0)</t>
  </si>
  <si>
    <t>113107223R</t>
  </si>
  <si>
    <t>Odstranění podkladů nebo krytů strojně plochy jednotlivě přes 200 m2 s přemístěním hmot na skládku na vzdálenost do 20 m nebo s naložením na dopravní prostředek z kameniva hrubého drceného, o tl. vrstvy přes 200 do 300 mm</t>
  </si>
  <si>
    <t>392322590</t>
  </si>
  <si>
    <t>https://podminky.urs.cz/item/CS_URS_2024_01/113107223R</t>
  </si>
  <si>
    <t>"odstranění R-materiálu po zapravených rýhách"</t>
  </si>
  <si>
    <t>"chodníky tl. 25cm" (57,8+3,05)+(46,8+9,1+4,4)</t>
  </si>
  <si>
    <t>113107225</t>
  </si>
  <si>
    <t>Odstranění podkladů nebo krytů strojně plochy jednotlivě přes 200 m2 s přemístěním hmot na skládku na vzdálenost do 20 m nebo s naložením na dopravní prostředek z kameniva hrubého drceného, o tl. vrstvy přes 400 do 500 mm</t>
  </si>
  <si>
    <t>1753481141</t>
  </si>
  <si>
    <t>https://podminky.urs.cz/item/CS_URS_2024_01/113107225</t>
  </si>
  <si>
    <t>113107225R</t>
  </si>
  <si>
    <t>413369334</t>
  </si>
  <si>
    <t>https://podminky.urs.cz/item/CS_URS_2024_01/113107225R</t>
  </si>
  <si>
    <t>"vozovka v tl. 50cm" 664,951+96,35+432,3+41,7</t>
  </si>
  <si>
    <t>2068433827</t>
  </si>
  <si>
    <t>"vybourání podkladní vrstvy chodníku z LA" 1477</t>
  </si>
  <si>
    <t>"odpočet přípojky kanalizace, voda" -(96,35*1,1+41,7*1,0)</t>
  </si>
  <si>
    <t>113107241</t>
  </si>
  <si>
    <t>Odstranění podkladů nebo krytů strojně plochy jednotlivě přes 200 m2 s přemístěním hmot na skládku na vzdálenost do 20 m nebo s naložením na dopravní prostředek živičných, o tl. vrstvy do 50 mm</t>
  </si>
  <si>
    <t>-913917983</t>
  </si>
  <si>
    <t>https://podminky.urs.cz/item/CS_URS_2024_01/113107241</t>
  </si>
  <si>
    <t>"vybourání chodníku z litého asfaltu, vrstva cca 30-40mm" 1477</t>
  </si>
  <si>
    <t>113154363</t>
  </si>
  <si>
    <t>Frézování živičného podkladu nebo krytu s naložením na dopravní prostředek plochy přes 1 000 do 10 000 m2 s překážkami v trase pruhu šířky přes 1 m do 2 m, tloušťky vrstvy 50 mm</t>
  </si>
  <si>
    <t>-119266379</t>
  </si>
  <si>
    <t>https://podminky.urs.cz/item/CS_URS_2024_01/113154363</t>
  </si>
  <si>
    <t>"frézování obrusné vrstvy stávající vozovky v tl. 50mm, odměřeno v ACAD, objem. " 3134</t>
  </si>
  <si>
    <t>113154364</t>
  </si>
  <si>
    <t>Frézování živičného podkladu nebo krytu s naložením na dopravní prostředek plochy přes 1 000 do 10 000 m2 s překážkami v trase pruhu šířky přes 1 m do 2 m, tloušťky vrstvy 100 mm</t>
  </si>
  <si>
    <t>287747880</t>
  </si>
  <si>
    <t>https://podminky.urs.cz/item/CS_URS_2024_01/113154364</t>
  </si>
  <si>
    <t>"frézování ložní vrstvy stávající vozovky v tl. 100mm, odměřeno v ACAD" 2983</t>
  </si>
  <si>
    <t>113201111</t>
  </si>
  <si>
    <t>Vytrhání obrub s vybouráním lože, s přemístěním hmot na skládku na vzdálenost do 3 m nebo s naložením na dopravní prostředek chodníkových ležatých</t>
  </si>
  <si>
    <t>1793772457</t>
  </si>
  <si>
    <t>https://podminky.urs.cz/item/CS_URS_2024_01/113201111</t>
  </si>
  <si>
    <t>"vybourání bet. silniční přídlažby š. 25cm vč. bet. lože, odměřeno v ACAD, objem. " 191,25</t>
  </si>
  <si>
    <t>984816975</t>
  </si>
  <si>
    <t>"vybourání kamenných obrub š. 30cm vč. lože, s následným očištěním, odměřeno v ACAD"</t>
  </si>
  <si>
    <t>"odvoz dle pokynů investora" 317</t>
  </si>
  <si>
    <t>2034828399</t>
  </si>
  <si>
    <t>"vybourání stávajících bet. obrub vč. bet. lože, odměřeno v ACAD"586</t>
  </si>
  <si>
    <t>-1507149904</t>
  </si>
  <si>
    <t>"sejmutí travního drnu s naložením na dopravní prostředek" 120</t>
  </si>
  <si>
    <t>122251106</t>
  </si>
  <si>
    <t>Odkopávky a prokopávky nezapažené strojně v hornině třídy těžitelnosti I skupiny 3 přes 1 000 do 5 000 m3</t>
  </si>
  <si>
    <t>-2077869534</t>
  </si>
  <si>
    <t>https://podminky.urs.cz/item/CS_URS_2024_01/122251106</t>
  </si>
  <si>
    <t>"odkopávky v trase pro konstrukční vrstvy" 30</t>
  </si>
  <si>
    <t>"odkopávky pro sanaci podloží, rozsah dle odsouhlasení TDI a geotechnika stavby" 1852</t>
  </si>
  <si>
    <t>131251203</t>
  </si>
  <si>
    <t>Hloubení zapažených jam a zářezů strojně s urovnáním dna do předepsaného profilu a spádu v hornině třídy těžitelnosti I skupiny 3 přes 50 do 100 m3</t>
  </si>
  <si>
    <t>987733633</t>
  </si>
  <si>
    <t>https://podminky.urs.cz/item/CS_URS_2024_01/131251203</t>
  </si>
  <si>
    <t>"hloubení jam pro vybourání uličních vpustí s naložením na dopravní prostředek"</t>
  </si>
  <si>
    <t>"tř. 3 z 90%"65*0,9</t>
  </si>
  <si>
    <t>131351203</t>
  </si>
  <si>
    <t>Hloubení zapažených jam a zářezů strojně s urovnáním dna do předepsaného profilu a spádu v hornině třídy těžitelnosti II skupiny 4 přes 50 do 100 m3</t>
  </si>
  <si>
    <t>1155923770</t>
  </si>
  <si>
    <t>https://podminky.urs.cz/item/CS_URS_2024_01/131351203</t>
  </si>
  <si>
    <t>"tř. 4 z 10%"65*0,1</t>
  </si>
  <si>
    <t>132251104</t>
  </si>
  <si>
    <t>Hloubení nezapažených rýh šířky do 800 mm strojně s urovnáním dna do předepsaného profilu a spádu v hornině třídy těžitelnosti I skupiny 3 přes 100 m3</t>
  </si>
  <si>
    <t>61521879</t>
  </si>
  <si>
    <t>https://podminky.urs.cz/item/CS_URS_2024_01/132251104</t>
  </si>
  <si>
    <t>"hloubení rýh pro  tativody, s naložením na dopravní prostředek" 159,25</t>
  </si>
  <si>
    <t>Hloubení zapažených rýh šířky přes 800 do 2 000 mm strojně s urovnáním dna do předepsaného profilu a spádu v hornině třídy těžitelnosti I skupiny 3 přes 500 do 1 000 m3</t>
  </si>
  <si>
    <t>2147319771</t>
  </si>
  <si>
    <t>"hloubení rýh pro vybourání přípojek uličních vpustí s naložením na dopravní prostředek" 155</t>
  </si>
  <si>
    <t>"hloubení rýh pro nové přípojky a uličních vpusti s naložením na dopravní prostředek" 442,2</t>
  </si>
  <si>
    <t>"90%"597,20*0,9</t>
  </si>
  <si>
    <t>Hloubení zapažených rýh šířky přes 800 do 2 000 mm strojně s urovnáním dna do předepsaného profilu a spádu v hornině třídy těžitelnosti II skupiny 4 přes 500 do 1 000 m3</t>
  </si>
  <si>
    <t>-1654352300</t>
  </si>
  <si>
    <t>"10%"597,20*0,1</t>
  </si>
  <si>
    <t>1265420396</t>
  </si>
  <si>
    <t>"pažení pro přípojky uličních vpustí prům. hl.3,5m  a pro vpusti hl. 2m" 174,8*3,5*2+30*1,0*2,0*2</t>
  </si>
  <si>
    <t>2080050</t>
  </si>
  <si>
    <t>1343,6</t>
  </si>
  <si>
    <t>266045488</t>
  </si>
  <si>
    <t xml:space="preserve">"odvoz přebytečné zeminy na skládku" </t>
  </si>
  <si>
    <t>"z odkopávek.....100%" 1882</t>
  </si>
  <si>
    <t>"z hloubení jam.....90%" 65*0,9</t>
  </si>
  <si>
    <t>"z hloubení rýh.....100%"159,25</t>
  </si>
  <si>
    <t>"z hloubení rýh.....90%" 597,2*0,9</t>
  </si>
  <si>
    <t>"travní drn.....100%" 120*0,2</t>
  </si>
  <si>
    <t>1285113690</t>
  </si>
  <si>
    <t>"z hloubení jam.....10%" 65*0,1</t>
  </si>
  <si>
    <t>"z hloubení rýh.....10%"597,2*0,1</t>
  </si>
  <si>
    <t>-574552145</t>
  </si>
  <si>
    <t>"z odkopávek" 1882</t>
  </si>
  <si>
    <t>"z hloubení jam" 65</t>
  </si>
  <si>
    <t>"z hloubení rýh" 597,2+159,25</t>
  </si>
  <si>
    <t>"travní drn" 120*0,2</t>
  </si>
  <si>
    <t xml:space="preserve">Poplatek za skládkz zeminy v tř. 1 - 4 </t>
  </si>
  <si>
    <t>-1275151840</t>
  </si>
  <si>
    <t>"z hloubení jam.....80%" 65*0,8</t>
  </si>
  <si>
    <t>"z hloubení rýh....80%" (597,2+159,25)*0,8</t>
  </si>
  <si>
    <t>"travní drn....100%" 120*0,2</t>
  </si>
  <si>
    <t>-1342331622</t>
  </si>
  <si>
    <t>"z hloubení jam....20%" 65*0,2</t>
  </si>
  <si>
    <t>"z hloubení rýh.....20%"( 597,2+159,25)*0,2</t>
  </si>
  <si>
    <t>171101102R</t>
  </si>
  <si>
    <t>Uložení sypaniny do násypů s rozprostřením sypaniny ve vrstvách a s hrubým urovnáním zhutněných s uzavřením povrchu násypu z hornin soudržných s předepsanou mírou zhutnění v procentech výsledků zkoušek Proctor-Standard (dále jen PS) na 96 % PS</t>
  </si>
  <si>
    <t>651740732</t>
  </si>
  <si>
    <t>"násypy s hutněním po vrstvách na 96%PS" 10+9,2</t>
  </si>
  <si>
    <t>58344229</t>
  </si>
  <si>
    <t>štěrkodrť frakce 0/125</t>
  </si>
  <si>
    <t>-862560458</t>
  </si>
  <si>
    <t>19,2*1,1*1,05*1,8</t>
  </si>
  <si>
    <t>-814375846</t>
  </si>
  <si>
    <t>"zásyp se zhutněním po vrstvách na 96%P.S." 246,39+257,03</t>
  </si>
  <si>
    <t>"zásyp jam po vybouraných skrytých konstrukcí" 30</t>
  </si>
  <si>
    <t>1424779277</t>
  </si>
  <si>
    <t>533,04*1,1*1,05*1,8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</si>
  <si>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</si>
  <si>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</si>
  <si>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1855279626</t>
  </si>
  <si>
    <t>https://podminky.urs.cz/item/CS_URS_2024_01/175151101</t>
  </si>
  <si>
    <t>"obsyp potrubí sypaninou z vhodných hornin, hutnění po vrstvách, zrno max 22mm"  44,55</t>
  </si>
  <si>
    <t>58337331</t>
  </si>
  <si>
    <t>štěrkopísek frakce 0/22</t>
  </si>
  <si>
    <t>1702925701</t>
  </si>
  <si>
    <t>44,55*1,1*1,05*1,8</t>
  </si>
  <si>
    <t>-344674089</t>
  </si>
  <si>
    <t>19,2*1,1*1,05</t>
  </si>
  <si>
    <t>533,04*1,1*1,05</t>
  </si>
  <si>
    <t>44,55*1,1*1,05</t>
  </si>
  <si>
    <t>0,2*122</t>
  </si>
  <si>
    <t>883578239</t>
  </si>
  <si>
    <t>713,692</t>
  </si>
  <si>
    <t>-1547795924</t>
  </si>
  <si>
    <t xml:space="preserve">"rozprostření ornice na ostrůvcích zeleně v tl. 20cm" </t>
  </si>
  <si>
    <t>"viz příloha D.5.2 - situace, odměřeno v ACAD" 122</t>
  </si>
  <si>
    <t>10364101.1</t>
  </si>
  <si>
    <t>-1268422508</t>
  </si>
  <si>
    <t>0,2*122*1,6</t>
  </si>
  <si>
    <t>-300729773</t>
  </si>
  <si>
    <t>122</t>
  </si>
  <si>
    <t>162887757</t>
  </si>
  <si>
    <t>122*0,03*1,05</t>
  </si>
  <si>
    <t>185804215</t>
  </si>
  <si>
    <t>Vypletí v rovině nebo na svahu do 1:5 trávníku po výsevu</t>
  </si>
  <si>
    <t>512100635</t>
  </si>
  <si>
    <t>185804312</t>
  </si>
  <si>
    <t>Zalití rostlin vodou plochy záhonů jednotlivě přes 20 m2</t>
  </si>
  <si>
    <t>-1688791807</t>
  </si>
  <si>
    <t>https://podminky.urs.cz/item/CS_URS_2024_01/185804312</t>
  </si>
  <si>
    <t>"spotřeba 20l/m2, celkem 3x po dobu výstavby" 122*0,020*3</t>
  </si>
  <si>
    <t>vod2024</t>
  </si>
  <si>
    <t>voda</t>
  </si>
  <si>
    <t>-2144204432</t>
  </si>
  <si>
    <t>7,32</t>
  </si>
  <si>
    <t>185851121</t>
  </si>
  <si>
    <t>Dovoz vody pro zálivku rostlin na vzdálenost do 1000 m</t>
  </si>
  <si>
    <t>-1690694447</t>
  </si>
  <si>
    <t>https://podminky.urs.cz/item/CS_URS_2024_01/185851121</t>
  </si>
  <si>
    <t>"dovoz vody vzd do 5km" 7,32</t>
  </si>
  <si>
    <t>185851129</t>
  </si>
  <si>
    <t>Dovoz vody pro zálivku rostlin Příplatek k ceně za každých dalších i započatých 1000 m</t>
  </si>
  <si>
    <t>-215270338</t>
  </si>
  <si>
    <t>https://podminky.urs.cz/item/CS_URS_2024_01/185851129</t>
  </si>
  <si>
    <t>7,32*5</t>
  </si>
  <si>
    <t>181152330.1</t>
  </si>
  <si>
    <t xml:space="preserve">Úprava pláně HTÚ dle předepsaných sklonů vč. případných hutnících pokusů a vystavení protokolů o zkoušce ověření modulu přetvárnosti se zhutněním na požadovanou hodnotu Edef2=30MPa při poměru Edef2/Edef1 dle požadavku ČSN 72006 </t>
  </si>
  <si>
    <t>433529061</t>
  </si>
  <si>
    <t>"úprava pláně pro chodníky, hutnění na Edef2=30MPa" 1729</t>
  </si>
  <si>
    <t>181152345.1</t>
  </si>
  <si>
    <t xml:space="preserve">Úprava pláně HTÚ dle předepsaných sklonů vč. případných hutnících pokusů a vystavení protokolů o zkoušce ověření modulu přetvárnosti se zhutněním na požadovanou hodnotu Edef2=45MPa při poměru Edef2/Edef1 dle požadavku ČSN 72006 </t>
  </si>
  <si>
    <t>1386321581</t>
  </si>
  <si>
    <t>"úprava pláně pro komunikace, hutnění na Edef2=45MPa" 3704</t>
  </si>
  <si>
    <t>Zakládání</t>
  </si>
  <si>
    <t>211561111</t>
  </si>
  <si>
    <t>Výplň kamenivem do rýh odvodňovacích žeber nebo trativodů bez zhutnění, s úpravou povrchu výplně kamenivem hrubým drceným frakce 4 až 16 mm</t>
  </si>
  <si>
    <t>-105953315</t>
  </si>
  <si>
    <t>https://podminky.urs.cz/item/CS_URS_2024_01/211561111</t>
  </si>
  <si>
    <t>"drenážní žebro 100x150 z kameniva drcenného fr. 8/16"</t>
  </si>
  <si>
    <t>"viz příloha D.5.4 vzorové příčné řezy" 451*0,1*0,15</t>
  </si>
  <si>
    <t>1226605705</t>
  </si>
  <si>
    <t>6,765</t>
  </si>
  <si>
    <t>1609786222</t>
  </si>
  <si>
    <t>211971121</t>
  </si>
  <si>
    <t>Zřízení opláštění výplně z geotextilie odvodňovacích žeber nebo trativodů v rýze nebo zářezu se stěnami svislými nebo šikmými o sklonu přes 1:2 při rozvinuté šířce opláštění do 2,5 m</t>
  </si>
  <si>
    <t>-1062890568</t>
  </si>
  <si>
    <t>https://podminky.urs.cz/item/CS_URS_2024_01/211971121</t>
  </si>
  <si>
    <t>"opláštění trativodu" 637*2,0</t>
  </si>
  <si>
    <t>"opláštění drenážního žebra 100x150 geotextilií 250g/m2"</t>
  </si>
  <si>
    <t>"viz příloha D.5.4 vzorové příčné řezy" 451*(0,1+0,15+0,1+0,15)*1,1</t>
  </si>
  <si>
    <t>69311198</t>
  </si>
  <si>
    <t>geotextilie netkaná separační, ochranná, filtrační, drenážní PES(70%)+PP(30%) 250g/m2</t>
  </si>
  <si>
    <t>573177283</t>
  </si>
  <si>
    <t>1522,05*1,15 'Přepočtené koeficientem množství</t>
  </si>
  <si>
    <t>212752401</t>
  </si>
  <si>
    <t>Trativody z drenážních trubek pro liniové stavby a komunikace se zřízením štěrkového lože pod trubky a s jejich obsypemv průměrném celkovém množství do 0,15 m3/m v otevřeném výkopu trubka korugovaná sendvičová PE-HD SN 8 celoperforovaná 360° DN 100</t>
  </si>
  <si>
    <t>-150541139</t>
  </si>
  <si>
    <t>https://podminky.urs.cz/item/CS_URS_2024_01/212752401</t>
  </si>
  <si>
    <t>"viz příloha D.5.4. Vzorové příčné řezy, odměřeno v ACAD" 637</t>
  </si>
  <si>
    <t>212792311</t>
  </si>
  <si>
    <t>Odvodnění mostní opěry z plastových trub drenážní potrubí HDPE DN 100</t>
  </si>
  <si>
    <t>877024070</t>
  </si>
  <si>
    <t>https://podminky.urs.cz/item/CS_URS_2024_01/212792311</t>
  </si>
  <si>
    <t>"bodová drenáž z trub PVC DN 70, pod dlažbou v místě nájezdů na zvýšené dopravní plochy"</t>
  </si>
  <si>
    <t>"viz příloha D.5.4. Vzorové příčné řezy" 4*0,3</t>
  </si>
  <si>
    <t>213141111</t>
  </si>
  <si>
    <t>Zřízení vrstvy z geotextilie filtrační, separační, odvodňovací, ochranné, výztužné nebo protierozní v rovině nebo ve sklonu do 1:5, šířky do 3 m</t>
  </si>
  <si>
    <t>354746783</t>
  </si>
  <si>
    <t>https://podminky.urs.cz/item/CS_URS_2024_01/213141111</t>
  </si>
  <si>
    <t>"překrytí bodové drenáže průhem filtrační geotextilie" 4*0,25</t>
  </si>
  <si>
    <t>1672965520</t>
  </si>
  <si>
    <t>1*1,15 'Přepočtené koeficientem množství</t>
  </si>
  <si>
    <t>919726122</t>
  </si>
  <si>
    <t>Geotextilie netkaná pro ochranu, separaci nebo filtraci měrná hmotnost přes 200 do 300 g/m2</t>
  </si>
  <si>
    <t>-908896115</t>
  </si>
  <si>
    <t>https://podminky.urs.cz/item/CS_URS_2024_01/919726122</t>
  </si>
  <si>
    <t>"opláštění trativodních žeber geotextilií 250 g/m2"</t>
  </si>
  <si>
    <t>"viz příloha D.5.4. Vzorové příčné řezy, odměřeno v ACAD" 637*0,4*4*1,1</t>
  </si>
  <si>
    <t>-737500423</t>
  </si>
  <si>
    <t>"vybourání stávajících uličních vpustí celkem 18ks, hmotnost vpusti cca 0,65 t/kus, objem.hmotnost bet suti 2,2 t/m3" (18*0,65)/2,2</t>
  </si>
  <si>
    <t>"vybourání stáv. přípojek DN 100-200mm celkem 38m, hmotnost přípojky vč. obet. a podkladu 0,856 t/m, objem. hmotnost suti 2,2 t/m3" (38*0,856)/2,2</t>
  </si>
  <si>
    <t>961044111</t>
  </si>
  <si>
    <t>Bourání základů z betonu prostého</t>
  </si>
  <si>
    <t>-2062627988</t>
  </si>
  <si>
    <t>https://podminky.urs.cz/item/CS_URS_2024_01/961044111</t>
  </si>
  <si>
    <t>"vybourání základů překládaných stožárů VO," 26,93</t>
  </si>
  <si>
    <t>"provádění částečných demolice skrytých betonových konstrukcí" 10</t>
  </si>
  <si>
    <t>-429778185</t>
  </si>
  <si>
    <t>432894175</t>
  </si>
  <si>
    <t>20,103*2,2</t>
  </si>
  <si>
    <t>0,062*18</t>
  </si>
  <si>
    <t>36,93*2,2</t>
  </si>
  <si>
    <t>-46389215</t>
  </si>
  <si>
    <t>126,589</t>
  </si>
  <si>
    <t>628990564</t>
  </si>
  <si>
    <t>126,589*7</t>
  </si>
  <si>
    <t>1951290670</t>
  </si>
  <si>
    <t>-1002232955</t>
  </si>
  <si>
    <t>0,1*0,1*38</t>
  </si>
  <si>
    <t>966006132R</t>
  </si>
  <si>
    <t>Odstranění dopravních nebo orientačních značek se sloupkem s uložením hmot na vzdálenost do 20 m s naložením na dopravní prostřede, vodorovné přemístění, složení, poplatek</t>
  </si>
  <si>
    <t>1927181707</t>
  </si>
  <si>
    <t>"demontáž stávajících dopravních značek, vč. sloupku a základu"</t>
  </si>
  <si>
    <t>"likvidace dle pokynů investora" 11</t>
  </si>
  <si>
    <t>-637919373</t>
  </si>
  <si>
    <t xml:space="preserve">"viz příloha D.5.8 vzorový příčný řez uložení potrubí" </t>
  </si>
  <si>
    <t>"zrno max. 8mm, vlivem velké hloubky kanalizace je 62m potrubí  uloženo svisle, bez lože" 14,07</t>
  </si>
  <si>
    <t>767482047</t>
  </si>
  <si>
    <t>14,07</t>
  </si>
  <si>
    <t>2022622346</t>
  </si>
  <si>
    <t>-1206570448</t>
  </si>
  <si>
    <t>"bet. pražce pod trouby, délka trub 1,25m, á2ks pražce na troubu"113*2</t>
  </si>
  <si>
    <t>-396847293</t>
  </si>
  <si>
    <t>226*1,01</t>
  </si>
  <si>
    <t>-1985459744</t>
  </si>
  <si>
    <t>"viz příloha D.5.8 vzorový příčný řez uložení potrubí"</t>
  </si>
  <si>
    <t>"vlivem velké hloubky kanalizace je 62m potrubí  uloženo svisle, bez lože" 6,76</t>
  </si>
  <si>
    <t>-2087144140</t>
  </si>
  <si>
    <t>0,2*0,1/2*2*(174,8-62)</t>
  </si>
  <si>
    <t>Komunikace pozemní</t>
  </si>
  <si>
    <t>564831111</t>
  </si>
  <si>
    <t>Podklad ze štěrkodrti ŠD s rozprostřením a zhutněním plochy přes 100 m2, po zhutnění tl. 100 mm</t>
  </si>
  <si>
    <t>-1530729228</t>
  </si>
  <si>
    <t>https://podminky.urs.cz/item/CS_URS_2024_01/564831111</t>
  </si>
  <si>
    <t>"viz příloha D.5.4. Vzorové příčné řezy, odměřeno v ACAD"</t>
  </si>
  <si>
    <t>"konstrukce 3" 1740</t>
  </si>
  <si>
    <t>564851111</t>
  </si>
  <si>
    <t>Podklad ze štěrkodrti ŠD s rozprostřením a zhutněním plochy přes 100 m2, po zhutnění tl. 150 mm</t>
  </si>
  <si>
    <t>805818124</t>
  </si>
  <si>
    <t>https://podminky.urs.cz/item/CS_URS_2024_01/564851111</t>
  </si>
  <si>
    <t>"konstrukce 1a" 13</t>
  </si>
  <si>
    <t>"kosntrukce 3" 1827</t>
  </si>
  <si>
    <t>"konstrukce 4" 111</t>
  </si>
  <si>
    <t>564861111</t>
  </si>
  <si>
    <t>Podklad ze štěrkodrti ŠD s rozprostřením a zhutněním plochy přes 100 m2, po zhutnění tl. 200 mm</t>
  </si>
  <si>
    <t>-973163174</t>
  </si>
  <si>
    <t>https://podminky.urs.cz/item/CS_URS_2024_01/564861111</t>
  </si>
  <si>
    <t>"vč. vytažení pod obruby"</t>
  </si>
  <si>
    <t>"konstrukce 1" 2126</t>
  </si>
  <si>
    <t>"konstrukce 2-1 šedá" 1551</t>
  </si>
  <si>
    <t>"konstrukce 2-2 červená" 92</t>
  </si>
  <si>
    <t>"konstrukce 5" 457</t>
  </si>
  <si>
    <t>"konstrukce 6" 31</t>
  </si>
  <si>
    <t>"vyrovnání rozdílu pláně cca 152m3" 152/0,2</t>
  </si>
  <si>
    <t>564871111</t>
  </si>
  <si>
    <t>Podklad ze štěrkodrti ŠD s rozprostřením a zhutněním plochy přes 100 m2, po zhutnění tl. 250 mm</t>
  </si>
  <si>
    <t>1501683293</t>
  </si>
  <si>
    <t>https://podminky.urs.cz/item/CS_URS_2024_01/564871111</t>
  </si>
  <si>
    <t>"výměna podloží v aktivní zóně, hutnění po vrstvách, celková tl. 50cm" 3704*2</t>
  </si>
  <si>
    <t>565155111R</t>
  </si>
  <si>
    <t>Asfaltový beton vrstva podkladní ACP 16 + (obalované kamenivo střednězrnné - OKS) s rozprostřením a zhutněním, po zhutnění tl. 70 mm</t>
  </si>
  <si>
    <t>1485167146</t>
  </si>
  <si>
    <t>"konstrukce 1" 1758</t>
  </si>
  <si>
    <t>565176111R</t>
  </si>
  <si>
    <t>Asfaltový beton vrstva podkladní ACP 22+ (obalované kamenivo hrubozrnné - OKH) s rozprostřením a zhutněním, po zhutnění tl. 100 mm</t>
  </si>
  <si>
    <t>1062491629</t>
  </si>
  <si>
    <t>"konstrukce 1a" 16</t>
  </si>
  <si>
    <t>567122114</t>
  </si>
  <si>
    <t>Podklad ze směsi stmelené cementem SC bez dilatačních spár, s rozprostřením a zhutněním SC C 8/10 (KSC I), po zhutnění tl. 150 mm</t>
  </si>
  <si>
    <t>67670818</t>
  </si>
  <si>
    <t>https://podminky.urs.cz/item/CS_URS_2024_01/567122114</t>
  </si>
  <si>
    <t>"konstrukce 2-1 šedá" 870</t>
  </si>
  <si>
    <t>"konstrukce 2-2 červená" 53</t>
  </si>
  <si>
    <t>"konstrukce 4" 105</t>
  </si>
  <si>
    <t>"konstrukce 6" 28</t>
  </si>
  <si>
    <t>567132113</t>
  </si>
  <si>
    <t>Podklad ze směsi stmelené cementem SC bez dilatačních spár, s rozprostřením a zhutněním SC C 8/10 (KSC I), po zhutnění tl. 180 mm</t>
  </si>
  <si>
    <t>-1220184119</t>
  </si>
  <si>
    <t>https://podminky.urs.cz/item/CS_URS_2024_01/567132113</t>
  </si>
  <si>
    <t>"konstrukce 1" 1785</t>
  </si>
  <si>
    <t>567132115</t>
  </si>
  <si>
    <t>Podklad ze směsi stmelené cementem SC bez dilatačních spár, s rozprostřením a zhutněním SC C 8/10 (KSC I), po zhutnění tl. 200 mm</t>
  </si>
  <si>
    <t>1732232542</t>
  </si>
  <si>
    <t>https://podminky.urs.cz/item/CS_URS_2024_01/567132115</t>
  </si>
  <si>
    <t>567142112</t>
  </si>
  <si>
    <t>Podklad ze směsi stmelené cementem SC bez dilatačních spár, s rozprostřením a zhutněním SC C 8/10 (KSC I), po zhutnění tl. 220 mm</t>
  </si>
  <si>
    <t>2085048770</t>
  </si>
  <si>
    <t>https://podminky.urs.cz/item/CS_URS_2024_01/567142112</t>
  </si>
  <si>
    <t>"konstrukce 5, tl. vrstvy 150-280mm" 295</t>
  </si>
  <si>
    <t>573191111</t>
  </si>
  <si>
    <t>Postřik infiltrační kationaktivní emulzí v množství 1,00 kg/m2</t>
  </si>
  <si>
    <t>1181257693</t>
  </si>
  <si>
    <t>https://podminky.urs.cz/item/CS_URS_2024_01/573191111</t>
  </si>
  <si>
    <t>"konstrukce 1" 1772</t>
  </si>
  <si>
    <t>573231106</t>
  </si>
  <si>
    <t>Postřik spojovací PS bez posypu kamenivem ze silniční emulze, v množství 0,30 kg/m2</t>
  </si>
  <si>
    <t>-283698010</t>
  </si>
  <si>
    <t>https://podminky.urs.cz/item/CS_URS_2024_01/573231106</t>
  </si>
  <si>
    <t>573231107</t>
  </si>
  <si>
    <t>Postřik spojovací PS bez posypu kamenivem ze silniční emulze, v množství 0,40 kg/m2</t>
  </si>
  <si>
    <t>792520771</t>
  </si>
  <si>
    <t>https://podminky.urs.cz/item/CS_URS_2024_01/573231107</t>
  </si>
  <si>
    <t>577144111R</t>
  </si>
  <si>
    <t>Asfaltový beton vrstva obrusná ACO 11+ (ABS) s rozprostřením a se zhutněním, po zhutnění tl. 50 mm</t>
  </si>
  <si>
    <t>127119373</t>
  </si>
  <si>
    <t>"konstrukce 1a" 138</t>
  </si>
  <si>
    <t>591211111</t>
  </si>
  <si>
    <t>Kladení dlažby z kostek s provedením lože do tl. 50 mm, s vyplněním spár, s dvojím beraněním a se smetením přebytečného materiálu na krajnici drobných z kamene, do lože z kameniva těženého</t>
  </si>
  <si>
    <t>1193028394</t>
  </si>
  <si>
    <t>https://podminky.urs.cz/item/CS_URS_2024_01/591211111</t>
  </si>
  <si>
    <t>"viz příloha D.5.2 Situace"</t>
  </si>
  <si>
    <t>"vč. lože z DK fr. 4/8 tl. 40mm, využití vybourané kostky"</t>
  </si>
  <si>
    <t>-680166040</t>
  </si>
  <si>
    <t>28*1,02</t>
  </si>
  <si>
    <t>591241111</t>
  </si>
  <si>
    <t>Kladení dlažby z kostek s provedením lože do tl. 50 mm, s vyplněním spár, s dvojím beraněním a se smetením přebytečného materiálu na krajnici drobných z kamene, do lože z cementové malty</t>
  </si>
  <si>
    <t>662923364</t>
  </si>
  <si>
    <t>https://podminky.urs.cz/item/CS_URS_2024_01/591241111</t>
  </si>
  <si>
    <t>"provedení spádovaného povrchového odvodňovacího žlábku z drobných kostek do lože z cem malty tl.50mm, využití původního materiálu" 12</t>
  </si>
  <si>
    <t>753553914</t>
  </si>
  <si>
    <t>12*1,02</t>
  </si>
  <si>
    <t>596211113</t>
  </si>
  <si>
    <t>Kladení dlažby z betonových zámkových dlaždic komunikací pro pěší ručně s ložem z kameniva těženého nebo drceného tl. do 40 mm, s vyplněním spár s dvojitým hutněním, vibrováním a se smetením přebytečného materiálu na krajnici tl. 60 mm skupiny A, pro plochy přes 300 m2</t>
  </si>
  <si>
    <t>59802147</t>
  </si>
  <si>
    <t>https://podminky.urs.cz/item/CS_URS_2024_01/596211113</t>
  </si>
  <si>
    <t>"vč. lože z DK fr. 4/8 tl. 40mm"</t>
  </si>
  <si>
    <t>"konstrukce 3 - dlažba šedá hladká" 1690</t>
  </si>
  <si>
    <t>"konstrukce 3 - dlažba červená reliéfní" 50,32</t>
  </si>
  <si>
    <t>59245021</t>
  </si>
  <si>
    <t>dlažba skladebná betonová 200x200mm tl 60mm přírodní</t>
  </si>
  <si>
    <t>-451097095</t>
  </si>
  <si>
    <t>1690*1,03</t>
  </si>
  <si>
    <t>59245019</t>
  </si>
  <si>
    <t>dlažba pro nevidomé betonová 200x100mm tl 60mm přírodní</t>
  </si>
  <si>
    <t>-1919405829</t>
  </si>
  <si>
    <t>50,32*1,03</t>
  </si>
  <si>
    <t>596212213</t>
  </si>
  <si>
    <t>Kladení dlažby z betonových zámkových dlaždic pozemních komunikací ručně s ložem z kameniva těženého nebo drceného tl. do 50 mm, s vyplněním spár, s dvojitým hutněním vibrováním a se smetením přebytečného materiálu na krajnici tl. 80 mm skupiny A, pro plochy přes 300 m2</t>
  </si>
  <si>
    <t>437671127</t>
  </si>
  <si>
    <t>https://podminky.urs.cz/item/CS_URS_2024_01/596212213</t>
  </si>
  <si>
    <t>"konstrukce 4" 84+21,44</t>
  </si>
  <si>
    <t>"konstrukce 5" 295+6,6</t>
  </si>
  <si>
    <t>59245020</t>
  </si>
  <si>
    <t>dlažba skladebná betonová 200x100mm tl 80mm přírodní</t>
  </si>
  <si>
    <t>1540605636</t>
  </si>
  <si>
    <t>"konstrukce 2-1 šedá" 870*1,03</t>
  </si>
  <si>
    <t>"konstrukce 4" 84*1,03</t>
  </si>
  <si>
    <t>59245005</t>
  </si>
  <si>
    <t>dlažba skladebná betonová 200x100mm tl 80mm barevná</t>
  </si>
  <si>
    <t>1606332601</t>
  </si>
  <si>
    <t>"konstrukce 2-2 červená" 53*1,03</t>
  </si>
  <si>
    <t>59245203</t>
  </si>
  <si>
    <t>dlažba zámková betonová tvaru I 200x165mm tl 80mm barevná</t>
  </si>
  <si>
    <t>795074280</t>
  </si>
  <si>
    <t>Poznámka k položce:
Spotřeba: 36 kus/m2</t>
  </si>
  <si>
    <t>"konstrukce 5" 295*1,03</t>
  </si>
  <si>
    <t>59245006</t>
  </si>
  <si>
    <t>dlažba pro nevidomé betonová 200x100mm tl 60mm barevná</t>
  </si>
  <si>
    <t>1078571614</t>
  </si>
  <si>
    <t>"konstrukce 4" 21,44*1,03</t>
  </si>
  <si>
    <t>"konstrukce 5" 6,6*1,03</t>
  </si>
  <si>
    <t>599141111V</t>
  </si>
  <si>
    <t>Vyplnění spár živičnou zálivkou - bez prořezu</t>
  </si>
  <si>
    <t>-791825708</t>
  </si>
  <si>
    <t>"v místech napojení na stávající asf. vozovky, odměřeno v ACAD" 123</t>
  </si>
  <si>
    <t>622331141</t>
  </si>
  <si>
    <t>Omítka cementová vnějších ploch nanášená ručně dvouvrstvá, tloušťky jádrové omítky do 15 mm a tloušťky štuku do 3 mm štuková stěn</t>
  </si>
  <si>
    <t>-138346775</t>
  </si>
  <si>
    <t>https://podminky.urs.cz/item/CS_URS_2024_01/622331141</t>
  </si>
  <si>
    <t>"zapravení pohledových částí obnažených nebo stavbou poškozených podezdívek oplocení, omítka různých typů" 25</t>
  </si>
  <si>
    <t>-1788164766</t>
  </si>
  <si>
    <t xml:space="preserve">"viz příloha D.5.2 Situace" 174,8 </t>
  </si>
  <si>
    <t>59710651</t>
  </si>
  <si>
    <t>trouba kameninová glazovaná DN 150mm L1,25m spojovací systém F</t>
  </si>
  <si>
    <t>443163683</t>
  </si>
  <si>
    <t>174,8*1,015 'Přepočtené koeficientem množství</t>
  </si>
  <si>
    <t>837312221</t>
  </si>
  <si>
    <t>Montáž kameninových tvarovek na potrubí z trub kameninových v otevřeném výkopu s integrovaným těsněním jednoosých DN 150</t>
  </si>
  <si>
    <t>551883519</t>
  </si>
  <si>
    <t>https://podminky.urs.cz/item/CS_URS_2024_01/837312221</t>
  </si>
  <si>
    <t>30*3</t>
  </si>
  <si>
    <t>59710964</t>
  </si>
  <si>
    <t>koleno kameninové glazované DN 150 30° spojovací systém F</t>
  </si>
  <si>
    <t>1928165608</t>
  </si>
  <si>
    <t>60*1,015</t>
  </si>
  <si>
    <t>59711024</t>
  </si>
  <si>
    <t>koleno kameninové glazované DN 150 90° spojovací systém F</t>
  </si>
  <si>
    <t>-53141938</t>
  </si>
  <si>
    <t>30*1,015</t>
  </si>
  <si>
    <t>895941111</t>
  </si>
  <si>
    <t>Zřízení vpusti kanalizační uliční z betonových dílců typ UV-50 normální</t>
  </si>
  <si>
    <t>867935247</t>
  </si>
  <si>
    <t>"uliční vpusť z pref. dílců, viz příloha D.5.7. typový výkres uliční vpusti" 30</t>
  </si>
  <si>
    <t>PFB.1110011</t>
  </si>
  <si>
    <t>Dílce dešťové vpustě  TBV-Q 50/79 KV BRNO</t>
  </si>
  <si>
    <t>1234980472</t>
  </si>
  <si>
    <t>Poznámka k položce:
500/820x65</t>
  </si>
  <si>
    <t>30*1,01</t>
  </si>
  <si>
    <t>PFB.1110010</t>
  </si>
  <si>
    <t>Dílce dešťové vpustě  TBV-Q 50/59 SO BRNO</t>
  </si>
  <si>
    <t>590976488</t>
  </si>
  <si>
    <t>Poznámka k položce:
500/590x65</t>
  </si>
  <si>
    <t>109</t>
  </si>
  <si>
    <t>PFB.1110004</t>
  </si>
  <si>
    <t>Dílce dešťové vpustě  TBV-Q 50/59 SV</t>
  </si>
  <si>
    <t>-365769993</t>
  </si>
  <si>
    <t>110</t>
  </si>
  <si>
    <t>PFB.1110003</t>
  </si>
  <si>
    <t>Dílce dešťové vpustě  TBV-Q 50/29 SN</t>
  </si>
  <si>
    <t>-989630527</t>
  </si>
  <si>
    <t>Poznámka k položce:
500/290x65</t>
  </si>
  <si>
    <t>111</t>
  </si>
  <si>
    <t>PFB.1110001</t>
  </si>
  <si>
    <t>Dílce dešťové vpustě  TBV-Q 50/20 CP</t>
  </si>
  <si>
    <t>992623132</t>
  </si>
  <si>
    <t>Poznámka k položce:
500/190x65</t>
  </si>
  <si>
    <t>112</t>
  </si>
  <si>
    <t>PFB.1111901OZ</t>
  </si>
  <si>
    <t>Dílce dešťové vpustě  TBV-Q 10b vyrovnávací prstenec pro rám 300x500</t>
  </si>
  <si>
    <t>1888287121</t>
  </si>
  <si>
    <t>113</t>
  </si>
  <si>
    <t>899204112</t>
  </si>
  <si>
    <t>Osazení mříží litinových včetně rámů a košů na bahno pro třídu zatížení D400, E600</t>
  </si>
  <si>
    <t>-2081905890</t>
  </si>
  <si>
    <t>https://podminky.urs.cz/item/CS_URS_2024_01/899204112</t>
  </si>
  <si>
    <t>114</t>
  </si>
  <si>
    <t>0059688</t>
  </si>
  <si>
    <t>Uliční vpust rám s mříží D400, 500x500 Plast</t>
  </si>
  <si>
    <t>1177761804</t>
  </si>
  <si>
    <t>115</t>
  </si>
  <si>
    <t>1877003563</t>
  </si>
  <si>
    <t>"viz příloha D.5.8 vzorový příčný řez kanalizační přípojkou"  45,09</t>
  </si>
  <si>
    <t>116</t>
  </si>
  <si>
    <t>920231912.1</t>
  </si>
  <si>
    <t>Obnova komunikační zeleně viz PD</t>
  </si>
  <si>
    <t>684455016</t>
  </si>
  <si>
    <t>117</t>
  </si>
  <si>
    <t>912111111</t>
  </si>
  <si>
    <t>Montáž zábrany parkovací tvaru sloupku do výšky 800 mm zabetonované</t>
  </si>
  <si>
    <t>-2106253666</t>
  </si>
  <si>
    <t>https://podminky.urs.cz/item/CS_URS_2024_01/912111111</t>
  </si>
  <si>
    <t>"ochrana sloupu VO, kotveno do bet. základu při jeho betonáži, povrchová úprava zinkování + 1x nátěr RAL + 1x opravný nátěr" 8</t>
  </si>
  <si>
    <t>118</t>
  </si>
  <si>
    <t>74910177</t>
  </si>
  <si>
    <t>sloupek parkovací pevný 60x60x800mm Zn základní k zabetonování</t>
  </si>
  <si>
    <t>313398775</t>
  </si>
  <si>
    <t>119</t>
  </si>
  <si>
    <t>912111112</t>
  </si>
  <si>
    <t>Montáž zábrany parkovací tvaru sloupku do výšky 800 mm se zabetonovanou patkou</t>
  </si>
  <si>
    <t>-1205249765</t>
  </si>
  <si>
    <t>https://podminky.urs.cz/item/CS_URS_2024_01/912111112</t>
  </si>
  <si>
    <t>"betonové dělcí sloupky osazeny v chodníku do bet. lože"</t>
  </si>
  <si>
    <t>"viz příloha D.5.4. vzorové příčné řezy" 13</t>
  </si>
  <si>
    <t>120</t>
  </si>
  <si>
    <t>74910184R</t>
  </si>
  <si>
    <t>betonový zahrazovací sloupek 42x42x100</t>
  </si>
  <si>
    <t>759150240</t>
  </si>
  <si>
    <t>13*1,01</t>
  </si>
  <si>
    <t>121</t>
  </si>
  <si>
    <t>912111121</t>
  </si>
  <si>
    <t>Montáž zábrany parkovací tvaru U přichycené šrouby</t>
  </si>
  <si>
    <t>192210134</t>
  </si>
  <si>
    <t>https://podminky.urs.cz/item/CS_URS_2024_01/912111121</t>
  </si>
  <si>
    <t>"ochrana sloupu VO, přichycení  8x kotva M12, patní plech, povrchová úprava zinkování + 1x nátěr RAL + 1x opravný nátěr" 2</t>
  </si>
  <si>
    <t>74910175</t>
  </si>
  <si>
    <t>sloupek parkovací pevný 60x60x800mm Zn motýlek s deskou</t>
  </si>
  <si>
    <t>1645290992</t>
  </si>
  <si>
    <t>123</t>
  </si>
  <si>
    <t>54879003</t>
  </si>
  <si>
    <t>patrona chemická M12x110mm</t>
  </si>
  <si>
    <t>-2071091546</t>
  </si>
  <si>
    <t>124</t>
  </si>
  <si>
    <t>914111111</t>
  </si>
  <si>
    <t>Montáž svislé dopravní značky základní velikosti do 1 m2 objímkami na sloupky nebo konzoly</t>
  </si>
  <si>
    <t>889216274</t>
  </si>
  <si>
    <t>https://podminky.urs.cz/item/CS_URS_2024_01/914111111</t>
  </si>
  <si>
    <t>"montáž svislých značek na sloupky"</t>
  </si>
  <si>
    <t>"B20a" 2</t>
  </si>
  <si>
    <t>"B2" 3</t>
  </si>
  <si>
    <t>"B24b" 2</t>
  </si>
  <si>
    <t>"B24a" 1</t>
  </si>
  <si>
    <t>"IP4b" 1</t>
  </si>
  <si>
    <t>"P4" 1</t>
  </si>
  <si>
    <t>125</t>
  </si>
  <si>
    <t>40444000</t>
  </si>
  <si>
    <t>SDZ v reflexivní úpravě min. R1, činné plochy SDZ z pozinkovaného plechu FeZN s 2x zahnutými okraj, dlouhými lištami k uchycení - slitina Al v provedení C. Zadní strana musí být opatřena identifikačním štítkem výrobce a firmy která DZ instaluje.</t>
  </si>
  <si>
    <t>-1454751983</t>
  </si>
  <si>
    <t xml:space="preserve">SDZ v reflexivní úpravě min. R1, činné plochy SDZ z pozinkovaného plechu FeZN s 2x zahnutými okraji" </t>
  </si>
  <si>
    <t>126</t>
  </si>
  <si>
    <t>40444230</t>
  </si>
  <si>
    <t>-1465999801</t>
  </si>
  <si>
    <t>127</t>
  </si>
  <si>
    <t>40445553</t>
  </si>
  <si>
    <t>609795470</t>
  </si>
  <si>
    <t xml:space="preserve">SDZ v reflexivní úpravě min. R1, činné plochy SDZ z pozinkovaného plechu FeZN s 2x zahnutými okraj" </t>
  </si>
  <si>
    <t>128</t>
  </si>
  <si>
    <t>914111112</t>
  </si>
  <si>
    <t>Montáž svislé dopravní značky základní velikosti do 1 m2 páskováním na sloupy</t>
  </si>
  <si>
    <t>-858243802</t>
  </si>
  <si>
    <t>https://podminky.urs.cz/item/CS_URS_2024_01/914111112</t>
  </si>
  <si>
    <t xml:space="preserve">"variantní použití zachovalé stávající značky demontované v rámci přípravy území, bude odsouhlaseno při předání stavby" </t>
  </si>
  <si>
    <t>"IP10a" 1</t>
  </si>
  <si>
    <t>"B29" 1</t>
  </si>
  <si>
    <t>129</t>
  </si>
  <si>
    <t>914111121</t>
  </si>
  <si>
    <t>Montáž svislé dopravní značky základní velikosti do 2 m2 objímkami na sloupky nebo konzoly</t>
  </si>
  <si>
    <t>888628709</t>
  </si>
  <si>
    <t>https://podminky.urs.cz/item/CS_URS_2024_01/914111121</t>
  </si>
  <si>
    <t>"IZ5a + IZ5b" 1+1</t>
  </si>
  <si>
    <t>130</t>
  </si>
  <si>
    <t>40445558</t>
  </si>
  <si>
    <t>-1301766877</t>
  </si>
  <si>
    <t>131</t>
  </si>
  <si>
    <t>914511112</t>
  </si>
  <si>
    <t>Montáž sloupku dopravních značek délky do 3,5 m do hliníkové patky pro sloupek D 60 mm</t>
  </si>
  <si>
    <t>-805460937</t>
  </si>
  <si>
    <t>https://podminky.urs.cz/item/CS_URS_2024_01/914511112</t>
  </si>
  <si>
    <t>132</t>
  </si>
  <si>
    <t>40445225</t>
  </si>
  <si>
    <t>sloupek pro dopravní značku Zn D 60mm v 3,5m</t>
  </si>
  <si>
    <t>1268447262</t>
  </si>
  <si>
    <t>133</t>
  </si>
  <si>
    <t>40445240</t>
  </si>
  <si>
    <t>patka pro sloupek Al D 60mm</t>
  </si>
  <si>
    <t>241275062</t>
  </si>
  <si>
    <t>134</t>
  </si>
  <si>
    <t>40445256</t>
  </si>
  <si>
    <t>svorka upínací na sloupek dopravní značky D 60mm</t>
  </si>
  <si>
    <t>1231725721</t>
  </si>
  <si>
    <t>135</t>
  </si>
  <si>
    <t>40445253</t>
  </si>
  <si>
    <t>víčko plastové na sloupek D 60mm</t>
  </si>
  <si>
    <t>890326330</t>
  </si>
  <si>
    <t>136</t>
  </si>
  <si>
    <t>915111112</t>
  </si>
  <si>
    <t>Vodorovné dopravní značení stříkané barvou dělící čára šířky 125 mm souvislá bílá retroreflexní</t>
  </si>
  <si>
    <t>-968445759</t>
  </si>
  <si>
    <t>https://podminky.urs.cz/item/CS_URS_2024_01/915111112</t>
  </si>
  <si>
    <t>"značka V10c, viz příloha D.5.2.1 situace větev K1" 99</t>
  </si>
  <si>
    <t>137</t>
  </si>
  <si>
    <t>915611111</t>
  </si>
  <si>
    <t>Předznačení pro vodorovné značení stříkané barvou nebo prováděné z nátěrových hmot liniové dělicí čáry, vodicí proužky</t>
  </si>
  <si>
    <t>-79125584</t>
  </si>
  <si>
    <t>https://podminky.urs.cz/item/CS_URS_2024_01/915611111</t>
  </si>
  <si>
    <t>138</t>
  </si>
  <si>
    <t>532506864</t>
  </si>
  <si>
    <t xml:space="preserve">"trojřádek příčně a podélně spádovaný pro odvedení dešťových vod" </t>
  </si>
  <si>
    <t>"2x vnitřní řádek bez boční opěry" 2*571</t>
  </si>
  <si>
    <t>139</t>
  </si>
  <si>
    <t>1951619734</t>
  </si>
  <si>
    <t>571*0,2*1,03</t>
  </si>
  <si>
    <t>140</t>
  </si>
  <si>
    <t>232294469</t>
  </si>
  <si>
    <t>"1x vnější řádek s boční opěrou" 571</t>
  </si>
  <si>
    <t>141</t>
  </si>
  <si>
    <t>1146459790</t>
  </si>
  <si>
    <t>571*0,1*1,03</t>
  </si>
  <si>
    <t>142</t>
  </si>
  <si>
    <t>916131213</t>
  </si>
  <si>
    <t>Osazení silničního obrubníku betonového se zřízením lože, s vyplněním a zatřením spár cementovou maltou stojatého s boční opěrou z betonu prostého, do lože z betonu prostého</t>
  </si>
  <si>
    <t>290429923</t>
  </si>
  <si>
    <t>https://podminky.urs.cz/item/CS_URS_2024_01/916131213</t>
  </si>
  <si>
    <t>"silniční obruba 15/25"  638+49</t>
  </si>
  <si>
    <t>"nájezdová obruba 15/15N"  60</t>
  </si>
  <si>
    <t>"přechodová obruba 15/15-25"  12+11</t>
  </si>
  <si>
    <t xml:space="preserve">"silniční zapuštěná 10/25" 561 </t>
  </si>
  <si>
    <t>"obloukový R0,5 vnější" 1,5</t>
  </si>
  <si>
    <t>143</t>
  </si>
  <si>
    <t>59217026</t>
  </si>
  <si>
    <t>obrubník silniční betonový 500x150x250mm</t>
  </si>
  <si>
    <t>-1518248507</t>
  </si>
  <si>
    <t>49*1,03</t>
  </si>
  <si>
    <t>144</t>
  </si>
  <si>
    <t>59217032</t>
  </si>
  <si>
    <t>obrubník silniční betonový 1000x150x150mm</t>
  </si>
  <si>
    <t>-381579308</t>
  </si>
  <si>
    <t>60*1,03</t>
  </si>
  <si>
    <t>145</t>
  </si>
  <si>
    <t>59217017</t>
  </si>
  <si>
    <t>obrubník betonový chodníkový 1000x100x250mm</t>
  </si>
  <si>
    <t>-1903006066</t>
  </si>
  <si>
    <t>561*1,03</t>
  </si>
  <si>
    <t>146</t>
  </si>
  <si>
    <t>59217031</t>
  </si>
  <si>
    <t>obrubník silniční betonový 1000x150x250mm</t>
  </si>
  <si>
    <t>696758551</t>
  </si>
  <si>
    <t>638*1,03</t>
  </si>
  <si>
    <t>147</t>
  </si>
  <si>
    <t>59217030</t>
  </si>
  <si>
    <t>obrubník silniční betonový přechodový 1000x150x150-250mm</t>
  </si>
  <si>
    <t>1884777818</t>
  </si>
  <si>
    <t>(12+11)*1,03</t>
  </si>
  <si>
    <t>148</t>
  </si>
  <si>
    <t>59217035</t>
  </si>
  <si>
    <t>obrubník betonový obloukový vnější 780x150x250mm</t>
  </si>
  <si>
    <t>-460634827</t>
  </si>
  <si>
    <t>"R0,5" 1,5</t>
  </si>
  <si>
    <t>149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</si>
  <si>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</si>
  <si>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</si>
  <si>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-1272218961</t>
  </si>
  <si>
    <t>https://podminky.urs.cz/item/CS_URS_2024_01/916231213</t>
  </si>
  <si>
    <t>"chodníkový 8/25" 92</t>
  </si>
  <si>
    <t>-90527156</t>
  </si>
  <si>
    <t>92*1,03</t>
  </si>
  <si>
    <t>151</t>
  </si>
  <si>
    <t>916231292.1</t>
  </si>
  <si>
    <t xml:space="preserve">Příplatek za řezání obrubníků při osazování do oblouku </t>
  </si>
  <si>
    <t>-1353065436</t>
  </si>
  <si>
    <t>152</t>
  </si>
  <si>
    <t>916231293.1</t>
  </si>
  <si>
    <t>Příplatek za osazení obloukového obrubníku</t>
  </si>
  <si>
    <t>-848733153</t>
  </si>
  <si>
    <t>153</t>
  </si>
  <si>
    <t>979071121</t>
  </si>
  <si>
    <t>Očištění vybouraných dlažebních kostek od spojovacího materiálu, s uložením očištěných kostek na skládku, s odklizením odpadových hmot na hromady a s odklizením vybouraných kostek na vzdálenost do 3 m drobných, s původním vyplněním spár kamenivem těženým</t>
  </si>
  <si>
    <t>2118592732</t>
  </si>
  <si>
    <t>https://podminky.urs.cz/item/CS_URS_2024_01/979071121</t>
  </si>
  <si>
    <t>"očištění kostek" 47</t>
  </si>
  <si>
    <t>154</t>
  </si>
  <si>
    <t>920231912</t>
  </si>
  <si>
    <t>-1903097098</t>
  </si>
  <si>
    <t>155</t>
  </si>
  <si>
    <t>90600408</t>
  </si>
  <si>
    <t>Demontáž, montáž - sloupu veřejného osvětlení</t>
  </si>
  <si>
    <t>1013126387</t>
  </si>
  <si>
    <t>- odpojení od vedení a zaizolování stávajícího vedení</t>
  </si>
  <si>
    <t>- odstranění sloupu VO a betonové patky</t>
  </si>
  <si>
    <t xml:space="preserve">         - sloup ...naložení, vodorovné přemístění, složení na meziskládce</t>
  </si>
  <si>
    <t xml:space="preserve">        - vybouraný beton...naložení, vodororné přemístění, složení,</t>
  </si>
  <si>
    <t xml:space="preserve">                                                   poplatek na řízené skládce</t>
  </si>
  <si>
    <t>- osazení sloupu</t>
  </si>
  <si>
    <t xml:space="preserve">         - sloup - naložení, vodorovné přemístění, osazení</t>
  </si>
  <si>
    <t xml:space="preserve">        - zhotovení betonové patky</t>
  </si>
  <si>
    <t>-zapojení sloupu do sítě</t>
  </si>
  <si>
    <t>- vyhotovení revizní zprávy o zapojení VO do sítě</t>
  </si>
  <si>
    <t>a předáno 2x tištěné podobě , 2x v digitální podobě</t>
  </si>
  <si>
    <t>156</t>
  </si>
  <si>
    <t>979024443</t>
  </si>
  <si>
    <t>Očištění vybouraných prvků komunikací od spojovacího materiálu s odklizením a uložením očištěných hmot a spojovacího materiálu na skládku na vzdálenost do 10 m obrubníků a krajníků, vybouraných z jakéhokoliv lože a s jakoukoliv výplní spár silničních</t>
  </si>
  <si>
    <t>-692376274</t>
  </si>
  <si>
    <t>https://podminky.urs.cz/item/CS_URS_2024_01/979024443</t>
  </si>
  <si>
    <t>"očištění kamenných obrub od bet. lože" 317</t>
  </si>
  <si>
    <t>157</t>
  </si>
  <si>
    <t>979071021</t>
  </si>
  <si>
    <t>Očištění vybouraných dlažebních kostek při překopech inženýrských sítí od spojovacího materiálu, s přemístěním hmot na skládku na vzdálenost do 3 m nebo s naložením na dopravní prostředek drobných, s původním vyplněním spár kamenivem těženým</t>
  </si>
  <si>
    <t>1035988328</t>
  </si>
  <si>
    <t>https://podminky.urs.cz/item/CS_URS_2024_01/979071021</t>
  </si>
  <si>
    <t>158</t>
  </si>
  <si>
    <t>9972216R1</t>
  </si>
  <si>
    <t>Paletizace kostek, obrubníků, naložení, vodorovné přemístění, složení</t>
  </si>
  <si>
    <t>-2060040462</t>
  </si>
  <si>
    <t>"žulové obruby a dlažby budou odvezeny na skládku  dle"</t>
  </si>
  <si>
    <t>"pokynů investora"</t>
  </si>
  <si>
    <t>"kamenné obruby" 317*0,290</t>
  </si>
  <si>
    <t>"kostky drobné" 47*0,32</t>
  </si>
  <si>
    <t>159</t>
  </si>
  <si>
    <t>2111629092</t>
  </si>
  <si>
    <t>"prořez před živičnou zálivkou"123</t>
  </si>
  <si>
    <t>919735114</t>
  </si>
  <si>
    <t>Řezání stávajícího živičného krytu nebo podkladu hloubky přes 150 do 200 mm</t>
  </si>
  <si>
    <t>-316615973</t>
  </si>
  <si>
    <t>https://podminky.urs.cz/item/CS_URS_2024_01/919735114</t>
  </si>
  <si>
    <t>"zaříznutí hrany stávajícího asf. krytu v tl. do 20mm vč. provedení odstupňované pracovní spárvy v podkladní vrstvě" 365</t>
  </si>
  <si>
    <t>161</t>
  </si>
  <si>
    <t>-1392073068</t>
  </si>
  <si>
    <t>3824,09-106,97</t>
  </si>
  <si>
    <t>162</t>
  </si>
  <si>
    <t>-2135337401</t>
  </si>
  <si>
    <t>3717,12*7</t>
  </si>
  <si>
    <t>163</t>
  </si>
  <si>
    <t>-1715555431</t>
  </si>
  <si>
    <t>130,273+185,506+336,282</t>
  </si>
  <si>
    <t>164</t>
  </si>
  <si>
    <t>-361144646</t>
  </si>
  <si>
    <t>3717,12-652,061</t>
  </si>
  <si>
    <t>165</t>
  </si>
  <si>
    <t>998223011</t>
  </si>
  <si>
    <t>Přesun hmot pro pozemní komunikace s krytem dlážděným dopravní vzdálenost do 200 m jakékoliv délky objektu</t>
  </si>
  <si>
    <t>-395435814</t>
  </si>
  <si>
    <t>https://podminky.urs.cz/item/CS_URS_2024_01/998223011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</si>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</sst>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34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13" xfId="0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8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8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166" fontId="30" fillId="0" borderId="20" xfId="0" applyNumberFormat="1" applyFont="1" applyBorder="1" applyAlignment="1">
      <alignment vertical="center"/>
    </xf>
    <xf numFmtId="4" fontId="30" fillId="0" borderId="21" xfId="0" applyNumberFormat="1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23" fillId="4" borderId="0" xfId="0" applyFont="1" applyFill="1" applyAlignment="1">
      <alignment horizontal="left" vertical="center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3" fillId="0" borderId="10" xfId="0" applyNumberFormat="1" applyFont="1" applyBorder="1" applyAlignment="1">
      <alignment/>
    </xf>
    <xf numFmtId="166" fontId="33" fillId="0" borderId="11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8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8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37" fillId="0" borderId="0" xfId="2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18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38" fillId="0" borderId="22" xfId="0" applyFont="1" applyBorder="1" applyAlignment="1" applyProtection="1">
      <alignment horizontal="center" vertical="center"/>
      <protection locked="0"/>
    </xf>
    <xf numFmtId="49" fontId="38" fillId="0" borderId="22" xfId="0" applyNumberFormat="1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center" vertical="center" wrapText="1"/>
      <protection locked="0"/>
    </xf>
    <xf numFmtId="167" fontId="38" fillId="0" borderId="22" xfId="0" applyNumberFormat="1" applyFont="1" applyBorder="1" applyAlignment="1" applyProtection="1">
      <alignment vertical="center"/>
      <protection locked="0"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 locked="0"/>
    </xf>
    <xf numFmtId="0" fontId="39" fillId="0" borderId="3" xfId="0" applyFont="1" applyBorder="1" applyAlignment="1">
      <alignment vertical="center"/>
    </xf>
    <xf numFmtId="0" fontId="38" fillId="2" borderId="18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>
      <alignment horizontal="center" vertical="center"/>
    </xf>
    <xf numFmtId="0" fontId="40" fillId="0" borderId="0" xfId="0" applyFont="1" applyAlignment="1">
      <alignment vertical="center" wrapText="1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Alignment="1">
      <alignment vertical="top"/>
    </xf>
    <xf numFmtId="0" fontId="41" fillId="0" borderId="23" xfId="0" applyFont="1" applyBorder="1" applyAlignment="1">
      <alignment vertical="center" wrapText="1"/>
    </xf>
    <xf numFmtId="0" fontId="41" fillId="0" borderId="24" xfId="0" applyFont="1" applyBorder="1" applyAlignment="1">
      <alignment vertical="center" wrapText="1"/>
    </xf>
    <xf numFmtId="0" fontId="41" fillId="0" borderId="25" xfId="0" applyFont="1" applyBorder="1" applyAlignment="1">
      <alignment vertical="center" wrapText="1"/>
    </xf>
    <xf numFmtId="0" fontId="41" fillId="0" borderId="26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41" fillId="0" borderId="26" xfId="0" applyFont="1" applyBorder="1" applyAlignment="1">
      <alignment vertical="center" wrapText="1"/>
    </xf>
    <xf numFmtId="0" fontId="41" fillId="0" borderId="27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4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1" fillId="0" borderId="28" xfId="0" applyFont="1" applyBorder="1" applyAlignment="1">
      <alignment vertical="center" wrapText="1"/>
    </xf>
    <xf numFmtId="0" fontId="45" fillId="0" borderId="29" xfId="0" applyFont="1" applyBorder="1" applyAlignment="1">
      <alignment vertical="center" wrapText="1"/>
    </xf>
    <xf numFmtId="0" fontId="41" fillId="0" borderId="30" xfId="0" applyFont="1" applyBorder="1" applyAlignment="1">
      <alignment vertical="center" wrapText="1"/>
    </xf>
    <xf numFmtId="0" fontId="41" fillId="0" borderId="0" xfId="0" applyFont="1" applyBorder="1" applyAlignment="1">
      <alignment vertical="top"/>
    </xf>
    <xf numFmtId="0" fontId="41" fillId="0" borderId="0" xfId="0" applyFont="1" applyAlignment="1">
      <alignment vertical="top"/>
    </xf>
    <xf numFmtId="0" fontId="41" fillId="0" borderId="23" xfId="0" applyFont="1" applyBorder="1" applyAlignment="1">
      <alignment horizontal="left" vertical="center"/>
    </xf>
    <xf numFmtId="0" fontId="41" fillId="0" borderId="24" xfId="0" applyFont="1" applyBorder="1" applyAlignment="1">
      <alignment horizontal="left" vertical="center"/>
    </xf>
    <xf numFmtId="0" fontId="41" fillId="0" borderId="25" xfId="0" applyFont="1" applyBorder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3" fillId="0" borderId="29" xfId="0" applyFont="1" applyBorder="1" applyAlignment="1">
      <alignment horizontal="center" vertical="center"/>
    </xf>
    <xf numFmtId="0" fontId="46" fillId="0" borderId="29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1" fillId="0" borderId="28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left" vertical="center" wrapText="1"/>
    </xf>
    <xf numFmtId="0" fontId="41" fillId="0" borderId="24" xfId="0" applyFont="1" applyBorder="1" applyAlignment="1">
      <alignment horizontal="left" vertical="center" wrapText="1"/>
    </xf>
    <xf numFmtId="0" fontId="41" fillId="0" borderId="25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left" vertical="center" wrapText="1"/>
    </xf>
    <xf numFmtId="0" fontId="44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4" fillId="0" borderId="28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4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44" fillId="0" borderId="27" xfId="0" applyFont="1" applyBorder="1" applyAlignment="1" applyProtection="1">
      <alignment horizontal="left" vertical="center"/>
      <protection/>
    </xf>
    <xf numFmtId="0" fontId="0" fillId="0" borderId="29" xfId="0" applyBorder="1" applyAlignment="1">
      <alignment vertical="top"/>
    </xf>
    <xf numFmtId="0" fontId="43" fillId="0" borderId="29" xfId="0" applyFont="1" applyBorder="1" applyAlignment="1">
      <alignment horizontal="left"/>
    </xf>
    <xf numFmtId="0" fontId="46" fillId="0" borderId="29" xfId="0" applyFont="1" applyBorder="1" applyAlignment="1">
      <alignment/>
    </xf>
    <xf numFmtId="0" fontId="41" fillId="0" borderId="26" xfId="0" applyFont="1" applyBorder="1" applyAlignment="1">
      <alignment vertical="top"/>
    </xf>
    <xf numFmtId="0" fontId="41" fillId="0" borderId="27" xfId="0" applyFont="1" applyBorder="1" applyAlignment="1">
      <alignment vertical="top"/>
    </xf>
    <xf numFmtId="0" fontId="41" fillId="0" borderId="28" xfId="0" applyFont="1" applyBorder="1" applyAlignment="1">
      <alignment vertical="top"/>
    </xf>
    <xf numFmtId="0" fontId="41" fillId="0" borderId="29" xfId="0" applyFont="1" applyBorder="1" applyAlignment="1">
      <alignment vertical="top"/>
    </xf>
    <xf numFmtId="0" fontId="41" fillId="0" borderId="30" xfId="0" applyFont="1" applyBorder="1" applyAlignment="1">
      <alignment vertical="top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7" xfId="0" applyFont="1" applyFill="1" applyBorder="1" applyAlignment="1">
      <alignment horizontal="center" vertical="center"/>
    </xf>
    <xf numFmtId="0" fontId="28" fillId="0" borderId="0" xfId="0" applyFont="1" applyAlignment="1">
      <alignment horizontal="left" vertical="center" wrapText="1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9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13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15" fillId="5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wrapText="1"/>
    </xf>
    <xf numFmtId="0" fontId="42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/>
    </xf>
    <xf numFmtId="0" fontId="43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3107346" TargetMode="External" /><Relationship Id="rId2" Type="http://schemas.openxmlformats.org/officeDocument/2006/relationships/hyperlink" Target="https://podminky.urs.cz/item/CS_URS_2024_01/113107333" TargetMode="External" /><Relationship Id="rId3" Type="http://schemas.openxmlformats.org/officeDocument/2006/relationships/hyperlink" Target="https://podminky.urs.cz/item/CS_URS_2024_01/113107243" TargetMode="External" /><Relationship Id="rId4" Type="http://schemas.openxmlformats.org/officeDocument/2006/relationships/hyperlink" Target="https://podminky.urs.cz/item/CS_URS_2024_01/113107231" TargetMode="External" /><Relationship Id="rId5" Type="http://schemas.openxmlformats.org/officeDocument/2006/relationships/hyperlink" Target="https://podminky.urs.cz/item/CS_URS_2024_01/113107224" TargetMode="External" /><Relationship Id="rId6" Type="http://schemas.openxmlformats.org/officeDocument/2006/relationships/hyperlink" Target="https://podminky.urs.cz/item/CS_URS_2024_01/115101201" TargetMode="External" /><Relationship Id="rId7" Type="http://schemas.openxmlformats.org/officeDocument/2006/relationships/hyperlink" Target="https://podminky.urs.cz/item/CS_URS_2024_01/115101301" TargetMode="External" /><Relationship Id="rId8" Type="http://schemas.openxmlformats.org/officeDocument/2006/relationships/hyperlink" Target="https://podminky.urs.cz/item/CS_URS_2024_01/119001421" TargetMode="External" /><Relationship Id="rId9" Type="http://schemas.openxmlformats.org/officeDocument/2006/relationships/hyperlink" Target="https://podminky.urs.cz/item/CS_URS_2024_01/460671112" TargetMode="External" /><Relationship Id="rId10" Type="http://schemas.openxmlformats.org/officeDocument/2006/relationships/hyperlink" Target="https://podminky.urs.cz/item/CS_URS_2024_01/139001101" TargetMode="External" /><Relationship Id="rId11" Type="http://schemas.openxmlformats.org/officeDocument/2006/relationships/hyperlink" Target="https://podminky.urs.cz/item/CS_URS_2024_01/132254206" TargetMode="External" /><Relationship Id="rId12" Type="http://schemas.openxmlformats.org/officeDocument/2006/relationships/hyperlink" Target="https://podminky.urs.cz/item/CS_URS_2024_01/132354206" TargetMode="External" /><Relationship Id="rId13" Type="http://schemas.openxmlformats.org/officeDocument/2006/relationships/hyperlink" Target="https://podminky.urs.cz/item/CS_URS_2024_01/151201102" TargetMode="External" /><Relationship Id="rId14" Type="http://schemas.openxmlformats.org/officeDocument/2006/relationships/hyperlink" Target="https://podminky.urs.cz/item/CS_URS_2024_01/151201103" TargetMode="External" /><Relationship Id="rId15" Type="http://schemas.openxmlformats.org/officeDocument/2006/relationships/hyperlink" Target="https://podminky.urs.cz/item/CS_URS_2024_01/151201112" TargetMode="External" /><Relationship Id="rId16" Type="http://schemas.openxmlformats.org/officeDocument/2006/relationships/hyperlink" Target="https://podminky.urs.cz/item/CS_URS_2024_01/151201113" TargetMode="External" /><Relationship Id="rId17" Type="http://schemas.openxmlformats.org/officeDocument/2006/relationships/hyperlink" Target="https://podminky.urs.cz/item/CS_URS_2024_01/161151103" TargetMode="External" /><Relationship Id="rId18" Type="http://schemas.openxmlformats.org/officeDocument/2006/relationships/hyperlink" Target="https://podminky.urs.cz/item/CS_URS_2024_01/161151113" TargetMode="External" /><Relationship Id="rId19" Type="http://schemas.openxmlformats.org/officeDocument/2006/relationships/hyperlink" Target="https://podminky.urs.cz/item/CS_URS_2024_01/162751115" TargetMode="External" /><Relationship Id="rId20" Type="http://schemas.openxmlformats.org/officeDocument/2006/relationships/hyperlink" Target="https://podminky.urs.cz/item/CS_URS_2024_01/162751135" TargetMode="External" /><Relationship Id="rId21" Type="http://schemas.openxmlformats.org/officeDocument/2006/relationships/hyperlink" Target="https://podminky.urs.cz/item/CS_URS_2024_01/171251201" TargetMode="External" /><Relationship Id="rId22" Type="http://schemas.openxmlformats.org/officeDocument/2006/relationships/hyperlink" Target="https://podminky.urs.cz/item/CS_URS_2024_01/174151101" TargetMode="External" /><Relationship Id="rId23" Type="http://schemas.openxmlformats.org/officeDocument/2006/relationships/hyperlink" Target="https://podminky.urs.cz/item/CS_URS_2024_01/167151111" TargetMode="External" /><Relationship Id="rId24" Type="http://schemas.openxmlformats.org/officeDocument/2006/relationships/hyperlink" Target="https://podminky.urs.cz/item/CS_URS_2024_01/162351103" TargetMode="External" /><Relationship Id="rId25" Type="http://schemas.openxmlformats.org/officeDocument/2006/relationships/hyperlink" Target="https://podminky.urs.cz/item/CS_URS_2024_01/358315114" TargetMode="External" /><Relationship Id="rId26" Type="http://schemas.openxmlformats.org/officeDocument/2006/relationships/hyperlink" Target="https://podminky.urs.cz/item/CS_URS_2024_01/358325114" TargetMode="External" /><Relationship Id="rId27" Type="http://schemas.openxmlformats.org/officeDocument/2006/relationships/hyperlink" Target="https://podminky.urs.cz/item/CS_URS_2024_01/899102211" TargetMode="External" /><Relationship Id="rId28" Type="http://schemas.openxmlformats.org/officeDocument/2006/relationships/hyperlink" Target="https://podminky.urs.cz/item/CS_URS_2024_01/997013151" TargetMode="External" /><Relationship Id="rId29" Type="http://schemas.openxmlformats.org/officeDocument/2006/relationships/hyperlink" Target="https://podminky.urs.cz/item/CS_URS_2024_01/997013501" TargetMode="External" /><Relationship Id="rId30" Type="http://schemas.openxmlformats.org/officeDocument/2006/relationships/hyperlink" Target="https://podminky.urs.cz/item/CS_URS_2024_01/997013509" TargetMode="External" /><Relationship Id="rId31" Type="http://schemas.openxmlformats.org/officeDocument/2006/relationships/hyperlink" Target="https://podminky.urs.cz/item/CS_URS_2024_01/451573111" TargetMode="External" /><Relationship Id="rId32" Type="http://schemas.openxmlformats.org/officeDocument/2006/relationships/hyperlink" Target="https://podminky.urs.cz/item/CS_URS_2024_01/167151101" TargetMode="External" /><Relationship Id="rId33" Type="http://schemas.openxmlformats.org/officeDocument/2006/relationships/hyperlink" Target="https://podminky.urs.cz/item/CS_URS_2024_01/162351103" TargetMode="External" /><Relationship Id="rId34" Type="http://schemas.openxmlformats.org/officeDocument/2006/relationships/hyperlink" Target="https://podminky.urs.cz/item/CS_URS_2024_01/452311121" TargetMode="External" /><Relationship Id="rId35" Type="http://schemas.openxmlformats.org/officeDocument/2006/relationships/hyperlink" Target="https://podminky.urs.cz/item/CS_URS_2024_01/452312131" TargetMode="External" /><Relationship Id="rId36" Type="http://schemas.openxmlformats.org/officeDocument/2006/relationships/hyperlink" Target="https://podminky.urs.cz/item/CS_URS_2024_01/452111111" TargetMode="External" /><Relationship Id="rId37" Type="http://schemas.openxmlformats.org/officeDocument/2006/relationships/hyperlink" Target="https://podminky.urs.cz/item/CS_URS_2024_01/452112111" TargetMode="External" /><Relationship Id="rId38" Type="http://schemas.openxmlformats.org/officeDocument/2006/relationships/hyperlink" Target="https://podminky.urs.cz/item/CS_URS_2024_01/452112121" TargetMode="External" /><Relationship Id="rId39" Type="http://schemas.openxmlformats.org/officeDocument/2006/relationships/hyperlink" Target="https://podminky.urs.cz/item/CS_URS_2024_01/632458321" TargetMode="External" /><Relationship Id="rId40" Type="http://schemas.openxmlformats.org/officeDocument/2006/relationships/hyperlink" Target="https://podminky.urs.cz/item/CS_URS_2024_01/632458326" TargetMode="External" /><Relationship Id="rId41" Type="http://schemas.openxmlformats.org/officeDocument/2006/relationships/hyperlink" Target="https://podminky.urs.cz/item/CS_URS_2024_01/831372121" TargetMode="External" /><Relationship Id="rId42" Type="http://schemas.openxmlformats.org/officeDocument/2006/relationships/hyperlink" Target="https://podminky.urs.cz/item/CS_URS_2024_01/831392121" TargetMode="External" /><Relationship Id="rId43" Type="http://schemas.openxmlformats.org/officeDocument/2006/relationships/hyperlink" Target="https://podminky.urs.cz/item/CS_URS_2024_01/837311221" TargetMode="External" /><Relationship Id="rId44" Type="http://schemas.openxmlformats.org/officeDocument/2006/relationships/hyperlink" Target="https://podminky.urs.cz/item/CS_URS_2024_01/837365121R" TargetMode="External" /><Relationship Id="rId45" Type="http://schemas.openxmlformats.org/officeDocument/2006/relationships/hyperlink" Target="https://podminky.urs.cz/item/CS_URS_2024_01/837371221" TargetMode="External" /><Relationship Id="rId46" Type="http://schemas.openxmlformats.org/officeDocument/2006/relationships/hyperlink" Target="https://podminky.urs.cz/item/CS_URS_2024_01/837391221" TargetMode="External" /><Relationship Id="rId47" Type="http://schemas.openxmlformats.org/officeDocument/2006/relationships/hyperlink" Target="https://podminky.urs.cz/item/CS_URS_2024_01/899623141" TargetMode="External" /><Relationship Id="rId48" Type="http://schemas.openxmlformats.org/officeDocument/2006/relationships/hyperlink" Target="https://podminky.urs.cz/item/CS_URS_2024_01/894608112" TargetMode="External" /><Relationship Id="rId49" Type="http://schemas.openxmlformats.org/officeDocument/2006/relationships/hyperlink" Target="https://podminky.urs.cz/item/CS_URS_2024_01/894501111" TargetMode="External" /><Relationship Id="rId50" Type="http://schemas.openxmlformats.org/officeDocument/2006/relationships/hyperlink" Target="https://podminky.urs.cz/item/CS_URS_2024_01/894501112" TargetMode="External" /><Relationship Id="rId51" Type="http://schemas.openxmlformats.org/officeDocument/2006/relationships/hyperlink" Target="https://podminky.urs.cz/item/CS_URS_2024_01/894501121" TargetMode="External" /><Relationship Id="rId52" Type="http://schemas.openxmlformats.org/officeDocument/2006/relationships/hyperlink" Target="https://podminky.urs.cz/item/CS_URS_2024_01/894501122" TargetMode="External" /><Relationship Id="rId53" Type="http://schemas.openxmlformats.org/officeDocument/2006/relationships/hyperlink" Target="https://podminky.urs.cz/item/CS_URS_2024_01/894411311" TargetMode="External" /><Relationship Id="rId54" Type="http://schemas.openxmlformats.org/officeDocument/2006/relationships/hyperlink" Target="https://podminky.urs.cz/item/CS_URS_2024_01/894412411" TargetMode="External" /><Relationship Id="rId55" Type="http://schemas.openxmlformats.org/officeDocument/2006/relationships/hyperlink" Target="https://podminky.urs.cz/item/CS_URS_2024_01/894414211" TargetMode="External" /><Relationship Id="rId56" Type="http://schemas.openxmlformats.org/officeDocument/2006/relationships/hyperlink" Target="https://podminky.urs.cz/item/CS_URS_2024_01/894414111" TargetMode="External" /><Relationship Id="rId57" Type="http://schemas.openxmlformats.org/officeDocument/2006/relationships/hyperlink" Target="https://podminky.urs.cz/item/CS_URS_2024_01/899102112" TargetMode="External" /><Relationship Id="rId58" Type="http://schemas.openxmlformats.org/officeDocument/2006/relationships/hyperlink" Target="https://podminky.urs.cz/item/CS_URS_2024_01/899104112.1" TargetMode="External" /><Relationship Id="rId59" Type="http://schemas.openxmlformats.org/officeDocument/2006/relationships/hyperlink" Target="https://podminky.urs.cz/item/CS_URS_2024_01/916111122" TargetMode="External" /><Relationship Id="rId60" Type="http://schemas.openxmlformats.org/officeDocument/2006/relationships/hyperlink" Target="https://podminky.urs.cz/item/CS_URS_2024_01/916111123" TargetMode="External" /><Relationship Id="rId61" Type="http://schemas.openxmlformats.org/officeDocument/2006/relationships/hyperlink" Target="https://podminky.urs.cz/item/CS_URS_2024_01/919735113" TargetMode="External" /><Relationship Id="rId62" Type="http://schemas.openxmlformats.org/officeDocument/2006/relationships/hyperlink" Target="https://podminky.urs.cz/item/CS_URS_2024_01/997221561" TargetMode="External" /><Relationship Id="rId63" Type="http://schemas.openxmlformats.org/officeDocument/2006/relationships/hyperlink" Target="https://podminky.urs.cz/item/CS_URS_2024_01/997221569" TargetMode="External" /><Relationship Id="rId64" Type="http://schemas.openxmlformats.org/officeDocument/2006/relationships/hyperlink" Target="https://podminky.urs.cz/item/CS_URS_2024_01/998275101" TargetMode="External" /><Relationship Id="rId65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3106187" TargetMode="External" /><Relationship Id="rId2" Type="http://schemas.openxmlformats.org/officeDocument/2006/relationships/hyperlink" Target="https://podminky.urs.cz/item/CS_URS_2024_01/113107322" TargetMode="External" /><Relationship Id="rId3" Type="http://schemas.openxmlformats.org/officeDocument/2006/relationships/hyperlink" Target="https://podminky.urs.cz/item/CS_URS_2024_01/113107341" TargetMode="External" /><Relationship Id="rId4" Type="http://schemas.openxmlformats.org/officeDocument/2006/relationships/hyperlink" Target="https://podminky.urs.cz/item/CS_URS_2024_01/113107343" TargetMode="External" /><Relationship Id="rId5" Type="http://schemas.openxmlformats.org/officeDocument/2006/relationships/hyperlink" Target="https://podminky.urs.cz/item/CS_URS_2024_01/113107331" TargetMode="External" /><Relationship Id="rId6" Type="http://schemas.openxmlformats.org/officeDocument/2006/relationships/hyperlink" Target="https://podminky.urs.cz/item/CS_URS_2024_01/113107324" TargetMode="External" /><Relationship Id="rId7" Type="http://schemas.openxmlformats.org/officeDocument/2006/relationships/hyperlink" Target="https://podminky.urs.cz/item/CS_URS_2024_01/111301111" TargetMode="External" /><Relationship Id="rId8" Type="http://schemas.openxmlformats.org/officeDocument/2006/relationships/hyperlink" Target="https://podminky.urs.cz/item/CS_URS_2024_01/113201112" TargetMode="External" /><Relationship Id="rId9" Type="http://schemas.openxmlformats.org/officeDocument/2006/relationships/hyperlink" Target="https://podminky.urs.cz/item/CS_URS_2024_01/113202111" TargetMode="External" /><Relationship Id="rId10" Type="http://schemas.openxmlformats.org/officeDocument/2006/relationships/hyperlink" Target="https://podminky.urs.cz/item/CS_URS_2024_01/121112003" TargetMode="External" /><Relationship Id="rId11" Type="http://schemas.openxmlformats.org/officeDocument/2006/relationships/hyperlink" Target="https://podminky.urs.cz/item/CS_URS_2024_01/115101201" TargetMode="External" /><Relationship Id="rId12" Type="http://schemas.openxmlformats.org/officeDocument/2006/relationships/hyperlink" Target="https://podminky.urs.cz/item/CS_URS_2024_01/119001401" TargetMode="External" /><Relationship Id="rId13" Type="http://schemas.openxmlformats.org/officeDocument/2006/relationships/hyperlink" Target="https://podminky.urs.cz/item/CS_URS_2024_01/119001421" TargetMode="External" /><Relationship Id="rId14" Type="http://schemas.openxmlformats.org/officeDocument/2006/relationships/hyperlink" Target="https://podminky.urs.cz/item/CS_URS_2024_01/460671112" TargetMode="External" /><Relationship Id="rId15" Type="http://schemas.openxmlformats.org/officeDocument/2006/relationships/hyperlink" Target="https://podminky.urs.cz/item/CS_URS_2024_01/139001101" TargetMode="External" /><Relationship Id="rId16" Type="http://schemas.openxmlformats.org/officeDocument/2006/relationships/hyperlink" Target="https://podminky.urs.cz/item/CS_URS_2024_01/132254205" TargetMode="External" /><Relationship Id="rId17" Type="http://schemas.openxmlformats.org/officeDocument/2006/relationships/hyperlink" Target="https://podminky.urs.cz/item/CS_URS_2024_01/132354205" TargetMode="External" /><Relationship Id="rId18" Type="http://schemas.openxmlformats.org/officeDocument/2006/relationships/hyperlink" Target="https://podminky.urs.cz/item/CS_URS_2024_01/151101102" TargetMode="External" /><Relationship Id="rId19" Type="http://schemas.openxmlformats.org/officeDocument/2006/relationships/hyperlink" Target="https://podminky.urs.cz/item/CS_URS_2024_01/151101103" TargetMode="External" /><Relationship Id="rId20" Type="http://schemas.openxmlformats.org/officeDocument/2006/relationships/hyperlink" Target="https://podminky.urs.cz/item/CS_URS_2024_01/151101112" TargetMode="External" /><Relationship Id="rId21" Type="http://schemas.openxmlformats.org/officeDocument/2006/relationships/hyperlink" Target="https://podminky.urs.cz/item/CS_URS_2024_01/151101113" TargetMode="External" /><Relationship Id="rId22" Type="http://schemas.openxmlformats.org/officeDocument/2006/relationships/hyperlink" Target="https://podminky.urs.cz/item/CS_URS_2024_01/161151103" TargetMode="External" /><Relationship Id="rId23" Type="http://schemas.openxmlformats.org/officeDocument/2006/relationships/hyperlink" Target="https://podminky.urs.cz/item/CS_URS_2024_01/161151113" TargetMode="External" /><Relationship Id="rId24" Type="http://schemas.openxmlformats.org/officeDocument/2006/relationships/hyperlink" Target="https://podminky.urs.cz/item/CS_URS_2024_01/162751115" TargetMode="External" /><Relationship Id="rId25" Type="http://schemas.openxmlformats.org/officeDocument/2006/relationships/hyperlink" Target="https://podminky.urs.cz/item/CS_URS_2024_01/162751135" TargetMode="External" /><Relationship Id="rId26" Type="http://schemas.openxmlformats.org/officeDocument/2006/relationships/hyperlink" Target="https://podminky.urs.cz/item/CS_URS_2024_01/171251201" TargetMode="External" /><Relationship Id="rId27" Type="http://schemas.openxmlformats.org/officeDocument/2006/relationships/hyperlink" Target="https://podminky.urs.cz/item/CS_URS_2024_01/174151101" TargetMode="External" /><Relationship Id="rId28" Type="http://schemas.openxmlformats.org/officeDocument/2006/relationships/hyperlink" Target="https://podminky.urs.cz/item/CS_URS_2024_01/167151111" TargetMode="External" /><Relationship Id="rId29" Type="http://schemas.openxmlformats.org/officeDocument/2006/relationships/hyperlink" Target="https://podminky.urs.cz/item/CS_URS_2024_01/162351103" TargetMode="External" /><Relationship Id="rId30" Type="http://schemas.openxmlformats.org/officeDocument/2006/relationships/hyperlink" Target="https://podminky.urs.cz/item/CS_URS_2024_01/181351003" TargetMode="External" /><Relationship Id="rId31" Type="http://schemas.openxmlformats.org/officeDocument/2006/relationships/hyperlink" Target="https://podminky.urs.cz/item/CS_URS_2024_01/181411131" TargetMode="External" /><Relationship Id="rId32" Type="http://schemas.openxmlformats.org/officeDocument/2006/relationships/hyperlink" Target="https://podminky.urs.cz/item/CS_URS_2024_01/358315114" TargetMode="External" /><Relationship Id="rId33" Type="http://schemas.openxmlformats.org/officeDocument/2006/relationships/hyperlink" Target="https://podminky.urs.cz/item/CS_URS_2024_01/997013151" TargetMode="External" /><Relationship Id="rId34" Type="http://schemas.openxmlformats.org/officeDocument/2006/relationships/hyperlink" Target="https://podminky.urs.cz/item/CS_URS_2024_01/997013501" TargetMode="External" /><Relationship Id="rId35" Type="http://schemas.openxmlformats.org/officeDocument/2006/relationships/hyperlink" Target="https://podminky.urs.cz/item/CS_URS_2024_01/997013509" TargetMode="External" /><Relationship Id="rId36" Type="http://schemas.openxmlformats.org/officeDocument/2006/relationships/hyperlink" Target="https://podminky.urs.cz/item/CS_URS_2024_01/451573111" TargetMode="External" /><Relationship Id="rId37" Type="http://schemas.openxmlformats.org/officeDocument/2006/relationships/hyperlink" Target="https://podminky.urs.cz/item/CS_URS_2024_01/167151101" TargetMode="External" /><Relationship Id="rId38" Type="http://schemas.openxmlformats.org/officeDocument/2006/relationships/hyperlink" Target="https://podminky.urs.cz/item/CS_URS_2024_01/162351103" TargetMode="External" /><Relationship Id="rId39" Type="http://schemas.openxmlformats.org/officeDocument/2006/relationships/hyperlink" Target="https://podminky.urs.cz/item/CS_URS_2024_01/452111111" TargetMode="External" /><Relationship Id="rId40" Type="http://schemas.openxmlformats.org/officeDocument/2006/relationships/hyperlink" Target="https://podminky.urs.cz/item/CS_URS_2024_01/452311121" TargetMode="External" /><Relationship Id="rId41" Type="http://schemas.openxmlformats.org/officeDocument/2006/relationships/hyperlink" Target="https://podminky.urs.cz/item/CS_URS_2024_01/452312131" TargetMode="External" /><Relationship Id="rId42" Type="http://schemas.openxmlformats.org/officeDocument/2006/relationships/hyperlink" Target="https://podminky.urs.cz/item/CS_URS_2024_01/452112111" TargetMode="External" /><Relationship Id="rId43" Type="http://schemas.openxmlformats.org/officeDocument/2006/relationships/hyperlink" Target="https://podminky.urs.cz/item/CS_URS_2024_01/831262121" TargetMode="External" /><Relationship Id="rId44" Type="http://schemas.openxmlformats.org/officeDocument/2006/relationships/hyperlink" Target="https://podminky.urs.cz/item/CS_URS_2024_01/831262193" TargetMode="External" /><Relationship Id="rId45" Type="http://schemas.openxmlformats.org/officeDocument/2006/relationships/hyperlink" Target="https://podminky.urs.cz/item/CS_URS_2024_01/831312121" TargetMode="External" /><Relationship Id="rId46" Type="http://schemas.openxmlformats.org/officeDocument/2006/relationships/hyperlink" Target="https://podminky.urs.cz/item/CS_URS_2024_01/831312193" TargetMode="External" /><Relationship Id="rId47" Type="http://schemas.openxmlformats.org/officeDocument/2006/relationships/hyperlink" Target="https://podminky.urs.cz/item/CS_URS_2024_01/899623141" TargetMode="External" /><Relationship Id="rId48" Type="http://schemas.openxmlformats.org/officeDocument/2006/relationships/hyperlink" Target="https://podminky.urs.cz/item/CS_URS_2024_01/831352121" TargetMode="External" /><Relationship Id="rId49" Type="http://schemas.openxmlformats.org/officeDocument/2006/relationships/hyperlink" Target="https://podminky.urs.cz/item/CS_URS_2024_01/831352193" TargetMode="External" /><Relationship Id="rId50" Type="http://schemas.openxmlformats.org/officeDocument/2006/relationships/hyperlink" Target="https://podminky.urs.cz/item/CS_URS_2024_01/894411311" TargetMode="External" /><Relationship Id="rId51" Type="http://schemas.openxmlformats.org/officeDocument/2006/relationships/hyperlink" Target="https://podminky.urs.cz/item/CS_URS_2024_01/894412411" TargetMode="External" /><Relationship Id="rId52" Type="http://schemas.openxmlformats.org/officeDocument/2006/relationships/hyperlink" Target="https://podminky.urs.cz/item/CS_URS_2024_01/894414111" TargetMode="External" /><Relationship Id="rId53" Type="http://schemas.openxmlformats.org/officeDocument/2006/relationships/hyperlink" Target="https://podminky.urs.cz/item/CS_URS_2024_01/899104112.1" TargetMode="External" /><Relationship Id="rId54" Type="http://schemas.openxmlformats.org/officeDocument/2006/relationships/hyperlink" Target="https://podminky.urs.cz/item/CS_URS_2024_01/916111122" TargetMode="External" /><Relationship Id="rId55" Type="http://schemas.openxmlformats.org/officeDocument/2006/relationships/hyperlink" Target="https://podminky.urs.cz/item/CS_URS_2024_01/916111123" TargetMode="External" /><Relationship Id="rId56" Type="http://schemas.openxmlformats.org/officeDocument/2006/relationships/hyperlink" Target="https://podminky.urs.cz/item/CS_URS_2024_01/919735111" TargetMode="External" /><Relationship Id="rId57" Type="http://schemas.openxmlformats.org/officeDocument/2006/relationships/hyperlink" Target="https://podminky.urs.cz/item/CS_URS_2024_01/919735122" TargetMode="External" /><Relationship Id="rId58" Type="http://schemas.openxmlformats.org/officeDocument/2006/relationships/hyperlink" Target="https://podminky.urs.cz/item/CS_URS_2024_01/919735113" TargetMode="External" /><Relationship Id="rId59" Type="http://schemas.openxmlformats.org/officeDocument/2006/relationships/hyperlink" Target="https://podminky.urs.cz/item/CS_URS_2024_01/997221561" TargetMode="External" /><Relationship Id="rId60" Type="http://schemas.openxmlformats.org/officeDocument/2006/relationships/hyperlink" Target="https://podminky.urs.cz/item/CS_URS_2024_01/997221569" TargetMode="External" /><Relationship Id="rId61" Type="http://schemas.openxmlformats.org/officeDocument/2006/relationships/hyperlink" Target="https://podminky.urs.cz/item/CS_URS_2024_01/998275101" TargetMode="External" /><Relationship Id="rId62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3107346" TargetMode="External" /><Relationship Id="rId2" Type="http://schemas.openxmlformats.org/officeDocument/2006/relationships/hyperlink" Target="https://podminky.urs.cz/item/CS_URS_2024_01/113107333" TargetMode="External" /><Relationship Id="rId3" Type="http://schemas.openxmlformats.org/officeDocument/2006/relationships/hyperlink" Target="https://podminky.urs.cz/item/CS_URS_2024_01/113107243" TargetMode="External" /><Relationship Id="rId4" Type="http://schemas.openxmlformats.org/officeDocument/2006/relationships/hyperlink" Target="https://podminky.urs.cz/item/CS_URS_2024_01/113107231" TargetMode="External" /><Relationship Id="rId5" Type="http://schemas.openxmlformats.org/officeDocument/2006/relationships/hyperlink" Target="https://podminky.urs.cz/item/CS_URS_2024_01/113107233" TargetMode="External" /><Relationship Id="rId6" Type="http://schemas.openxmlformats.org/officeDocument/2006/relationships/hyperlink" Target="https://podminky.urs.cz/item/CS_URS_2024_01/121112003" TargetMode="External" /><Relationship Id="rId7" Type="http://schemas.openxmlformats.org/officeDocument/2006/relationships/hyperlink" Target="https://podminky.urs.cz/item/CS_URS_2024_01/115101201" TargetMode="External" /><Relationship Id="rId8" Type="http://schemas.openxmlformats.org/officeDocument/2006/relationships/hyperlink" Target="https://podminky.urs.cz/item/CS_URS_2024_01/119001421" TargetMode="External" /><Relationship Id="rId9" Type="http://schemas.openxmlformats.org/officeDocument/2006/relationships/hyperlink" Target="https://podminky.urs.cz/item/CS_URS_2024_01/460671112" TargetMode="External" /><Relationship Id="rId10" Type="http://schemas.openxmlformats.org/officeDocument/2006/relationships/hyperlink" Target="https://podminky.urs.cz/item/CS_URS_2024_01/139001101" TargetMode="External" /><Relationship Id="rId11" Type="http://schemas.openxmlformats.org/officeDocument/2006/relationships/hyperlink" Target="https://podminky.urs.cz/item/CS_URS_2024_01/132254204" TargetMode="External" /><Relationship Id="rId12" Type="http://schemas.openxmlformats.org/officeDocument/2006/relationships/hyperlink" Target="https://podminky.urs.cz/item/CS_URS_2024_01/151101101" TargetMode="External" /><Relationship Id="rId13" Type="http://schemas.openxmlformats.org/officeDocument/2006/relationships/hyperlink" Target="https://podminky.urs.cz/item/CS_URS_2024_01/151101111" TargetMode="External" /><Relationship Id="rId14" Type="http://schemas.openxmlformats.org/officeDocument/2006/relationships/hyperlink" Target="https://podminky.urs.cz/item/CS_URS_2024_01/162751115" TargetMode="External" /><Relationship Id="rId15" Type="http://schemas.openxmlformats.org/officeDocument/2006/relationships/hyperlink" Target="https://podminky.urs.cz/item/CS_URS_2024_01/171251201" TargetMode="External" /><Relationship Id="rId16" Type="http://schemas.openxmlformats.org/officeDocument/2006/relationships/hyperlink" Target="https://podminky.urs.cz/item/CS_URS_2024_01/174151101" TargetMode="External" /><Relationship Id="rId17" Type="http://schemas.openxmlformats.org/officeDocument/2006/relationships/hyperlink" Target="https://podminky.urs.cz/item/CS_URS_2024_01/175111101" TargetMode="External" /><Relationship Id="rId18" Type="http://schemas.openxmlformats.org/officeDocument/2006/relationships/hyperlink" Target="https://podminky.urs.cz/item/CS_URS_2024_01/167151111" TargetMode="External" /><Relationship Id="rId19" Type="http://schemas.openxmlformats.org/officeDocument/2006/relationships/hyperlink" Target="https://podminky.urs.cz/item/CS_URS_2024_01/162351103" TargetMode="External" /><Relationship Id="rId20" Type="http://schemas.openxmlformats.org/officeDocument/2006/relationships/hyperlink" Target="https://podminky.urs.cz/item/CS_URS_2024_01/181351003" TargetMode="External" /><Relationship Id="rId21" Type="http://schemas.openxmlformats.org/officeDocument/2006/relationships/hyperlink" Target="https://podminky.urs.cz/item/CS_URS_2024_01/181411131" TargetMode="External" /><Relationship Id="rId22" Type="http://schemas.openxmlformats.org/officeDocument/2006/relationships/hyperlink" Target="https://podminky.urs.cz/item/CS_URS_2024_01/358315114" TargetMode="External" /><Relationship Id="rId23" Type="http://schemas.openxmlformats.org/officeDocument/2006/relationships/hyperlink" Target="https://podminky.urs.cz/item/CS_URS_2024_01/850311811" TargetMode="External" /><Relationship Id="rId24" Type="http://schemas.openxmlformats.org/officeDocument/2006/relationships/hyperlink" Target="https://podminky.urs.cz/item/CS_URS_2024_01/891241811" TargetMode="External" /><Relationship Id="rId25" Type="http://schemas.openxmlformats.org/officeDocument/2006/relationships/hyperlink" Target="https://podminky.urs.cz/item/CS_URS_2024_01/997013151" TargetMode="External" /><Relationship Id="rId26" Type="http://schemas.openxmlformats.org/officeDocument/2006/relationships/hyperlink" Target="https://podminky.urs.cz/item/CS_URS_2024_01/997013501" TargetMode="External" /><Relationship Id="rId27" Type="http://schemas.openxmlformats.org/officeDocument/2006/relationships/hyperlink" Target="https://podminky.urs.cz/item/CS_URS_2024_01/997013509" TargetMode="External" /><Relationship Id="rId28" Type="http://schemas.openxmlformats.org/officeDocument/2006/relationships/hyperlink" Target="https://podminky.urs.cz/item/CS_URS_2024_01/451572111" TargetMode="External" /><Relationship Id="rId29" Type="http://schemas.openxmlformats.org/officeDocument/2006/relationships/hyperlink" Target="https://podminky.urs.cz/item/CS_URS_2024_01/167151101" TargetMode="External" /><Relationship Id="rId30" Type="http://schemas.openxmlformats.org/officeDocument/2006/relationships/hyperlink" Target="https://podminky.urs.cz/item/CS_URS_2024_01/162351103" TargetMode="External" /><Relationship Id="rId31" Type="http://schemas.openxmlformats.org/officeDocument/2006/relationships/hyperlink" Target="https://podminky.urs.cz/item/CS_URS_2024_01/452313151" TargetMode="External" /><Relationship Id="rId32" Type="http://schemas.openxmlformats.org/officeDocument/2006/relationships/hyperlink" Target="https://podminky.urs.cz/item/CS_URS_2024_01/452353111" TargetMode="External" /><Relationship Id="rId33" Type="http://schemas.openxmlformats.org/officeDocument/2006/relationships/hyperlink" Target="https://podminky.urs.cz/item/CS_URS_2024_01/452353112" TargetMode="External" /><Relationship Id="rId34" Type="http://schemas.openxmlformats.org/officeDocument/2006/relationships/hyperlink" Target="https://podminky.urs.cz/item/CS_URS_2024_01/851311131" TargetMode="External" /><Relationship Id="rId35" Type="http://schemas.openxmlformats.org/officeDocument/2006/relationships/hyperlink" Target="https://podminky.urs.cz/item/CS_URS_2024_01/851251211" TargetMode="External" /><Relationship Id="rId36" Type="http://schemas.openxmlformats.org/officeDocument/2006/relationships/hyperlink" Target="https://podminky.urs.cz/item/CS_URS_2024_01/857241131" TargetMode="External" /><Relationship Id="rId37" Type="http://schemas.openxmlformats.org/officeDocument/2006/relationships/hyperlink" Target="https://podminky.urs.cz/item/CS_URS_2024_01/852242122" TargetMode="External" /><Relationship Id="rId38" Type="http://schemas.openxmlformats.org/officeDocument/2006/relationships/hyperlink" Target="https://podminky.urs.cz/item/CS_URS_2024_01/857242122" TargetMode="External" /><Relationship Id="rId39" Type="http://schemas.openxmlformats.org/officeDocument/2006/relationships/hyperlink" Target="https://podminky.urs.cz/item/CS_URS_2024_01/857243131" TargetMode="External" /><Relationship Id="rId40" Type="http://schemas.openxmlformats.org/officeDocument/2006/relationships/hyperlink" Target="https://podminky.urs.cz/item/CS_URS_2024_01/857262122" TargetMode="External" /><Relationship Id="rId41" Type="http://schemas.openxmlformats.org/officeDocument/2006/relationships/hyperlink" Target="https://podminky.urs.cz/item/CS_URS_2024_01/857264122" TargetMode="External" /><Relationship Id="rId42" Type="http://schemas.openxmlformats.org/officeDocument/2006/relationships/hyperlink" Target="https://podminky.urs.cz/item/CS_URS_2024_01/857313131" TargetMode="External" /><Relationship Id="rId43" Type="http://schemas.openxmlformats.org/officeDocument/2006/relationships/hyperlink" Target="https://podminky.urs.cz/item/CS_URS_2024_01/891241112" TargetMode="External" /><Relationship Id="rId44" Type="http://schemas.openxmlformats.org/officeDocument/2006/relationships/hyperlink" Target="https://podminky.urs.cz/item/CS_URS_2024_01/891261112" TargetMode="External" /><Relationship Id="rId45" Type="http://schemas.openxmlformats.org/officeDocument/2006/relationships/hyperlink" Target="https://podminky.urs.cz/item/CS_URS_2024_01/891247111.2" TargetMode="External" /><Relationship Id="rId46" Type="http://schemas.openxmlformats.org/officeDocument/2006/relationships/hyperlink" Target="https://podminky.urs.cz/item/CS_URS_2024_01/899401112" TargetMode="External" /><Relationship Id="rId47" Type="http://schemas.openxmlformats.org/officeDocument/2006/relationships/hyperlink" Target="https://podminky.urs.cz/item/CS_URS_2024_01/899401113" TargetMode="External" /><Relationship Id="rId48" Type="http://schemas.openxmlformats.org/officeDocument/2006/relationships/hyperlink" Target="https://podminky.urs.cz/item/CS_URS_2024_01/899712111" TargetMode="External" /><Relationship Id="rId49" Type="http://schemas.openxmlformats.org/officeDocument/2006/relationships/hyperlink" Target="https://podminky.urs.cz/item/CS_URS_2024_01/899722114" TargetMode="External" /><Relationship Id="rId50" Type="http://schemas.openxmlformats.org/officeDocument/2006/relationships/hyperlink" Target="https://podminky.urs.cz/item/CS_URS_2024_01/899914111" TargetMode="External" /><Relationship Id="rId51" Type="http://schemas.openxmlformats.org/officeDocument/2006/relationships/hyperlink" Target="https://podminky.urs.cz/item/CS_URS_2024_01/899913133" TargetMode="External" /><Relationship Id="rId52" Type="http://schemas.openxmlformats.org/officeDocument/2006/relationships/hyperlink" Target="https://podminky.urs.cz/item/CS_URS_2024_01/919735113" TargetMode="External" /><Relationship Id="rId53" Type="http://schemas.openxmlformats.org/officeDocument/2006/relationships/hyperlink" Target="https://podminky.urs.cz/item/CS_URS_2024_01/997221561" TargetMode="External" /><Relationship Id="rId54" Type="http://schemas.openxmlformats.org/officeDocument/2006/relationships/hyperlink" Target="https://podminky.urs.cz/item/CS_URS_2024_01/997221569" TargetMode="External" /><Relationship Id="rId55" Type="http://schemas.openxmlformats.org/officeDocument/2006/relationships/hyperlink" Target="https://podminky.urs.cz/item/CS_URS_2024_01/998273102" TargetMode="External" /><Relationship Id="rId56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3106187" TargetMode="External" /><Relationship Id="rId2" Type="http://schemas.openxmlformats.org/officeDocument/2006/relationships/hyperlink" Target="https://podminky.urs.cz/item/CS_URS_2024_01/113107322" TargetMode="External" /><Relationship Id="rId3" Type="http://schemas.openxmlformats.org/officeDocument/2006/relationships/hyperlink" Target="https://podminky.urs.cz/item/CS_URS_2024_01/113107343" TargetMode="External" /><Relationship Id="rId4" Type="http://schemas.openxmlformats.org/officeDocument/2006/relationships/hyperlink" Target="https://podminky.urs.cz/item/CS_URS_2024_01/113107331" TargetMode="External" /><Relationship Id="rId5" Type="http://schemas.openxmlformats.org/officeDocument/2006/relationships/hyperlink" Target="https://podminky.urs.cz/item/CS_URS_2024_01/113107324" TargetMode="External" /><Relationship Id="rId6" Type="http://schemas.openxmlformats.org/officeDocument/2006/relationships/hyperlink" Target="https://podminky.urs.cz/item/CS_URS_2024_01/113107341" TargetMode="External" /><Relationship Id="rId7" Type="http://schemas.openxmlformats.org/officeDocument/2006/relationships/hyperlink" Target="https://podminky.urs.cz/item/CS_URS_2024_01/113107331" TargetMode="External" /><Relationship Id="rId8" Type="http://schemas.openxmlformats.org/officeDocument/2006/relationships/hyperlink" Target="https://podminky.urs.cz/item/CS_URS_2024_01/121112003" TargetMode="External" /><Relationship Id="rId9" Type="http://schemas.openxmlformats.org/officeDocument/2006/relationships/hyperlink" Target="https://podminky.urs.cz/item/CS_URS_2024_01/119001401" TargetMode="External" /><Relationship Id="rId10" Type="http://schemas.openxmlformats.org/officeDocument/2006/relationships/hyperlink" Target="https://podminky.urs.cz/item/CS_URS_2024_01/119001421" TargetMode="External" /><Relationship Id="rId11" Type="http://schemas.openxmlformats.org/officeDocument/2006/relationships/hyperlink" Target="https://podminky.urs.cz/item/CS_URS_2024_01/460671112" TargetMode="External" /><Relationship Id="rId12" Type="http://schemas.openxmlformats.org/officeDocument/2006/relationships/hyperlink" Target="https://podminky.urs.cz/item/CS_URS_2024_01/139001101" TargetMode="External" /><Relationship Id="rId13" Type="http://schemas.openxmlformats.org/officeDocument/2006/relationships/hyperlink" Target="https://podminky.urs.cz/item/CS_URS_2024_01/132254204" TargetMode="External" /><Relationship Id="rId14" Type="http://schemas.openxmlformats.org/officeDocument/2006/relationships/hyperlink" Target="https://podminky.urs.cz/item/CS_URS_2024_01/151101101" TargetMode="External" /><Relationship Id="rId15" Type="http://schemas.openxmlformats.org/officeDocument/2006/relationships/hyperlink" Target="https://podminky.urs.cz/item/CS_URS_2024_01/151101111" TargetMode="External" /><Relationship Id="rId16" Type="http://schemas.openxmlformats.org/officeDocument/2006/relationships/hyperlink" Target="https://podminky.urs.cz/item/CS_URS_2024_01/162751115" TargetMode="External" /><Relationship Id="rId17" Type="http://schemas.openxmlformats.org/officeDocument/2006/relationships/hyperlink" Target="https://podminky.urs.cz/item/CS_URS_2024_01/171251201" TargetMode="External" /><Relationship Id="rId18" Type="http://schemas.openxmlformats.org/officeDocument/2006/relationships/hyperlink" Target="https://podminky.urs.cz/item/CS_URS_2024_01/174151101" TargetMode="External" /><Relationship Id="rId19" Type="http://schemas.openxmlformats.org/officeDocument/2006/relationships/hyperlink" Target="https://podminky.urs.cz/item/CS_URS_2024_01/167151111" TargetMode="External" /><Relationship Id="rId20" Type="http://schemas.openxmlformats.org/officeDocument/2006/relationships/hyperlink" Target="https://podminky.urs.cz/item/CS_URS_2024_01/162351103" TargetMode="External" /><Relationship Id="rId21" Type="http://schemas.openxmlformats.org/officeDocument/2006/relationships/hyperlink" Target="https://podminky.urs.cz/item/CS_URS_2024_01/175111101" TargetMode="External" /><Relationship Id="rId22" Type="http://schemas.openxmlformats.org/officeDocument/2006/relationships/hyperlink" Target="https://podminky.urs.cz/item/CS_URS_2024_01/181351003" TargetMode="External" /><Relationship Id="rId23" Type="http://schemas.openxmlformats.org/officeDocument/2006/relationships/hyperlink" Target="https://podminky.urs.cz/item/CS_URS_2024_01/181411131" TargetMode="External" /><Relationship Id="rId24" Type="http://schemas.openxmlformats.org/officeDocument/2006/relationships/hyperlink" Target="https://podminky.urs.cz/item/CS_URS_2024_01/358315114" TargetMode="External" /><Relationship Id="rId25" Type="http://schemas.openxmlformats.org/officeDocument/2006/relationships/hyperlink" Target="https://podminky.urs.cz/item/CS_URS_2024_01/971042241" TargetMode="External" /><Relationship Id="rId26" Type="http://schemas.openxmlformats.org/officeDocument/2006/relationships/hyperlink" Target="https://podminky.urs.cz/item/CS_URS_2024_01/971033261" TargetMode="External" /><Relationship Id="rId27" Type="http://schemas.openxmlformats.org/officeDocument/2006/relationships/hyperlink" Target="https://podminky.urs.cz/item/CS_URS_2024_01/997013151" TargetMode="External" /><Relationship Id="rId28" Type="http://schemas.openxmlformats.org/officeDocument/2006/relationships/hyperlink" Target="https://podminky.urs.cz/item/CS_URS_2024_01/997013501" TargetMode="External" /><Relationship Id="rId29" Type="http://schemas.openxmlformats.org/officeDocument/2006/relationships/hyperlink" Target="https://podminky.urs.cz/item/CS_URS_2024_01/997013509" TargetMode="External" /><Relationship Id="rId30" Type="http://schemas.openxmlformats.org/officeDocument/2006/relationships/hyperlink" Target="https://podminky.urs.cz/item/CS_URS_2024_01/451572111" TargetMode="External" /><Relationship Id="rId31" Type="http://schemas.openxmlformats.org/officeDocument/2006/relationships/hyperlink" Target="https://podminky.urs.cz/item/CS_URS_2024_01/167151101" TargetMode="External" /><Relationship Id="rId32" Type="http://schemas.openxmlformats.org/officeDocument/2006/relationships/hyperlink" Target="https://podminky.urs.cz/item/CS_URS_2024_01/167151101" TargetMode="External" /><Relationship Id="rId33" Type="http://schemas.openxmlformats.org/officeDocument/2006/relationships/hyperlink" Target="https://podminky.urs.cz/item/CS_URS_2024_01/871161141" TargetMode="External" /><Relationship Id="rId34" Type="http://schemas.openxmlformats.org/officeDocument/2006/relationships/hyperlink" Target="https://podminky.urs.cz/item/CS_URS_2024_01/871171141" TargetMode="External" /><Relationship Id="rId35" Type="http://schemas.openxmlformats.org/officeDocument/2006/relationships/hyperlink" Target="https://podminky.urs.cz/item/CS_URS_2024_01/871211141" TargetMode="External" /><Relationship Id="rId36" Type="http://schemas.openxmlformats.org/officeDocument/2006/relationships/hyperlink" Target="https://podminky.urs.cz/item/CS_URS_2024_01/871231141" TargetMode="External" /><Relationship Id="rId37" Type="http://schemas.openxmlformats.org/officeDocument/2006/relationships/hyperlink" Target="https://podminky.urs.cz/item/CS_URS_2024_01/891249111" TargetMode="External" /><Relationship Id="rId38" Type="http://schemas.openxmlformats.org/officeDocument/2006/relationships/hyperlink" Target="https://podminky.urs.cz/item/CS_URS_2024_01/891269111" TargetMode="External" /><Relationship Id="rId39" Type="http://schemas.openxmlformats.org/officeDocument/2006/relationships/hyperlink" Target="https://podminky.urs.cz/item/CS_URS_2024_01/877231101" TargetMode="External" /><Relationship Id="rId40" Type="http://schemas.openxmlformats.org/officeDocument/2006/relationships/hyperlink" Target="https://podminky.urs.cz/item/CS_URS_2024_01/877241118" TargetMode="External" /><Relationship Id="rId41" Type="http://schemas.openxmlformats.org/officeDocument/2006/relationships/hyperlink" Target="https://podminky.urs.cz/item/CS_URS_2024_01/722232045" TargetMode="External" /><Relationship Id="rId42" Type="http://schemas.openxmlformats.org/officeDocument/2006/relationships/hyperlink" Target="https://podminky.urs.cz/item/CS_URS_2024_01/722232046" TargetMode="External" /><Relationship Id="rId43" Type="http://schemas.openxmlformats.org/officeDocument/2006/relationships/hyperlink" Target="https://podminky.urs.cz/item/CS_URS_2024_01/722232048" TargetMode="External" /><Relationship Id="rId44" Type="http://schemas.openxmlformats.org/officeDocument/2006/relationships/hyperlink" Target="https://podminky.urs.cz/item/CS_URS_2024_01/891231112" TargetMode="External" /><Relationship Id="rId45" Type="http://schemas.openxmlformats.org/officeDocument/2006/relationships/hyperlink" Target="https://podminky.urs.cz/item/CS_URS_2024_01/891241112" TargetMode="External" /><Relationship Id="rId46" Type="http://schemas.openxmlformats.org/officeDocument/2006/relationships/hyperlink" Target="https://podminky.urs.cz/item/CS_URS_2024_01/899401111" TargetMode="External" /><Relationship Id="rId47" Type="http://schemas.openxmlformats.org/officeDocument/2006/relationships/hyperlink" Target="https://podminky.urs.cz/item/CS_URS_2024_01/899712111" TargetMode="External" /><Relationship Id="rId48" Type="http://schemas.openxmlformats.org/officeDocument/2006/relationships/hyperlink" Target="https://podminky.urs.cz/item/CS_URS_2024_01/919735111" TargetMode="External" /><Relationship Id="rId49" Type="http://schemas.openxmlformats.org/officeDocument/2006/relationships/hyperlink" Target="https://podminky.urs.cz/item/CS_URS_2024_01/919735113" TargetMode="External" /><Relationship Id="rId50" Type="http://schemas.openxmlformats.org/officeDocument/2006/relationships/hyperlink" Target="https://podminky.urs.cz/item/CS_URS_2024_01/919735122" TargetMode="External" /><Relationship Id="rId51" Type="http://schemas.openxmlformats.org/officeDocument/2006/relationships/hyperlink" Target="https://podminky.urs.cz/item/CS_URS_2024_01/997221561" TargetMode="External" /><Relationship Id="rId52" Type="http://schemas.openxmlformats.org/officeDocument/2006/relationships/hyperlink" Target="https://podminky.urs.cz/item/CS_URS_2024_01/997221569" TargetMode="External" /><Relationship Id="rId53" Type="http://schemas.openxmlformats.org/officeDocument/2006/relationships/hyperlink" Target="https://podminky.urs.cz/item/CS_URS_2024_01/998276101" TargetMode="External" /><Relationship Id="rId54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3106161" TargetMode="External" /><Relationship Id="rId2" Type="http://schemas.openxmlformats.org/officeDocument/2006/relationships/hyperlink" Target="https://podminky.urs.cz/item/CS_URS_2024_01/113106571" TargetMode="External" /><Relationship Id="rId3" Type="http://schemas.openxmlformats.org/officeDocument/2006/relationships/hyperlink" Target="https://podminky.urs.cz/item/CS_URS_2024_01/113107221" TargetMode="External" /><Relationship Id="rId4" Type="http://schemas.openxmlformats.org/officeDocument/2006/relationships/hyperlink" Target="https://podminky.urs.cz/item/CS_URS_2024_01/113107223R" TargetMode="External" /><Relationship Id="rId5" Type="http://schemas.openxmlformats.org/officeDocument/2006/relationships/hyperlink" Target="https://podminky.urs.cz/item/CS_URS_2024_01/113107225" TargetMode="External" /><Relationship Id="rId6" Type="http://schemas.openxmlformats.org/officeDocument/2006/relationships/hyperlink" Target="https://podminky.urs.cz/item/CS_URS_2024_01/113107225R" TargetMode="External" /><Relationship Id="rId7" Type="http://schemas.openxmlformats.org/officeDocument/2006/relationships/hyperlink" Target="https://podminky.urs.cz/item/CS_URS_2024_01/113107231" TargetMode="External" /><Relationship Id="rId8" Type="http://schemas.openxmlformats.org/officeDocument/2006/relationships/hyperlink" Target="https://podminky.urs.cz/item/CS_URS_2024_01/113107241" TargetMode="External" /><Relationship Id="rId9" Type="http://schemas.openxmlformats.org/officeDocument/2006/relationships/hyperlink" Target="https://podminky.urs.cz/item/CS_URS_2024_01/113154363" TargetMode="External" /><Relationship Id="rId10" Type="http://schemas.openxmlformats.org/officeDocument/2006/relationships/hyperlink" Target="https://podminky.urs.cz/item/CS_URS_2024_01/113154364" TargetMode="External" /><Relationship Id="rId11" Type="http://schemas.openxmlformats.org/officeDocument/2006/relationships/hyperlink" Target="https://podminky.urs.cz/item/CS_URS_2024_01/113201111" TargetMode="External" /><Relationship Id="rId12" Type="http://schemas.openxmlformats.org/officeDocument/2006/relationships/hyperlink" Target="https://podminky.urs.cz/item/CS_URS_2024_01/113201112" TargetMode="External" /><Relationship Id="rId13" Type="http://schemas.openxmlformats.org/officeDocument/2006/relationships/hyperlink" Target="https://podminky.urs.cz/item/CS_URS_2024_01/113202111" TargetMode="External" /><Relationship Id="rId14" Type="http://schemas.openxmlformats.org/officeDocument/2006/relationships/hyperlink" Target="https://podminky.urs.cz/item/CS_URS_2024_01/121112003" TargetMode="External" /><Relationship Id="rId15" Type="http://schemas.openxmlformats.org/officeDocument/2006/relationships/hyperlink" Target="https://podminky.urs.cz/item/CS_URS_2024_01/122251106" TargetMode="External" /><Relationship Id="rId16" Type="http://schemas.openxmlformats.org/officeDocument/2006/relationships/hyperlink" Target="https://podminky.urs.cz/item/CS_URS_2024_01/131251203" TargetMode="External" /><Relationship Id="rId17" Type="http://schemas.openxmlformats.org/officeDocument/2006/relationships/hyperlink" Target="https://podminky.urs.cz/item/CS_URS_2024_01/131351203" TargetMode="External" /><Relationship Id="rId18" Type="http://schemas.openxmlformats.org/officeDocument/2006/relationships/hyperlink" Target="https://podminky.urs.cz/item/CS_URS_2024_01/132251104" TargetMode="External" /><Relationship Id="rId19" Type="http://schemas.openxmlformats.org/officeDocument/2006/relationships/hyperlink" Target="https://podminky.urs.cz/item/CS_URS_2024_01/132254205" TargetMode="External" /><Relationship Id="rId20" Type="http://schemas.openxmlformats.org/officeDocument/2006/relationships/hyperlink" Target="https://podminky.urs.cz/item/CS_URS_2024_01/132354205" TargetMode="External" /><Relationship Id="rId21" Type="http://schemas.openxmlformats.org/officeDocument/2006/relationships/hyperlink" Target="https://podminky.urs.cz/item/CS_URS_2024_01/151101102" TargetMode="External" /><Relationship Id="rId22" Type="http://schemas.openxmlformats.org/officeDocument/2006/relationships/hyperlink" Target="https://podminky.urs.cz/item/CS_URS_2024_01/151101112" TargetMode="External" /><Relationship Id="rId23" Type="http://schemas.openxmlformats.org/officeDocument/2006/relationships/hyperlink" Target="https://podminky.urs.cz/item/CS_URS_2024_01/162751115" TargetMode="External" /><Relationship Id="rId24" Type="http://schemas.openxmlformats.org/officeDocument/2006/relationships/hyperlink" Target="https://podminky.urs.cz/item/CS_URS_2024_01/162751135" TargetMode="External" /><Relationship Id="rId25" Type="http://schemas.openxmlformats.org/officeDocument/2006/relationships/hyperlink" Target="https://podminky.urs.cz/item/CS_URS_2024_01/171251201" TargetMode="External" /><Relationship Id="rId26" Type="http://schemas.openxmlformats.org/officeDocument/2006/relationships/hyperlink" Target="https://podminky.urs.cz/item/CS_URS_2024_01/174151101" TargetMode="External" /><Relationship Id="rId27" Type="http://schemas.openxmlformats.org/officeDocument/2006/relationships/hyperlink" Target="https://podminky.urs.cz/item/CS_URS_2024_01/175151101" TargetMode="External" /><Relationship Id="rId28" Type="http://schemas.openxmlformats.org/officeDocument/2006/relationships/hyperlink" Target="https://podminky.urs.cz/item/CS_URS_2024_01/167151111" TargetMode="External" /><Relationship Id="rId29" Type="http://schemas.openxmlformats.org/officeDocument/2006/relationships/hyperlink" Target="https://podminky.urs.cz/item/CS_URS_2024_01/162351103" TargetMode="External" /><Relationship Id="rId30" Type="http://schemas.openxmlformats.org/officeDocument/2006/relationships/hyperlink" Target="https://podminky.urs.cz/item/CS_URS_2024_01/181351003" TargetMode="External" /><Relationship Id="rId31" Type="http://schemas.openxmlformats.org/officeDocument/2006/relationships/hyperlink" Target="https://podminky.urs.cz/item/CS_URS_2024_01/181411131" TargetMode="External" /><Relationship Id="rId32" Type="http://schemas.openxmlformats.org/officeDocument/2006/relationships/hyperlink" Target="https://podminky.urs.cz/item/CS_URS_2024_01/185804312" TargetMode="External" /><Relationship Id="rId33" Type="http://schemas.openxmlformats.org/officeDocument/2006/relationships/hyperlink" Target="https://podminky.urs.cz/item/CS_URS_2024_01/185851121" TargetMode="External" /><Relationship Id="rId34" Type="http://schemas.openxmlformats.org/officeDocument/2006/relationships/hyperlink" Target="https://podminky.urs.cz/item/CS_URS_2024_01/185851129" TargetMode="External" /><Relationship Id="rId35" Type="http://schemas.openxmlformats.org/officeDocument/2006/relationships/hyperlink" Target="https://podminky.urs.cz/item/CS_URS_2024_01/211561111" TargetMode="External" /><Relationship Id="rId36" Type="http://schemas.openxmlformats.org/officeDocument/2006/relationships/hyperlink" Target="https://podminky.urs.cz/item/CS_URS_2024_01/167151101" TargetMode="External" /><Relationship Id="rId37" Type="http://schemas.openxmlformats.org/officeDocument/2006/relationships/hyperlink" Target="https://podminky.urs.cz/item/CS_URS_2024_01/162351103" TargetMode="External" /><Relationship Id="rId38" Type="http://schemas.openxmlformats.org/officeDocument/2006/relationships/hyperlink" Target="https://podminky.urs.cz/item/CS_URS_2024_01/211971121" TargetMode="External" /><Relationship Id="rId39" Type="http://schemas.openxmlformats.org/officeDocument/2006/relationships/hyperlink" Target="https://podminky.urs.cz/item/CS_URS_2024_01/212752401" TargetMode="External" /><Relationship Id="rId40" Type="http://schemas.openxmlformats.org/officeDocument/2006/relationships/hyperlink" Target="https://podminky.urs.cz/item/CS_URS_2024_01/212792311" TargetMode="External" /><Relationship Id="rId41" Type="http://schemas.openxmlformats.org/officeDocument/2006/relationships/hyperlink" Target="https://podminky.urs.cz/item/CS_URS_2024_01/213141111" TargetMode="External" /><Relationship Id="rId42" Type="http://schemas.openxmlformats.org/officeDocument/2006/relationships/hyperlink" Target="https://podminky.urs.cz/item/CS_URS_2024_01/919726122" TargetMode="External" /><Relationship Id="rId43" Type="http://schemas.openxmlformats.org/officeDocument/2006/relationships/hyperlink" Target="https://podminky.urs.cz/item/CS_URS_2024_01/358315114" TargetMode="External" /><Relationship Id="rId44" Type="http://schemas.openxmlformats.org/officeDocument/2006/relationships/hyperlink" Target="https://podminky.urs.cz/item/CS_URS_2024_01/961044111" TargetMode="External" /><Relationship Id="rId45" Type="http://schemas.openxmlformats.org/officeDocument/2006/relationships/hyperlink" Target="https://podminky.urs.cz/item/CS_URS_2024_01/899102211" TargetMode="External" /><Relationship Id="rId46" Type="http://schemas.openxmlformats.org/officeDocument/2006/relationships/hyperlink" Target="https://podminky.urs.cz/item/CS_URS_2024_01/997013151" TargetMode="External" /><Relationship Id="rId47" Type="http://schemas.openxmlformats.org/officeDocument/2006/relationships/hyperlink" Target="https://podminky.urs.cz/item/CS_URS_2024_01/997013501" TargetMode="External" /><Relationship Id="rId48" Type="http://schemas.openxmlformats.org/officeDocument/2006/relationships/hyperlink" Target="https://podminky.urs.cz/item/CS_URS_2024_01/997013509" TargetMode="External" /><Relationship Id="rId49" Type="http://schemas.openxmlformats.org/officeDocument/2006/relationships/hyperlink" Target="https://podminky.urs.cz/item/CS_URS_2024_01/451573111" TargetMode="External" /><Relationship Id="rId50" Type="http://schemas.openxmlformats.org/officeDocument/2006/relationships/hyperlink" Target="https://podminky.urs.cz/item/CS_URS_2024_01/167151101" TargetMode="External" /><Relationship Id="rId51" Type="http://schemas.openxmlformats.org/officeDocument/2006/relationships/hyperlink" Target="https://podminky.urs.cz/item/CS_URS_2024_01/162351103" TargetMode="External" /><Relationship Id="rId52" Type="http://schemas.openxmlformats.org/officeDocument/2006/relationships/hyperlink" Target="https://podminky.urs.cz/item/CS_URS_2024_01/452111111" TargetMode="External" /><Relationship Id="rId53" Type="http://schemas.openxmlformats.org/officeDocument/2006/relationships/hyperlink" Target="https://podminky.urs.cz/item/CS_URS_2024_01/452311121" TargetMode="External" /><Relationship Id="rId54" Type="http://schemas.openxmlformats.org/officeDocument/2006/relationships/hyperlink" Target="https://podminky.urs.cz/item/CS_URS_2024_01/452312131" TargetMode="External" /><Relationship Id="rId55" Type="http://schemas.openxmlformats.org/officeDocument/2006/relationships/hyperlink" Target="https://podminky.urs.cz/item/CS_URS_2024_01/564831111" TargetMode="External" /><Relationship Id="rId56" Type="http://schemas.openxmlformats.org/officeDocument/2006/relationships/hyperlink" Target="https://podminky.urs.cz/item/CS_URS_2024_01/564851111" TargetMode="External" /><Relationship Id="rId57" Type="http://schemas.openxmlformats.org/officeDocument/2006/relationships/hyperlink" Target="https://podminky.urs.cz/item/CS_URS_2024_01/564861111" TargetMode="External" /><Relationship Id="rId58" Type="http://schemas.openxmlformats.org/officeDocument/2006/relationships/hyperlink" Target="https://podminky.urs.cz/item/CS_URS_2024_01/564871111" TargetMode="External" /><Relationship Id="rId59" Type="http://schemas.openxmlformats.org/officeDocument/2006/relationships/hyperlink" Target="https://podminky.urs.cz/item/CS_URS_2024_01/567122114" TargetMode="External" /><Relationship Id="rId60" Type="http://schemas.openxmlformats.org/officeDocument/2006/relationships/hyperlink" Target="https://podminky.urs.cz/item/CS_URS_2024_01/567132113" TargetMode="External" /><Relationship Id="rId61" Type="http://schemas.openxmlformats.org/officeDocument/2006/relationships/hyperlink" Target="https://podminky.urs.cz/item/CS_URS_2024_01/567132115" TargetMode="External" /><Relationship Id="rId62" Type="http://schemas.openxmlformats.org/officeDocument/2006/relationships/hyperlink" Target="https://podminky.urs.cz/item/CS_URS_2024_01/567142112" TargetMode="External" /><Relationship Id="rId63" Type="http://schemas.openxmlformats.org/officeDocument/2006/relationships/hyperlink" Target="https://podminky.urs.cz/item/CS_URS_2024_01/573191111" TargetMode="External" /><Relationship Id="rId64" Type="http://schemas.openxmlformats.org/officeDocument/2006/relationships/hyperlink" Target="https://podminky.urs.cz/item/CS_URS_2024_01/573231106" TargetMode="External" /><Relationship Id="rId65" Type="http://schemas.openxmlformats.org/officeDocument/2006/relationships/hyperlink" Target="https://podminky.urs.cz/item/CS_URS_2024_01/573231107" TargetMode="External" /><Relationship Id="rId66" Type="http://schemas.openxmlformats.org/officeDocument/2006/relationships/hyperlink" Target="https://podminky.urs.cz/item/CS_URS_2024_01/591211111" TargetMode="External" /><Relationship Id="rId67" Type="http://schemas.openxmlformats.org/officeDocument/2006/relationships/hyperlink" Target="https://podminky.urs.cz/item/CS_URS_2024_01/591241111" TargetMode="External" /><Relationship Id="rId68" Type="http://schemas.openxmlformats.org/officeDocument/2006/relationships/hyperlink" Target="https://podminky.urs.cz/item/CS_URS_2024_01/596211113" TargetMode="External" /><Relationship Id="rId69" Type="http://schemas.openxmlformats.org/officeDocument/2006/relationships/hyperlink" Target="https://podminky.urs.cz/item/CS_URS_2024_01/596212213" TargetMode="External" /><Relationship Id="rId70" Type="http://schemas.openxmlformats.org/officeDocument/2006/relationships/hyperlink" Target="https://podminky.urs.cz/item/CS_URS_2024_01/622331141" TargetMode="External" /><Relationship Id="rId71" Type="http://schemas.openxmlformats.org/officeDocument/2006/relationships/hyperlink" Target="https://podminky.urs.cz/item/CS_URS_2024_01/831312121" TargetMode="External" /><Relationship Id="rId72" Type="http://schemas.openxmlformats.org/officeDocument/2006/relationships/hyperlink" Target="https://podminky.urs.cz/item/CS_URS_2024_01/837312221" TargetMode="External" /><Relationship Id="rId73" Type="http://schemas.openxmlformats.org/officeDocument/2006/relationships/hyperlink" Target="https://podminky.urs.cz/item/CS_URS_2024_01/899204112" TargetMode="External" /><Relationship Id="rId74" Type="http://schemas.openxmlformats.org/officeDocument/2006/relationships/hyperlink" Target="https://podminky.urs.cz/item/CS_URS_2024_01/899623141" TargetMode="External" /><Relationship Id="rId75" Type="http://schemas.openxmlformats.org/officeDocument/2006/relationships/hyperlink" Target="https://podminky.urs.cz/item/CS_URS_2024_01/912111111" TargetMode="External" /><Relationship Id="rId76" Type="http://schemas.openxmlformats.org/officeDocument/2006/relationships/hyperlink" Target="https://podminky.urs.cz/item/CS_URS_2024_01/912111112" TargetMode="External" /><Relationship Id="rId77" Type="http://schemas.openxmlformats.org/officeDocument/2006/relationships/hyperlink" Target="https://podminky.urs.cz/item/CS_URS_2024_01/912111121" TargetMode="External" /><Relationship Id="rId78" Type="http://schemas.openxmlformats.org/officeDocument/2006/relationships/hyperlink" Target="https://podminky.urs.cz/item/CS_URS_2024_01/914111111" TargetMode="External" /><Relationship Id="rId79" Type="http://schemas.openxmlformats.org/officeDocument/2006/relationships/hyperlink" Target="https://podminky.urs.cz/item/CS_URS_2024_01/914111112" TargetMode="External" /><Relationship Id="rId80" Type="http://schemas.openxmlformats.org/officeDocument/2006/relationships/hyperlink" Target="https://podminky.urs.cz/item/CS_URS_2024_01/914111121" TargetMode="External" /><Relationship Id="rId81" Type="http://schemas.openxmlformats.org/officeDocument/2006/relationships/hyperlink" Target="https://podminky.urs.cz/item/CS_URS_2024_01/914511112" TargetMode="External" /><Relationship Id="rId82" Type="http://schemas.openxmlformats.org/officeDocument/2006/relationships/hyperlink" Target="https://podminky.urs.cz/item/CS_URS_2024_01/915111112" TargetMode="External" /><Relationship Id="rId83" Type="http://schemas.openxmlformats.org/officeDocument/2006/relationships/hyperlink" Target="https://podminky.urs.cz/item/CS_URS_2024_01/915611111" TargetMode="External" /><Relationship Id="rId84" Type="http://schemas.openxmlformats.org/officeDocument/2006/relationships/hyperlink" Target="https://podminky.urs.cz/item/CS_URS_2024_01/916111122" TargetMode="External" /><Relationship Id="rId85" Type="http://schemas.openxmlformats.org/officeDocument/2006/relationships/hyperlink" Target="https://podminky.urs.cz/item/CS_URS_2024_01/916111123" TargetMode="External" /><Relationship Id="rId86" Type="http://schemas.openxmlformats.org/officeDocument/2006/relationships/hyperlink" Target="https://podminky.urs.cz/item/CS_URS_2024_01/916131213" TargetMode="External" /><Relationship Id="rId87" Type="http://schemas.openxmlformats.org/officeDocument/2006/relationships/hyperlink" Target="https://podminky.urs.cz/item/CS_URS_2024_01/916231213" TargetMode="External" /><Relationship Id="rId88" Type="http://schemas.openxmlformats.org/officeDocument/2006/relationships/hyperlink" Target="https://podminky.urs.cz/item/CS_URS_2024_01/979071121" TargetMode="External" /><Relationship Id="rId89" Type="http://schemas.openxmlformats.org/officeDocument/2006/relationships/hyperlink" Target="https://podminky.urs.cz/item/CS_URS_2024_01/979024443" TargetMode="External" /><Relationship Id="rId90" Type="http://schemas.openxmlformats.org/officeDocument/2006/relationships/hyperlink" Target="https://podminky.urs.cz/item/CS_URS_2024_01/979071021" TargetMode="External" /><Relationship Id="rId91" Type="http://schemas.openxmlformats.org/officeDocument/2006/relationships/hyperlink" Target="https://podminky.urs.cz/item/CS_URS_2024_01/919735114" TargetMode="External" /><Relationship Id="rId92" Type="http://schemas.openxmlformats.org/officeDocument/2006/relationships/hyperlink" Target="https://podminky.urs.cz/item/CS_URS_2024_01/997221561" TargetMode="External" /><Relationship Id="rId93" Type="http://schemas.openxmlformats.org/officeDocument/2006/relationships/hyperlink" Target="https://podminky.urs.cz/item/CS_URS_2024_01/997221569" TargetMode="External" /><Relationship Id="rId94" Type="http://schemas.openxmlformats.org/officeDocument/2006/relationships/hyperlink" Target="https://podminky.urs.cz/item/CS_URS_2024_01/998223011" TargetMode="External" /><Relationship Id="rId95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2"/>
  <sheetViews>
    <sheetView showGridLines="0" tabSelected="1" workbookViewId="0" topLeftCell="A1">
      <selection activeCell="AN8" sqref="AN8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9" t="s">
        <v>0</v>
      </c>
      <c r="AZ1" s="19" t="s">
        <v>1</v>
      </c>
      <c r="BA1" s="19" t="s">
        <v>2</v>
      </c>
      <c r="BB1" s="19" t="s">
        <v>3</v>
      </c>
      <c r="BT1" s="19" t="s">
        <v>4</v>
      </c>
      <c r="BU1" s="19" t="s">
        <v>4</v>
      </c>
      <c r="BV1" s="19" t="s">
        <v>5</v>
      </c>
    </row>
    <row r="2" spans="44:72" s="1" customFormat="1" ht="36.95" customHeight="1">
      <c r="AR2" s="333" t="s">
        <v>6</v>
      </c>
      <c r="AS2" s="318"/>
      <c r="AT2" s="318"/>
      <c r="AU2" s="318"/>
      <c r="AV2" s="318"/>
      <c r="AW2" s="318"/>
      <c r="AX2" s="318"/>
      <c r="AY2" s="318"/>
      <c r="AZ2" s="318"/>
      <c r="BA2" s="318"/>
      <c r="BB2" s="318"/>
      <c r="BC2" s="318"/>
      <c r="BD2" s="318"/>
      <c r="BE2" s="318"/>
      <c r="BS2" s="20" t="s">
        <v>7</v>
      </c>
      <c r="BT2" s="20" t="s">
        <v>8</v>
      </c>
    </row>
    <row r="3" spans="2:72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3"/>
      <c r="BS3" s="20" t="s">
        <v>7</v>
      </c>
      <c r="BT3" s="20" t="s">
        <v>9</v>
      </c>
    </row>
    <row r="4" spans="2:71" s="1" customFormat="1" ht="24.95" customHeight="1">
      <c r="B4" s="23"/>
      <c r="D4" s="24" t="s">
        <v>10</v>
      </c>
      <c r="AR4" s="23"/>
      <c r="AS4" s="25" t="s">
        <v>11</v>
      </c>
      <c r="BE4" s="26" t="s">
        <v>12</v>
      </c>
      <c r="BS4" s="20" t="s">
        <v>13</v>
      </c>
    </row>
    <row r="5" spans="2:71" s="1" customFormat="1" ht="12" customHeight="1">
      <c r="B5" s="23"/>
      <c r="D5" s="27" t="s">
        <v>14</v>
      </c>
      <c r="K5" s="317" t="s">
        <v>15</v>
      </c>
      <c r="L5" s="318"/>
      <c r="M5" s="318"/>
      <c r="N5" s="318"/>
      <c r="O5" s="318"/>
      <c r="P5" s="318"/>
      <c r="Q5" s="318"/>
      <c r="R5" s="318"/>
      <c r="S5" s="318"/>
      <c r="T5" s="318"/>
      <c r="U5" s="318"/>
      <c r="V5" s="318"/>
      <c r="W5" s="318"/>
      <c r="X5" s="318"/>
      <c r="Y5" s="318"/>
      <c r="Z5" s="318"/>
      <c r="AA5" s="318"/>
      <c r="AB5" s="318"/>
      <c r="AC5" s="318"/>
      <c r="AD5" s="318"/>
      <c r="AE5" s="318"/>
      <c r="AF5" s="318"/>
      <c r="AG5" s="318"/>
      <c r="AH5" s="318"/>
      <c r="AI5" s="318"/>
      <c r="AJ5" s="318"/>
      <c r="AK5" s="318"/>
      <c r="AL5" s="318"/>
      <c r="AM5" s="318"/>
      <c r="AN5" s="318"/>
      <c r="AO5" s="318"/>
      <c r="AR5" s="23"/>
      <c r="BE5" s="314" t="s">
        <v>16</v>
      </c>
      <c r="BS5" s="20" t="s">
        <v>7</v>
      </c>
    </row>
    <row r="6" spans="2:71" s="1" customFormat="1" ht="36.95" customHeight="1">
      <c r="B6" s="23"/>
      <c r="D6" s="29" t="s">
        <v>17</v>
      </c>
      <c r="K6" s="319" t="s">
        <v>18</v>
      </c>
      <c r="L6" s="318"/>
      <c r="M6" s="318"/>
      <c r="N6" s="318"/>
      <c r="O6" s="318"/>
      <c r="P6" s="318"/>
      <c r="Q6" s="318"/>
      <c r="R6" s="318"/>
      <c r="S6" s="318"/>
      <c r="T6" s="318"/>
      <c r="U6" s="318"/>
      <c r="V6" s="318"/>
      <c r="W6" s="318"/>
      <c r="X6" s="318"/>
      <c r="Y6" s="318"/>
      <c r="Z6" s="318"/>
      <c r="AA6" s="318"/>
      <c r="AB6" s="318"/>
      <c r="AC6" s="318"/>
      <c r="AD6" s="318"/>
      <c r="AE6" s="318"/>
      <c r="AF6" s="318"/>
      <c r="AG6" s="318"/>
      <c r="AH6" s="318"/>
      <c r="AI6" s="318"/>
      <c r="AJ6" s="318"/>
      <c r="AK6" s="318"/>
      <c r="AL6" s="318"/>
      <c r="AM6" s="318"/>
      <c r="AN6" s="318"/>
      <c r="AO6" s="318"/>
      <c r="AR6" s="23"/>
      <c r="BE6" s="315"/>
      <c r="BS6" s="20" t="s">
        <v>7</v>
      </c>
    </row>
    <row r="7" spans="2:71" s="1" customFormat="1" ht="12" customHeight="1">
      <c r="B7" s="23"/>
      <c r="D7" s="30" t="s">
        <v>19</v>
      </c>
      <c r="K7" s="28" t="s">
        <v>3</v>
      </c>
      <c r="AK7" s="30" t="s">
        <v>20</v>
      </c>
      <c r="AN7" s="28" t="s">
        <v>3</v>
      </c>
      <c r="AR7" s="23"/>
      <c r="BE7" s="315"/>
      <c r="BS7" s="20" t="s">
        <v>7</v>
      </c>
    </row>
    <row r="8" spans="2:71" s="1" customFormat="1" ht="12" customHeight="1">
      <c r="B8" s="23"/>
      <c r="D8" s="30" t="s">
        <v>21</v>
      </c>
      <c r="K8" s="28" t="s">
        <v>22</v>
      </c>
      <c r="AK8" s="30" t="s">
        <v>23</v>
      </c>
      <c r="AN8" s="31"/>
      <c r="AR8" s="23"/>
      <c r="BE8" s="315"/>
      <c r="BS8" s="20" t="s">
        <v>7</v>
      </c>
    </row>
    <row r="9" spans="2:71" s="1" customFormat="1" ht="14.45" customHeight="1">
      <c r="B9" s="23"/>
      <c r="AR9" s="23"/>
      <c r="BE9" s="315"/>
      <c r="BS9" s="20" t="s">
        <v>7</v>
      </c>
    </row>
    <row r="10" spans="2:71" s="1" customFormat="1" ht="12" customHeight="1">
      <c r="B10" s="23"/>
      <c r="D10" s="30" t="s">
        <v>24</v>
      </c>
      <c r="AK10" s="30" t="s">
        <v>25</v>
      </c>
      <c r="AN10" s="28" t="s">
        <v>3</v>
      </c>
      <c r="AR10" s="23"/>
      <c r="BE10" s="315"/>
      <c r="BS10" s="20" t="s">
        <v>7</v>
      </c>
    </row>
    <row r="11" spans="2:71" s="1" customFormat="1" ht="18.4" customHeight="1">
      <c r="B11" s="23"/>
      <c r="E11" s="28" t="s">
        <v>22</v>
      </c>
      <c r="AK11" s="30" t="s">
        <v>26</v>
      </c>
      <c r="AN11" s="28" t="s">
        <v>3</v>
      </c>
      <c r="AR11" s="23"/>
      <c r="BE11" s="315"/>
      <c r="BS11" s="20" t="s">
        <v>7</v>
      </c>
    </row>
    <row r="12" spans="2:71" s="1" customFormat="1" ht="6.95" customHeight="1">
      <c r="B12" s="23"/>
      <c r="AR12" s="23"/>
      <c r="BE12" s="315"/>
      <c r="BS12" s="20" t="s">
        <v>7</v>
      </c>
    </row>
    <row r="13" spans="2:71" s="1" customFormat="1" ht="12" customHeight="1">
      <c r="B13" s="23"/>
      <c r="D13" s="30" t="s">
        <v>27</v>
      </c>
      <c r="AK13" s="30" t="s">
        <v>25</v>
      </c>
      <c r="AN13" s="32" t="s">
        <v>28</v>
      </c>
      <c r="AR13" s="23"/>
      <c r="BE13" s="315"/>
      <c r="BS13" s="20" t="s">
        <v>7</v>
      </c>
    </row>
    <row r="14" spans="2:71" ht="12.75">
      <c r="B14" s="23"/>
      <c r="E14" s="320" t="s">
        <v>28</v>
      </c>
      <c r="F14" s="321"/>
      <c r="G14" s="321"/>
      <c r="H14" s="321"/>
      <c r="I14" s="321"/>
      <c r="J14" s="321"/>
      <c r="K14" s="321"/>
      <c r="L14" s="321"/>
      <c r="M14" s="321"/>
      <c r="N14" s="321"/>
      <c r="O14" s="321"/>
      <c r="P14" s="321"/>
      <c r="Q14" s="321"/>
      <c r="R14" s="321"/>
      <c r="S14" s="321"/>
      <c r="T14" s="321"/>
      <c r="U14" s="321"/>
      <c r="V14" s="321"/>
      <c r="W14" s="321"/>
      <c r="X14" s="321"/>
      <c r="Y14" s="321"/>
      <c r="Z14" s="321"/>
      <c r="AA14" s="321"/>
      <c r="AB14" s="321"/>
      <c r="AC14" s="321"/>
      <c r="AD14" s="321"/>
      <c r="AE14" s="321"/>
      <c r="AF14" s="321"/>
      <c r="AG14" s="321"/>
      <c r="AH14" s="321"/>
      <c r="AI14" s="321"/>
      <c r="AJ14" s="321"/>
      <c r="AK14" s="30" t="s">
        <v>26</v>
      </c>
      <c r="AN14" s="32" t="s">
        <v>28</v>
      </c>
      <c r="AR14" s="23"/>
      <c r="BE14" s="315"/>
      <c r="BS14" s="20" t="s">
        <v>7</v>
      </c>
    </row>
    <row r="15" spans="2:71" s="1" customFormat="1" ht="6.95" customHeight="1">
      <c r="B15" s="23"/>
      <c r="AR15" s="23"/>
      <c r="BE15" s="315"/>
      <c r="BS15" s="20" t="s">
        <v>4</v>
      </c>
    </row>
    <row r="16" spans="2:71" s="1" customFormat="1" ht="12" customHeight="1">
      <c r="B16" s="23"/>
      <c r="D16" s="30" t="s">
        <v>29</v>
      </c>
      <c r="AK16" s="30" t="s">
        <v>25</v>
      </c>
      <c r="AN16" s="28" t="s">
        <v>3</v>
      </c>
      <c r="AR16" s="23"/>
      <c r="BE16" s="315"/>
      <c r="BS16" s="20" t="s">
        <v>4</v>
      </c>
    </row>
    <row r="17" spans="2:71" s="1" customFormat="1" ht="18.4" customHeight="1">
      <c r="B17" s="23"/>
      <c r="E17" s="28" t="s">
        <v>22</v>
      </c>
      <c r="AK17" s="30" t="s">
        <v>26</v>
      </c>
      <c r="AN17" s="28" t="s">
        <v>3</v>
      </c>
      <c r="AR17" s="23"/>
      <c r="BE17" s="315"/>
      <c r="BS17" s="20" t="s">
        <v>30</v>
      </c>
    </row>
    <row r="18" spans="2:71" s="1" customFormat="1" ht="6.95" customHeight="1">
      <c r="B18" s="23"/>
      <c r="AR18" s="23"/>
      <c r="BE18" s="315"/>
      <c r="BS18" s="20" t="s">
        <v>31</v>
      </c>
    </row>
    <row r="19" spans="2:71" s="1" customFormat="1" ht="12" customHeight="1">
      <c r="B19" s="23"/>
      <c r="D19" s="30" t="s">
        <v>32</v>
      </c>
      <c r="AK19" s="30" t="s">
        <v>25</v>
      </c>
      <c r="AN19" s="28" t="s">
        <v>3</v>
      </c>
      <c r="AR19" s="23"/>
      <c r="BE19" s="315"/>
      <c r="BS19" s="20" t="s">
        <v>31</v>
      </c>
    </row>
    <row r="20" spans="2:71" s="1" customFormat="1" ht="18.4" customHeight="1">
      <c r="B20" s="23"/>
      <c r="E20" s="28" t="s">
        <v>22</v>
      </c>
      <c r="AK20" s="30" t="s">
        <v>26</v>
      </c>
      <c r="AN20" s="28" t="s">
        <v>3</v>
      </c>
      <c r="AR20" s="23"/>
      <c r="BE20" s="315"/>
      <c r="BS20" s="20" t="s">
        <v>4</v>
      </c>
    </row>
    <row r="21" spans="2:57" s="1" customFormat="1" ht="6.95" customHeight="1">
      <c r="B21" s="23"/>
      <c r="AR21" s="23"/>
      <c r="BE21" s="315"/>
    </row>
    <row r="22" spans="2:57" s="1" customFormat="1" ht="12" customHeight="1">
      <c r="B22" s="23"/>
      <c r="D22" s="30" t="s">
        <v>33</v>
      </c>
      <c r="AR22" s="23"/>
      <c r="BE22" s="315"/>
    </row>
    <row r="23" spans="2:57" s="1" customFormat="1" ht="47.25" customHeight="1">
      <c r="B23" s="23"/>
      <c r="E23" s="322" t="s">
        <v>34</v>
      </c>
      <c r="F23" s="322"/>
      <c r="G23" s="322"/>
      <c r="H23" s="322"/>
      <c r="I23" s="322"/>
      <c r="J23" s="322"/>
      <c r="K23" s="322"/>
      <c r="L23" s="322"/>
      <c r="M23" s="322"/>
      <c r="N23" s="322"/>
      <c r="O23" s="322"/>
      <c r="P23" s="322"/>
      <c r="Q23" s="322"/>
      <c r="R23" s="322"/>
      <c r="S23" s="322"/>
      <c r="T23" s="322"/>
      <c r="U23" s="322"/>
      <c r="V23" s="322"/>
      <c r="W23" s="322"/>
      <c r="X23" s="322"/>
      <c r="Y23" s="322"/>
      <c r="Z23" s="322"/>
      <c r="AA23" s="322"/>
      <c r="AB23" s="322"/>
      <c r="AC23" s="322"/>
      <c r="AD23" s="322"/>
      <c r="AE23" s="322"/>
      <c r="AF23" s="322"/>
      <c r="AG23" s="322"/>
      <c r="AH23" s="322"/>
      <c r="AI23" s="322"/>
      <c r="AJ23" s="322"/>
      <c r="AK23" s="322"/>
      <c r="AL23" s="322"/>
      <c r="AM23" s="322"/>
      <c r="AN23" s="322"/>
      <c r="AR23" s="23"/>
      <c r="BE23" s="315"/>
    </row>
    <row r="24" spans="2:57" s="1" customFormat="1" ht="6.95" customHeight="1">
      <c r="B24" s="23"/>
      <c r="AR24" s="23"/>
      <c r="BE24" s="315"/>
    </row>
    <row r="25" spans="2:57" s="1" customFormat="1" ht="6.95" customHeight="1">
      <c r="B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R25" s="23"/>
      <c r="BE25" s="315"/>
    </row>
    <row r="26" spans="1:57" s="2" customFormat="1" ht="25.9" customHeight="1">
      <c r="A26" s="35"/>
      <c r="B26" s="36"/>
      <c r="C26" s="35"/>
      <c r="D26" s="37" t="s">
        <v>35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23">
        <f>ROUND(AG54,0)</f>
        <v>0</v>
      </c>
      <c r="AL26" s="324"/>
      <c r="AM26" s="324"/>
      <c r="AN26" s="324"/>
      <c r="AO26" s="324"/>
      <c r="AP26" s="35"/>
      <c r="AQ26" s="35"/>
      <c r="AR26" s="36"/>
      <c r="BE26" s="315"/>
    </row>
    <row r="27" spans="1:57" s="2" customFormat="1" ht="6.95" customHeight="1">
      <c r="A27" s="35"/>
      <c r="B27" s="36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6"/>
      <c r="BE27" s="315"/>
    </row>
    <row r="28" spans="1:57" s="2" customFormat="1" ht="12.75">
      <c r="A28" s="35"/>
      <c r="B28" s="36"/>
      <c r="C28" s="35"/>
      <c r="D28" s="35"/>
      <c r="E28" s="35"/>
      <c r="F28" s="35"/>
      <c r="G28" s="35"/>
      <c r="H28" s="35"/>
      <c r="I28" s="35"/>
      <c r="J28" s="35"/>
      <c r="K28" s="35"/>
      <c r="L28" s="325" t="s">
        <v>36</v>
      </c>
      <c r="M28" s="325"/>
      <c r="N28" s="325"/>
      <c r="O28" s="325"/>
      <c r="P28" s="325"/>
      <c r="Q28" s="35"/>
      <c r="R28" s="35"/>
      <c r="S28" s="35"/>
      <c r="T28" s="35"/>
      <c r="U28" s="35"/>
      <c r="V28" s="35"/>
      <c r="W28" s="325" t="s">
        <v>37</v>
      </c>
      <c r="X28" s="325"/>
      <c r="Y28" s="325"/>
      <c r="Z28" s="325"/>
      <c r="AA28" s="325"/>
      <c r="AB28" s="325"/>
      <c r="AC28" s="325"/>
      <c r="AD28" s="325"/>
      <c r="AE28" s="325"/>
      <c r="AF28" s="35"/>
      <c r="AG28" s="35"/>
      <c r="AH28" s="35"/>
      <c r="AI28" s="35"/>
      <c r="AJ28" s="35"/>
      <c r="AK28" s="325" t="s">
        <v>38</v>
      </c>
      <c r="AL28" s="325"/>
      <c r="AM28" s="325"/>
      <c r="AN28" s="325"/>
      <c r="AO28" s="325"/>
      <c r="AP28" s="35"/>
      <c r="AQ28" s="35"/>
      <c r="AR28" s="36"/>
      <c r="BE28" s="315"/>
    </row>
    <row r="29" spans="2:57" s="3" customFormat="1" ht="14.45" customHeight="1">
      <c r="B29" s="40"/>
      <c r="D29" s="30" t="s">
        <v>39</v>
      </c>
      <c r="F29" s="30" t="s">
        <v>40</v>
      </c>
      <c r="L29" s="328">
        <v>0.21</v>
      </c>
      <c r="M29" s="327"/>
      <c r="N29" s="327"/>
      <c r="O29" s="327"/>
      <c r="P29" s="327"/>
      <c r="W29" s="326">
        <f>ROUND(AZ54,0)</f>
        <v>0</v>
      </c>
      <c r="X29" s="327"/>
      <c r="Y29" s="327"/>
      <c r="Z29" s="327"/>
      <c r="AA29" s="327"/>
      <c r="AB29" s="327"/>
      <c r="AC29" s="327"/>
      <c r="AD29" s="327"/>
      <c r="AE29" s="327"/>
      <c r="AK29" s="326">
        <f>ROUND(AV54,0)</f>
        <v>0</v>
      </c>
      <c r="AL29" s="327"/>
      <c r="AM29" s="327"/>
      <c r="AN29" s="327"/>
      <c r="AO29" s="327"/>
      <c r="AR29" s="40"/>
      <c r="BE29" s="316"/>
    </row>
    <row r="30" spans="2:57" s="3" customFormat="1" ht="14.45" customHeight="1">
      <c r="B30" s="40"/>
      <c r="F30" s="30" t="s">
        <v>41</v>
      </c>
      <c r="L30" s="328">
        <v>0.12</v>
      </c>
      <c r="M30" s="327"/>
      <c r="N30" s="327"/>
      <c r="O30" s="327"/>
      <c r="P30" s="327"/>
      <c r="W30" s="326">
        <f>ROUND(BA54,0)</f>
        <v>0</v>
      </c>
      <c r="X30" s="327"/>
      <c r="Y30" s="327"/>
      <c r="Z30" s="327"/>
      <c r="AA30" s="327"/>
      <c r="AB30" s="327"/>
      <c r="AC30" s="327"/>
      <c r="AD30" s="327"/>
      <c r="AE30" s="327"/>
      <c r="AK30" s="326">
        <f>ROUND(AW54,0)</f>
        <v>0</v>
      </c>
      <c r="AL30" s="327"/>
      <c r="AM30" s="327"/>
      <c r="AN30" s="327"/>
      <c r="AO30" s="327"/>
      <c r="AR30" s="40"/>
      <c r="BE30" s="316"/>
    </row>
    <row r="31" spans="2:57" s="3" customFormat="1" ht="14.45" customHeight="1" hidden="1">
      <c r="B31" s="40"/>
      <c r="F31" s="30" t="s">
        <v>42</v>
      </c>
      <c r="L31" s="328">
        <v>0.21</v>
      </c>
      <c r="M31" s="327"/>
      <c r="N31" s="327"/>
      <c r="O31" s="327"/>
      <c r="P31" s="327"/>
      <c r="W31" s="326">
        <f>ROUND(BB54,0)</f>
        <v>0</v>
      </c>
      <c r="X31" s="327"/>
      <c r="Y31" s="327"/>
      <c r="Z31" s="327"/>
      <c r="AA31" s="327"/>
      <c r="AB31" s="327"/>
      <c r="AC31" s="327"/>
      <c r="AD31" s="327"/>
      <c r="AE31" s="327"/>
      <c r="AK31" s="326">
        <v>0</v>
      </c>
      <c r="AL31" s="327"/>
      <c r="AM31" s="327"/>
      <c r="AN31" s="327"/>
      <c r="AO31" s="327"/>
      <c r="AR31" s="40"/>
      <c r="BE31" s="316"/>
    </row>
    <row r="32" spans="2:57" s="3" customFormat="1" ht="14.45" customHeight="1" hidden="1">
      <c r="B32" s="40"/>
      <c r="F32" s="30" t="s">
        <v>43</v>
      </c>
      <c r="L32" s="328">
        <v>0.12</v>
      </c>
      <c r="M32" s="327"/>
      <c r="N32" s="327"/>
      <c r="O32" s="327"/>
      <c r="P32" s="327"/>
      <c r="W32" s="326">
        <f>ROUND(BC54,0)</f>
        <v>0</v>
      </c>
      <c r="X32" s="327"/>
      <c r="Y32" s="327"/>
      <c r="Z32" s="327"/>
      <c r="AA32" s="327"/>
      <c r="AB32" s="327"/>
      <c r="AC32" s="327"/>
      <c r="AD32" s="327"/>
      <c r="AE32" s="327"/>
      <c r="AK32" s="326">
        <v>0</v>
      </c>
      <c r="AL32" s="327"/>
      <c r="AM32" s="327"/>
      <c r="AN32" s="327"/>
      <c r="AO32" s="327"/>
      <c r="AR32" s="40"/>
      <c r="BE32" s="316"/>
    </row>
    <row r="33" spans="2:44" s="3" customFormat="1" ht="14.45" customHeight="1" hidden="1">
      <c r="B33" s="40"/>
      <c r="F33" s="30" t="s">
        <v>44</v>
      </c>
      <c r="L33" s="328">
        <v>0</v>
      </c>
      <c r="M33" s="327"/>
      <c r="N33" s="327"/>
      <c r="O33" s="327"/>
      <c r="P33" s="327"/>
      <c r="W33" s="326">
        <f>ROUND(BD54,0)</f>
        <v>0</v>
      </c>
      <c r="X33" s="327"/>
      <c r="Y33" s="327"/>
      <c r="Z33" s="327"/>
      <c r="AA33" s="327"/>
      <c r="AB33" s="327"/>
      <c r="AC33" s="327"/>
      <c r="AD33" s="327"/>
      <c r="AE33" s="327"/>
      <c r="AK33" s="326">
        <v>0</v>
      </c>
      <c r="AL33" s="327"/>
      <c r="AM33" s="327"/>
      <c r="AN33" s="327"/>
      <c r="AO33" s="327"/>
      <c r="AR33" s="40"/>
    </row>
    <row r="34" spans="1:57" s="2" customFormat="1" ht="6.95" customHeight="1">
      <c r="A34" s="35"/>
      <c r="B34" s="36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6"/>
      <c r="BE34" s="35"/>
    </row>
    <row r="35" spans="1:57" s="2" customFormat="1" ht="25.9" customHeight="1">
      <c r="A35" s="35"/>
      <c r="B35" s="36"/>
      <c r="C35" s="41"/>
      <c r="D35" s="42" t="s">
        <v>45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4" t="s">
        <v>46</v>
      </c>
      <c r="U35" s="43"/>
      <c r="V35" s="43"/>
      <c r="W35" s="43"/>
      <c r="X35" s="332" t="s">
        <v>47</v>
      </c>
      <c r="Y35" s="330"/>
      <c r="Z35" s="330"/>
      <c r="AA35" s="330"/>
      <c r="AB35" s="330"/>
      <c r="AC35" s="43"/>
      <c r="AD35" s="43"/>
      <c r="AE35" s="43"/>
      <c r="AF35" s="43"/>
      <c r="AG35" s="43"/>
      <c r="AH35" s="43"/>
      <c r="AI35" s="43"/>
      <c r="AJ35" s="43"/>
      <c r="AK35" s="329">
        <f>SUM(AK26:AK33)</f>
        <v>0</v>
      </c>
      <c r="AL35" s="330"/>
      <c r="AM35" s="330"/>
      <c r="AN35" s="330"/>
      <c r="AO35" s="331"/>
      <c r="AP35" s="41"/>
      <c r="AQ35" s="41"/>
      <c r="AR35" s="36"/>
      <c r="BE35" s="35"/>
    </row>
    <row r="36" spans="1:57" s="2" customFormat="1" ht="6.95" customHeight="1">
      <c r="A36" s="35"/>
      <c r="B36" s="36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6"/>
      <c r="BE36" s="35"/>
    </row>
    <row r="37" spans="1:57" s="2" customFormat="1" ht="6.95" customHeight="1">
      <c r="A37" s="35"/>
      <c r="B37" s="45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36"/>
      <c r="BE37" s="35"/>
    </row>
    <row r="41" spans="1:57" s="2" customFormat="1" ht="6.95" customHeight="1">
      <c r="A41" s="35"/>
      <c r="B41" s="47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36"/>
      <c r="BE41" s="35"/>
    </row>
    <row r="42" spans="1:57" s="2" customFormat="1" ht="24.95" customHeight="1">
      <c r="A42" s="35"/>
      <c r="B42" s="36"/>
      <c r="C42" s="24" t="s">
        <v>48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6"/>
      <c r="BE42" s="35"/>
    </row>
    <row r="43" spans="1:57" s="2" customFormat="1" ht="6.95" customHeight="1">
      <c r="A43" s="35"/>
      <c r="B43" s="36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6"/>
      <c r="BE43" s="35"/>
    </row>
    <row r="44" spans="2:44" s="4" customFormat="1" ht="12" customHeight="1">
      <c r="B44" s="49"/>
      <c r="C44" s="30" t="s">
        <v>14</v>
      </c>
      <c r="L44" s="4" t="str">
        <f>K5</f>
        <v>4834</v>
      </c>
      <c r="AR44" s="49"/>
    </row>
    <row r="45" spans="2:44" s="5" customFormat="1" ht="36.95" customHeight="1">
      <c r="B45" s="50"/>
      <c r="C45" s="51" t="s">
        <v>17</v>
      </c>
      <c r="L45" s="296" t="str">
        <f>K6</f>
        <v>Brno, Havlenova - rekonstrukce kanalizace a vodovodu</v>
      </c>
      <c r="M45" s="297"/>
      <c r="N45" s="297"/>
      <c r="O45" s="297"/>
      <c r="P45" s="297"/>
      <c r="Q45" s="297"/>
      <c r="R45" s="297"/>
      <c r="S45" s="297"/>
      <c r="T45" s="297"/>
      <c r="U45" s="297"/>
      <c r="V45" s="297"/>
      <c r="W45" s="297"/>
      <c r="X45" s="297"/>
      <c r="Y45" s="297"/>
      <c r="Z45" s="297"/>
      <c r="AA45" s="297"/>
      <c r="AB45" s="297"/>
      <c r="AC45" s="297"/>
      <c r="AD45" s="297"/>
      <c r="AE45" s="297"/>
      <c r="AF45" s="297"/>
      <c r="AG45" s="297"/>
      <c r="AH45" s="297"/>
      <c r="AI45" s="297"/>
      <c r="AJ45" s="297"/>
      <c r="AK45" s="297"/>
      <c r="AL45" s="297"/>
      <c r="AM45" s="297"/>
      <c r="AN45" s="297"/>
      <c r="AO45" s="297"/>
      <c r="AR45" s="50"/>
    </row>
    <row r="46" spans="1:57" s="2" customFormat="1" ht="6.95" customHeight="1">
      <c r="A46" s="35"/>
      <c r="B46" s="36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6"/>
      <c r="BE46" s="35"/>
    </row>
    <row r="47" spans="1:57" s="2" customFormat="1" ht="12" customHeight="1">
      <c r="A47" s="35"/>
      <c r="B47" s="36"/>
      <c r="C47" s="30" t="s">
        <v>21</v>
      </c>
      <c r="D47" s="35"/>
      <c r="E47" s="35"/>
      <c r="F47" s="35"/>
      <c r="G47" s="35"/>
      <c r="H47" s="35"/>
      <c r="I47" s="35"/>
      <c r="J47" s="35"/>
      <c r="K47" s="35"/>
      <c r="L47" s="52" t="str">
        <f>IF(K8="","",K8)</f>
        <v xml:space="preserve"> </v>
      </c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0" t="s">
        <v>23</v>
      </c>
      <c r="AJ47" s="35"/>
      <c r="AK47" s="35"/>
      <c r="AL47" s="35"/>
      <c r="AM47" s="298" t="str">
        <f>IF(AN8="","",AN8)</f>
        <v/>
      </c>
      <c r="AN47" s="298"/>
      <c r="AO47" s="35"/>
      <c r="AP47" s="35"/>
      <c r="AQ47" s="35"/>
      <c r="AR47" s="36"/>
      <c r="BE47" s="35"/>
    </row>
    <row r="48" spans="1:57" s="2" customFormat="1" ht="6.95" customHeight="1">
      <c r="A48" s="35"/>
      <c r="B48" s="36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6"/>
      <c r="BE48" s="35"/>
    </row>
    <row r="49" spans="1:57" s="2" customFormat="1" ht="15.2" customHeight="1">
      <c r="A49" s="35"/>
      <c r="B49" s="36"/>
      <c r="C49" s="30" t="s">
        <v>24</v>
      </c>
      <c r="D49" s="35"/>
      <c r="E49" s="35"/>
      <c r="F49" s="35"/>
      <c r="G49" s="35"/>
      <c r="H49" s="35"/>
      <c r="I49" s="35"/>
      <c r="J49" s="35"/>
      <c r="K49" s="35"/>
      <c r="L49" s="4" t="str">
        <f>IF(E11="","",E11)</f>
        <v xml:space="preserve"> </v>
      </c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0" t="s">
        <v>29</v>
      </c>
      <c r="AJ49" s="35"/>
      <c r="AK49" s="35"/>
      <c r="AL49" s="35"/>
      <c r="AM49" s="299" t="str">
        <f>IF(E17="","",E17)</f>
        <v xml:space="preserve"> </v>
      </c>
      <c r="AN49" s="300"/>
      <c r="AO49" s="300"/>
      <c r="AP49" s="300"/>
      <c r="AQ49" s="35"/>
      <c r="AR49" s="36"/>
      <c r="AS49" s="301" t="s">
        <v>49</v>
      </c>
      <c r="AT49" s="302"/>
      <c r="AU49" s="54"/>
      <c r="AV49" s="54"/>
      <c r="AW49" s="54"/>
      <c r="AX49" s="54"/>
      <c r="AY49" s="54"/>
      <c r="AZ49" s="54"/>
      <c r="BA49" s="54"/>
      <c r="BB49" s="54"/>
      <c r="BC49" s="54"/>
      <c r="BD49" s="55"/>
      <c r="BE49" s="35"/>
    </row>
    <row r="50" spans="1:57" s="2" customFormat="1" ht="15.2" customHeight="1">
      <c r="A50" s="35"/>
      <c r="B50" s="36"/>
      <c r="C50" s="30" t="s">
        <v>27</v>
      </c>
      <c r="D50" s="35"/>
      <c r="E50" s="35"/>
      <c r="F50" s="35"/>
      <c r="G50" s="35"/>
      <c r="H50" s="35"/>
      <c r="I50" s="35"/>
      <c r="J50" s="35"/>
      <c r="K50" s="35"/>
      <c r="L50" s="4" t="str">
        <f>IF(E14="Vyplň údaj","",E14)</f>
        <v/>
      </c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0" t="s">
        <v>32</v>
      </c>
      <c r="AJ50" s="35"/>
      <c r="AK50" s="35"/>
      <c r="AL50" s="35"/>
      <c r="AM50" s="299" t="str">
        <f>IF(E20="","",E20)</f>
        <v xml:space="preserve"> </v>
      </c>
      <c r="AN50" s="300"/>
      <c r="AO50" s="300"/>
      <c r="AP50" s="300"/>
      <c r="AQ50" s="35"/>
      <c r="AR50" s="36"/>
      <c r="AS50" s="303"/>
      <c r="AT50" s="304"/>
      <c r="AU50" s="56"/>
      <c r="AV50" s="56"/>
      <c r="AW50" s="56"/>
      <c r="AX50" s="56"/>
      <c r="AY50" s="56"/>
      <c r="AZ50" s="56"/>
      <c r="BA50" s="56"/>
      <c r="BB50" s="56"/>
      <c r="BC50" s="56"/>
      <c r="BD50" s="57"/>
      <c r="BE50" s="35"/>
    </row>
    <row r="51" spans="1:57" s="2" customFormat="1" ht="10.9" customHeight="1">
      <c r="A51" s="35"/>
      <c r="B51" s="36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6"/>
      <c r="AS51" s="303"/>
      <c r="AT51" s="304"/>
      <c r="AU51" s="56"/>
      <c r="AV51" s="56"/>
      <c r="AW51" s="56"/>
      <c r="AX51" s="56"/>
      <c r="AY51" s="56"/>
      <c r="AZ51" s="56"/>
      <c r="BA51" s="56"/>
      <c r="BB51" s="56"/>
      <c r="BC51" s="56"/>
      <c r="BD51" s="57"/>
      <c r="BE51" s="35"/>
    </row>
    <row r="52" spans="1:57" s="2" customFormat="1" ht="29.25" customHeight="1">
      <c r="A52" s="35"/>
      <c r="B52" s="36"/>
      <c r="C52" s="305" t="s">
        <v>50</v>
      </c>
      <c r="D52" s="306"/>
      <c r="E52" s="306"/>
      <c r="F52" s="306"/>
      <c r="G52" s="306"/>
      <c r="H52" s="58"/>
      <c r="I52" s="308" t="s">
        <v>51</v>
      </c>
      <c r="J52" s="306"/>
      <c r="K52" s="306"/>
      <c r="L52" s="306"/>
      <c r="M52" s="306"/>
      <c r="N52" s="306"/>
      <c r="O52" s="306"/>
      <c r="P52" s="306"/>
      <c r="Q52" s="306"/>
      <c r="R52" s="306"/>
      <c r="S52" s="306"/>
      <c r="T52" s="306"/>
      <c r="U52" s="306"/>
      <c r="V52" s="306"/>
      <c r="W52" s="306"/>
      <c r="X52" s="306"/>
      <c r="Y52" s="306"/>
      <c r="Z52" s="306"/>
      <c r="AA52" s="306"/>
      <c r="AB52" s="306"/>
      <c r="AC52" s="306"/>
      <c r="AD52" s="306"/>
      <c r="AE52" s="306"/>
      <c r="AF52" s="306"/>
      <c r="AG52" s="307" t="s">
        <v>52</v>
      </c>
      <c r="AH52" s="306"/>
      <c r="AI52" s="306"/>
      <c r="AJ52" s="306"/>
      <c r="AK52" s="306"/>
      <c r="AL52" s="306"/>
      <c r="AM52" s="306"/>
      <c r="AN52" s="308" t="s">
        <v>53</v>
      </c>
      <c r="AO52" s="306"/>
      <c r="AP52" s="306"/>
      <c r="AQ52" s="59" t="s">
        <v>54</v>
      </c>
      <c r="AR52" s="36"/>
      <c r="AS52" s="60" t="s">
        <v>55</v>
      </c>
      <c r="AT52" s="61" t="s">
        <v>56</v>
      </c>
      <c r="AU52" s="61" t="s">
        <v>57</v>
      </c>
      <c r="AV52" s="61" t="s">
        <v>58</v>
      </c>
      <c r="AW52" s="61" t="s">
        <v>59</v>
      </c>
      <c r="AX52" s="61" t="s">
        <v>60</v>
      </c>
      <c r="AY52" s="61" t="s">
        <v>61</v>
      </c>
      <c r="AZ52" s="61" t="s">
        <v>62</v>
      </c>
      <c r="BA52" s="61" t="s">
        <v>63</v>
      </c>
      <c r="BB52" s="61" t="s">
        <v>64</v>
      </c>
      <c r="BC52" s="61" t="s">
        <v>65</v>
      </c>
      <c r="BD52" s="62" t="s">
        <v>66</v>
      </c>
      <c r="BE52" s="35"/>
    </row>
    <row r="53" spans="1:57" s="2" customFormat="1" ht="10.9" customHeight="1">
      <c r="A53" s="35"/>
      <c r="B53" s="36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6"/>
      <c r="AS53" s="63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5"/>
      <c r="BE53" s="35"/>
    </row>
    <row r="54" spans="2:90" s="6" customFormat="1" ht="32.45" customHeight="1">
      <c r="B54" s="66"/>
      <c r="C54" s="67" t="s">
        <v>67</v>
      </c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312">
        <f>ROUND(SUM(AG55:AG60),0)</f>
        <v>0</v>
      </c>
      <c r="AH54" s="312"/>
      <c r="AI54" s="312"/>
      <c r="AJ54" s="312"/>
      <c r="AK54" s="312"/>
      <c r="AL54" s="312"/>
      <c r="AM54" s="312"/>
      <c r="AN54" s="313">
        <f aca="true" t="shared" si="0" ref="AN54:AN60">SUM(AG54,AT54)</f>
        <v>0</v>
      </c>
      <c r="AO54" s="313"/>
      <c r="AP54" s="313"/>
      <c r="AQ54" s="70" t="s">
        <v>3</v>
      </c>
      <c r="AR54" s="66"/>
      <c r="AS54" s="71">
        <f>ROUND(SUM(AS55:AS60),0)</f>
        <v>0</v>
      </c>
      <c r="AT54" s="72">
        <f aca="true" t="shared" si="1" ref="AT54:AT60">ROUND(SUM(AV54:AW54),0)</f>
        <v>0</v>
      </c>
      <c r="AU54" s="73">
        <f>ROUND(SUM(AU55:AU60),5)</f>
        <v>0</v>
      </c>
      <c r="AV54" s="72">
        <f>ROUND(AZ54*L29,0)</f>
        <v>0</v>
      </c>
      <c r="AW54" s="72">
        <f>ROUND(BA54*L30,0)</f>
        <v>0</v>
      </c>
      <c r="AX54" s="72">
        <f>ROUND(BB54*L29,0)</f>
        <v>0</v>
      </c>
      <c r="AY54" s="72">
        <f>ROUND(BC54*L30,0)</f>
        <v>0</v>
      </c>
      <c r="AZ54" s="72">
        <f>ROUND(SUM(AZ55:AZ60),0)</f>
        <v>0</v>
      </c>
      <c r="BA54" s="72">
        <f>ROUND(SUM(BA55:BA60),0)</f>
        <v>0</v>
      </c>
      <c r="BB54" s="72">
        <f>ROUND(SUM(BB55:BB60),0)</f>
        <v>0</v>
      </c>
      <c r="BC54" s="72">
        <f>ROUND(SUM(BC55:BC60),0)</f>
        <v>0</v>
      </c>
      <c r="BD54" s="74">
        <f>ROUND(SUM(BD55:BD60),0)</f>
        <v>0</v>
      </c>
      <c r="BS54" s="75" t="s">
        <v>68</v>
      </c>
      <c r="BT54" s="75" t="s">
        <v>69</v>
      </c>
      <c r="BU54" s="76" t="s">
        <v>70</v>
      </c>
      <c r="BV54" s="75" t="s">
        <v>71</v>
      </c>
      <c r="BW54" s="75" t="s">
        <v>5</v>
      </c>
      <c r="BX54" s="75" t="s">
        <v>72</v>
      </c>
      <c r="CL54" s="75" t="s">
        <v>3</v>
      </c>
    </row>
    <row r="55" spans="1:91" s="7" customFormat="1" ht="16.5" customHeight="1">
      <c r="A55" s="77" t="s">
        <v>73</v>
      </c>
      <c r="B55" s="78"/>
      <c r="C55" s="79"/>
      <c r="D55" s="309" t="s">
        <v>74</v>
      </c>
      <c r="E55" s="309"/>
      <c r="F55" s="309"/>
      <c r="G55" s="309"/>
      <c r="H55" s="309"/>
      <c r="I55" s="80"/>
      <c r="J55" s="309" t="s">
        <v>75</v>
      </c>
      <c r="K55" s="309"/>
      <c r="L55" s="309"/>
      <c r="M55" s="309"/>
      <c r="N55" s="309"/>
      <c r="O55" s="309"/>
      <c r="P55" s="309"/>
      <c r="Q55" s="309"/>
      <c r="R55" s="309"/>
      <c r="S55" s="309"/>
      <c r="T55" s="309"/>
      <c r="U55" s="309"/>
      <c r="V55" s="309"/>
      <c r="W55" s="309"/>
      <c r="X55" s="309"/>
      <c r="Y55" s="309"/>
      <c r="Z55" s="309"/>
      <c r="AA55" s="309"/>
      <c r="AB55" s="309"/>
      <c r="AC55" s="309"/>
      <c r="AD55" s="309"/>
      <c r="AE55" s="309"/>
      <c r="AF55" s="309"/>
      <c r="AG55" s="310">
        <f>'SO 00 - Ostatní rozpočtov...'!J30</f>
        <v>0</v>
      </c>
      <c r="AH55" s="311"/>
      <c r="AI55" s="311"/>
      <c r="AJ55" s="311"/>
      <c r="AK55" s="311"/>
      <c r="AL55" s="311"/>
      <c r="AM55" s="311"/>
      <c r="AN55" s="310">
        <f t="shared" si="0"/>
        <v>0</v>
      </c>
      <c r="AO55" s="311"/>
      <c r="AP55" s="311"/>
      <c r="AQ55" s="81" t="s">
        <v>76</v>
      </c>
      <c r="AR55" s="78"/>
      <c r="AS55" s="82">
        <v>0</v>
      </c>
      <c r="AT55" s="83">
        <f t="shared" si="1"/>
        <v>0</v>
      </c>
      <c r="AU55" s="84">
        <f>'SO 00 - Ostatní rozpočtov...'!P81</f>
        <v>0</v>
      </c>
      <c r="AV55" s="83">
        <f>'SO 00 - Ostatní rozpočtov...'!J33</f>
        <v>0</v>
      </c>
      <c r="AW55" s="83">
        <f>'SO 00 - Ostatní rozpočtov...'!J34</f>
        <v>0</v>
      </c>
      <c r="AX55" s="83">
        <f>'SO 00 - Ostatní rozpočtov...'!J35</f>
        <v>0</v>
      </c>
      <c r="AY55" s="83">
        <f>'SO 00 - Ostatní rozpočtov...'!J36</f>
        <v>0</v>
      </c>
      <c r="AZ55" s="83">
        <f>'SO 00 - Ostatní rozpočtov...'!F33</f>
        <v>0</v>
      </c>
      <c r="BA55" s="83">
        <f>'SO 00 - Ostatní rozpočtov...'!F34</f>
        <v>0</v>
      </c>
      <c r="BB55" s="83">
        <f>'SO 00 - Ostatní rozpočtov...'!F35</f>
        <v>0</v>
      </c>
      <c r="BC55" s="83">
        <f>'SO 00 - Ostatní rozpočtov...'!F36</f>
        <v>0</v>
      </c>
      <c r="BD55" s="85">
        <f>'SO 00 - Ostatní rozpočtov...'!F37</f>
        <v>0</v>
      </c>
      <c r="BT55" s="86" t="s">
        <v>31</v>
      </c>
      <c r="BV55" s="86" t="s">
        <v>71</v>
      </c>
      <c r="BW55" s="86" t="s">
        <v>77</v>
      </c>
      <c r="BX55" s="86" t="s">
        <v>5</v>
      </c>
      <c r="CL55" s="86" t="s">
        <v>3</v>
      </c>
      <c r="CM55" s="86" t="s">
        <v>78</v>
      </c>
    </row>
    <row r="56" spans="1:91" s="7" customFormat="1" ht="16.5" customHeight="1">
      <c r="A56" s="77" t="s">
        <v>73</v>
      </c>
      <c r="B56" s="78"/>
      <c r="C56" s="79"/>
      <c r="D56" s="309" t="s">
        <v>79</v>
      </c>
      <c r="E56" s="309"/>
      <c r="F56" s="309"/>
      <c r="G56" s="309"/>
      <c r="H56" s="309"/>
      <c r="I56" s="80"/>
      <c r="J56" s="309" t="s">
        <v>80</v>
      </c>
      <c r="K56" s="309"/>
      <c r="L56" s="309"/>
      <c r="M56" s="309"/>
      <c r="N56" s="309"/>
      <c r="O56" s="309"/>
      <c r="P56" s="309"/>
      <c r="Q56" s="309"/>
      <c r="R56" s="309"/>
      <c r="S56" s="309"/>
      <c r="T56" s="309"/>
      <c r="U56" s="309"/>
      <c r="V56" s="309"/>
      <c r="W56" s="309"/>
      <c r="X56" s="309"/>
      <c r="Y56" s="309"/>
      <c r="Z56" s="309"/>
      <c r="AA56" s="309"/>
      <c r="AB56" s="309"/>
      <c r="AC56" s="309"/>
      <c r="AD56" s="309"/>
      <c r="AE56" s="309"/>
      <c r="AF56" s="309"/>
      <c r="AG56" s="310">
        <f>'SO 01 - Stoky'!J30</f>
        <v>0</v>
      </c>
      <c r="AH56" s="311"/>
      <c r="AI56" s="311"/>
      <c r="AJ56" s="311"/>
      <c r="AK56" s="311"/>
      <c r="AL56" s="311"/>
      <c r="AM56" s="311"/>
      <c r="AN56" s="310">
        <f t="shared" si="0"/>
        <v>0</v>
      </c>
      <c r="AO56" s="311"/>
      <c r="AP56" s="311"/>
      <c r="AQ56" s="81" t="s">
        <v>76</v>
      </c>
      <c r="AR56" s="78"/>
      <c r="AS56" s="82">
        <v>0</v>
      </c>
      <c r="AT56" s="83">
        <f t="shared" si="1"/>
        <v>0</v>
      </c>
      <c r="AU56" s="84">
        <f>'SO 01 - Stoky'!P86</f>
        <v>0</v>
      </c>
      <c r="AV56" s="83">
        <f>'SO 01 - Stoky'!J33</f>
        <v>0</v>
      </c>
      <c r="AW56" s="83">
        <f>'SO 01 - Stoky'!J34</f>
        <v>0</v>
      </c>
      <c r="AX56" s="83">
        <f>'SO 01 - Stoky'!J35</f>
        <v>0</v>
      </c>
      <c r="AY56" s="83">
        <f>'SO 01 - Stoky'!J36</f>
        <v>0</v>
      </c>
      <c r="AZ56" s="83">
        <f>'SO 01 - Stoky'!F33</f>
        <v>0</v>
      </c>
      <c r="BA56" s="83">
        <f>'SO 01 - Stoky'!F34</f>
        <v>0</v>
      </c>
      <c r="BB56" s="83">
        <f>'SO 01 - Stoky'!F35</f>
        <v>0</v>
      </c>
      <c r="BC56" s="83">
        <f>'SO 01 - Stoky'!F36</f>
        <v>0</v>
      </c>
      <c r="BD56" s="85">
        <f>'SO 01 - Stoky'!F37</f>
        <v>0</v>
      </c>
      <c r="BT56" s="86" t="s">
        <v>31</v>
      </c>
      <c r="BV56" s="86" t="s">
        <v>71</v>
      </c>
      <c r="BW56" s="86" t="s">
        <v>81</v>
      </c>
      <c r="BX56" s="86" t="s">
        <v>5</v>
      </c>
      <c r="CL56" s="86" t="s">
        <v>3</v>
      </c>
      <c r="CM56" s="86" t="s">
        <v>78</v>
      </c>
    </row>
    <row r="57" spans="1:91" s="7" customFormat="1" ht="16.5" customHeight="1">
      <c r="A57" s="77" t="s">
        <v>73</v>
      </c>
      <c r="B57" s="78"/>
      <c r="C57" s="79"/>
      <c r="D57" s="309" t="s">
        <v>82</v>
      </c>
      <c r="E57" s="309"/>
      <c r="F57" s="309"/>
      <c r="G57" s="309"/>
      <c r="H57" s="309"/>
      <c r="I57" s="80"/>
      <c r="J57" s="309" t="s">
        <v>83</v>
      </c>
      <c r="K57" s="309"/>
      <c r="L57" s="309"/>
      <c r="M57" s="309"/>
      <c r="N57" s="309"/>
      <c r="O57" s="309"/>
      <c r="P57" s="309"/>
      <c r="Q57" s="309"/>
      <c r="R57" s="309"/>
      <c r="S57" s="309"/>
      <c r="T57" s="309"/>
      <c r="U57" s="309"/>
      <c r="V57" s="309"/>
      <c r="W57" s="309"/>
      <c r="X57" s="309"/>
      <c r="Y57" s="309"/>
      <c r="Z57" s="309"/>
      <c r="AA57" s="309"/>
      <c r="AB57" s="309"/>
      <c r="AC57" s="309"/>
      <c r="AD57" s="309"/>
      <c r="AE57" s="309"/>
      <c r="AF57" s="309"/>
      <c r="AG57" s="310">
        <f>'SO 02 - Kanalizační přípojky'!J30</f>
        <v>0</v>
      </c>
      <c r="AH57" s="311"/>
      <c r="AI57" s="311"/>
      <c r="AJ57" s="311"/>
      <c r="AK57" s="311"/>
      <c r="AL57" s="311"/>
      <c r="AM57" s="311"/>
      <c r="AN57" s="310">
        <f t="shared" si="0"/>
        <v>0</v>
      </c>
      <c r="AO57" s="311"/>
      <c r="AP57" s="311"/>
      <c r="AQ57" s="81" t="s">
        <v>76</v>
      </c>
      <c r="AR57" s="78"/>
      <c r="AS57" s="82">
        <v>0</v>
      </c>
      <c r="AT57" s="83">
        <f t="shared" si="1"/>
        <v>0</v>
      </c>
      <c r="AU57" s="84">
        <f>'SO 02 - Kanalizační přípojky'!P85</f>
        <v>0</v>
      </c>
      <c r="AV57" s="83">
        <f>'SO 02 - Kanalizační přípojky'!J33</f>
        <v>0</v>
      </c>
      <c r="AW57" s="83">
        <f>'SO 02 - Kanalizační přípojky'!J34</f>
        <v>0</v>
      </c>
      <c r="AX57" s="83">
        <f>'SO 02 - Kanalizační přípojky'!J35</f>
        <v>0</v>
      </c>
      <c r="AY57" s="83">
        <f>'SO 02 - Kanalizační přípojky'!J36</f>
        <v>0</v>
      </c>
      <c r="AZ57" s="83">
        <f>'SO 02 - Kanalizační přípojky'!F33</f>
        <v>0</v>
      </c>
      <c r="BA57" s="83">
        <f>'SO 02 - Kanalizační přípojky'!F34</f>
        <v>0</v>
      </c>
      <c r="BB57" s="83">
        <f>'SO 02 - Kanalizační přípojky'!F35</f>
        <v>0</v>
      </c>
      <c r="BC57" s="83">
        <f>'SO 02 - Kanalizační přípojky'!F36</f>
        <v>0</v>
      </c>
      <c r="BD57" s="85">
        <f>'SO 02 - Kanalizační přípojky'!F37</f>
        <v>0</v>
      </c>
      <c r="BT57" s="86" t="s">
        <v>31</v>
      </c>
      <c r="BV57" s="86" t="s">
        <v>71</v>
      </c>
      <c r="BW57" s="86" t="s">
        <v>84</v>
      </c>
      <c r="BX57" s="86" t="s">
        <v>5</v>
      </c>
      <c r="CL57" s="86" t="s">
        <v>3</v>
      </c>
      <c r="CM57" s="86" t="s">
        <v>78</v>
      </c>
    </row>
    <row r="58" spans="1:91" s="7" customFormat="1" ht="16.5" customHeight="1">
      <c r="A58" s="77" t="s">
        <v>73</v>
      </c>
      <c r="B58" s="78"/>
      <c r="C58" s="79"/>
      <c r="D58" s="309" t="s">
        <v>85</v>
      </c>
      <c r="E58" s="309"/>
      <c r="F58" s="309"/>
      <c r="G58" s="309"/>
      <c r="H58" s="309"/>
      <c r="I58" s="80"/>
      <c r="J58" s="309" t="s">
        <v>86</v>
      </c>
      <c r="K58" s="309"/>
      <c r="L58" s="309"/>
      <c r="M58" s="309"/>
      <c r="N58" s="309"/>
      <c r="O58" s="309"/>
      <c r="P58" s="309"/>
      <c r="Q58" s="309"/>
      <c r="R58" s="309"/>
      <c r="S58" s="309"/>
      <c r="T58" s="309"/>
      <c r="U58" s="309"/>
      <c r="V58" s="309"/>
      <c r="W58" s="309"/>
      <c r="X58" s="309"/>
      <c r="Y58" s="309"/>
      <c r="Z58" s="309"/>
      <c r="AA58" s="309"/>
      <c r="AB58" s="309"/>
      <c r="AC58" s="309"/>
      <c r="AD58" s="309"/>
      <c r="AE58" s="309"/>
      <c r="AF58" s="309"/>
      <c r="AG58" s="310">
        <f>'SO 03 - Vodovodní řady'!J30</f>
        <v>0</v>
      </c>
      <c r="AH58" s="311"/>
      <c r="AI58" s="311"/>
      <c r="AJ58" s="311"/>
      <c r="AK58" s="311"/>
      <c r="AL58" s="311"/>
      <c r="AM58" s="311"/>
      <c r="AN58" s="310">
        <f t="shared" si="0"/>
        <v>0</v>
      </c>
      <c r="AO58" s="311"/>
      <c r="AP58" s="311"/>
      <c r="AQ58" s="81" t="s">
        <v>76</v>
      </c>
      <c r="AR58" s="78"/>
      <c r="AS58" s="82">
        <v>0</v>
      </c>
      <c r="AT58" s="83">
        <f t="shared" si="1"/>
        <v>0</v>
      </c>
      <c r="AU58" s="84">
        <f>'SO 03 - Vodovodní řady'!P85</f>
        <v>0</v>
      </c>
      <c r="AV58" s="83">
        <f>'SO 03 - Vodovodní řady'!J33</f>
        <v>0</v>
      </c>
      <c r="AW58" s="83">
        <f>'SO 03 - Vodovodní řady'!J34</f>
        <v>0</v>
      </c>
      <c r="AX58" s="83">
        <f>'SO 03 - Vodovodní řady'!J35</f>
        <v>0</v>
      </c>
      <c r="AY58" s="83">
        <f>'SO 03 - Vodovodní řady'!J36</f>
        <v>0</v>
      </c>
      <c r="AZ58" s="83">
        <f>'SO 03 - Vodovodní řady'!F33</f>
        <v>0</v>
      </c>
      <c r="BA58" s="83">
        <f>'SO 03 - Vodovodní řady'!F34</f>
        <v>0</v>
      </c>
      <c r="BB58" s="83">
        <f>'SO 03 - Vodovodní řady'!F35</f>
        <v>0</v>
      </c>
      <c r="BC58" s="83">
        <f>'SO 03 - Vodovodní řady'!F36</f>
        <v>0</v>
      </c>
      <c r="BD58" s="85">
        <f>'SO 03 - Vodovodní řady'!F37</f>
        <v>0</v>
      </c>
      <c r="BT58" s="86" t="s">
        <v>31</v>
      </c>
      <c r="BV58" s="86" t="s">
        <v>71</v>
      </c>
      <c r="BW58" s="86" t="s">
        <v>87</v>
      </c>
      <c r="BX58" s="86" t="s">
        <v>5</v>
      </c>
      <c r="CL58" s="86" t="s">
        <v>3</v>
      </c>
      <c r="CM58" s="86" t="s">
        <v>78</v>
      </c>
    </row>
    <row r="59" spans="1:91" s="7" customFormat="1" ht="16.5" customHeight="1">
      <c r="A59" s="77" t="s">
        <v>73</v>
      </c>
      <c r="B59" s="78"/>
      <c r="C59" s="79"/>
      <c r="D59" s="309" t="s">
        <v>88</v>
      </c>
      <c r="E59" s="309"/>
      <c r="F59" s="309"/>
      <c r="G59" s="309"/>
      <c r="H59" s="309"/>
      <c r="I59" s="80"/>
      <c r="J59" s="309" t="s">
        <v>89</v>
      </c>
      <c r="K59" s="309"/>
      <c r="L59" s="309"/>
      <c r="M59" s="309"/>
      <c r="N59" s="309"/>
      <c r="O59" s="309"/>
      <c r="P59" s="309"/>
      <c r="Q59" s="309"/>
      <c r="R59" s="309"/>
      <c r="S59" s="309"/>
      <c r="T59" s="309"/>
      <c r="U59" s="309"/>
      <c r="V59" s="309"/>
      <c r="W59" s="309"/>
      <c r="X59" s="309"/>
      <c r="Y59" s="309"/>
      <c r="Z59" s="309"/>
      <c r="AA59" s="309"/>
      <c r="AB59" s="309"/>
      <c r="AC59" s="309"/>
      <c r="AD59" s="309"/>
      <c r="AE59" s="309"/>
      <c r="AF59" s="309"/>
      <c r="AG59" s="310">
        <f>'SO 04 - Vodovodní přípojky'!J30</f>
        <v>0</v>
      </c>
      <c r="AH59" s="311"/>
      <c r="AI59" s="311"/>
      <c r="AJ59" s="311"/>
      <c r="AK59" s="311"/>
      <c r="AL59" s="311"/>
      <c r="AM59" s="311"/>
      <c r="AN59" s="310">
        <f t="shared" si="0"/>
        <v>0</v>
      </c>
      <c r="AO59" s="311"/>
      <c r="AP59" s="311"/>
      <c r="AQ59" s="81" t="s">
        <v>76</v>
      </c>
      <c r="AR59" s="78"/>
      <c r="AS59" s="82">
        <v>0</v>
      </c>
      <c r="AT59" s="83">
        <f t="shared" si="1"/>
        <v>0</v>
      </c>
      <c r="AU59" s="84">
        <f>'SO 04 - Vodovodní přípojky'!P85</f>
        <v>0</v>
      </c>
      <c r="AV59" s="83">
        <f>'SO 04 - Vodovodní přípojky'!J33</f>
        <v>0</v>
      </c>
      <c r="AW59" s="83">
        <f>'SO 04 - Vodovodní přípojky'!J34</f>
        <v>0</v>
      </c>
      <c r="AX59" s="83">
        <f>'SO 04 - Vodovodní přípojky'!J35</f>
        <v>0</v>
      </c>
      <c r="AY59" s="83">
        <f>'SO 04 - Vodovodní přípojky'!J36</f>
        <v>0</v>
      </c>
      <c r="AZ59" s="83">
        <f>'SO 04 - Vodovodní přípojky'!F33</f>
        <v>0</v>
      </c>
      <c r="BA59" s="83">
        <f>'SO 04 - Vodovodní přípojky'!F34</f>
        <v>0</v>
      </c>
      <c r="BB59" s="83">
        <f>'SO 04 - Vodovodní přípojky'!F35</f>
        <v>0</v>
      </c>
      <c r="BC59" s="83">
        <f>'SO 04 - Vodovodní přípojky'!F36</f>
        <v>0</v>
      </c>
      <c r="BD59" s="85">
        <f>'SO 04 - Vodovodní přípojky'!F37</f>
        <v>0</v>
      </c>
      <c r="BT59" s="86" t="s">
        <v>31</v>
      </c>
      <c r="BV59" s="86" t="s">
        <v>71</v>
      </c>
      <c r="BW59" s="86" t="s">
        <v>90</v>
      </c>
      <c r="BX59" s="86" t="s">
        <v>5</v>
      </c>
      <c r="CL59" s="86" t="s">
        <v>3</v>
      </c>
      <c r="CM59" s="86" t="s">
        <v>78</v>
      </c>
    </row>
    <row r="60" spans="1:91" s="7" customFormat="1" ht="16.5" customHeight="1">
      <c r="A60" s="77" t="s">
        <v>73</v>
      </c>
      <c r="B60" s="78"/>
      <c r="C60" s="79"/>
      <c r="D60" s="309" t="s">
        <v>91</v>
      </c>
      <c r="E60" s="309"/>
      <c r="F60" s="309"/>
      <c r="G60" s="309"/>
      <c r="H60" s="309"/>
      <c r="I60" s="80"/>
      <c r="J60" s="309" t="s">
        <v>92</v>
      </c>
      <c r="K60" s="309"/>
      <c r="L60" s="309"/>
      <c r="M60" s="309"/>
      <c r="N60" s="309"/>
      <c r="O60" s="309"/>
      <c r="P60" s="309"/>
      <c r="Q60" s="309"/>
      <c r="R60" s="309"/>
      <c r="S60" s="309"/>
      <c r="T60" s="309"/>
      <c r="U60" s="309"/>
      <c r="V60" s="309"/>
      <c r="W60" s="309"/>
      <c r="X60" s="309"/>
      <c r="Y60" s="309"/>
      <c r="Z60" s="309"/>
      <c r="AA60" s="309"/>
      <c r="AB60" s="309"/>
      <c r="AC60" s="309"/>
      <c r="AD60" s="309"/>
      <c r="AE60" s="309"/>
      <c r="AF60" s="309"/>
      <c r="AG60" s="310">
        <f>'SO 05 - Komunikace'!J30</f>
        <v>0</v>
      </c>
      <c r="AH60" s="311"/>
      <c r="AI60" s="311"/>
      <c r="AJ60" s="311"/>
      <c r="AK60" s="311"/>
      <c r="AL60" s="311"/>
      <c r="AM60" s="311"/>
      <c r="AN60" s="310">
        <f t="shared" si="0"/>
        <v>0</v>
      </c>
      <c r="AO60" s="311"/>
      <c r="AP60" s="311"/>
      <c r="AQ60" s="81" t="s">
        <v>76</v>
      </c>
      <c r="AR60" s="78"/>
      <c r="AS60" s="87">
        <v>0</v>
      </c>
      <c r="AT60" s="88">
        <f t="shared" si="1"/>
        <v>0</v>
      </c>
      <c r="AU60" s="89">
        <f>'SO 05 - Komunikace'!P88</f>
        <v>0</v>
      </c>
      <c r="AV60" s="88">
        <f>'SO 05 - Komunikace'!J33</f>
        <v>0</v>
      </c>
      <c r="AW60" s="88">
        <f>'SO 05 - Komunikace'!J34</f>
        <v>0</v>
      </c>
      <c r="AX60" s="88">
        <f>'SO 05 - Komunikace'!J35</f>
        <v>0</v>
      </c>
      <c r="AY60" s="88">
        <f>'SO 05 - Komunikace'!J36</f>
        <v>0</v>
      </c>
      <c r="AZ60" s="88">
        <f>'SO 05 - Komunikace'!F33</f>
        <v>0</v>
      </c>
      <c r="BA60" s="88">
        <f>'SO 05 - Komunikace'!F34</f>
        <v>0</v>
      </c>
      <c r="BB60" s="88">
        <f>'SO 05 - Komunikace'!F35</f>
        <v>0</v>
      </c>
      <c r="BC60" s="88">
        <f>'SO 05 - Komunikace'!F36</f>
        <v>0</v>
      </c>
      <c r="BD60" s="90">
        <f>'SO 05 - Komunikace'!F37</f>
        <v>0</v>
      </c>
      <c r="BT60" s="86" t="s">
        <v>31</v>
      </c>
      <c r="BV60" s="86" t="s">
        <v>71</v>
      </c>
      <c r="BW60" s="86" t="s">
        <v>93</v>
      </c>
      <c r="BX60" s="86" t="s">
        <v>5</v>
      </c>
      <c r="CL60" s="86" t="s">
        <v>3</v>
      </c>
      <c r="CM60" s="86" t="s">
        <v>78</v>
      </c>
    </row>
    <row r="61" spans="1:57" s="2" customFormat="1" ht="30" customHeight="1">
      <c r="A61" s="35"/>
      <c r="B61" s="36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6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</row>
    <row r="62" spans="1:57" s="2" customFormat="1" ht="6.95" customHeight="1">
      <c r="A62" s="35"/>
      <c r="B62" s="45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36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</row>
  </sheetData>
  <mergeCells count="62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60:AP60"/>
    <mergeCell ref="AG60:AM60"/>
    <mergeCell ref="D60:H60"/>
    <mergeCell ref="J60:AF60"/>
    <mergeCell ref="AG54:AM54"/>
    <mergeCell ref="AN54:AP54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L45:AO45"/>
    <mergeCell ref="AM47:AN47"/>
    <mergeCell ref="AM49:AP49"/>
    <mergeCell ref="AS49:AT51"/>
    <mergeCell ref="AM50:AP50"/>
  </mergeCells>
  <hyperlinks>
    <hyperlink ref="A55" location="'SO 00 - Ostatní rozpočtov...'!C2" display="/"/>
    <hyperlink ref="A56" location="'SO 01 - Stoky'!C2" display="/"/>
    <hyperlink ref="A57" location="'SO 02 - Kanalizační přípojky'!C2" display="/"/>
    <hyperlink ref="A58" location="'SO 03 - Vodovodní řady'!C2" display="/"/>
    <hyperlink ref="A59" location="'SO 04 - Vodovodní přípojky'!C2" display="/"/>
    <hyperlink ref="A60" location="'SO 05 - Komunikace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4"/>
  <sheetViews>
    <sheetView showGridLines="0" workbookViewId="0" topLeftCell="A10">
      <selection activeCell="F155" sqref="F155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33" t="s">
        <v>6</v>
      </c>
      <c r="M2" s="318"/>
      <c r="N2" s="318"/>
      <c r="O2" s="318"/>
      <c r="P2" s="318"/>
      <c r="Q2" s="318"/>
      <c r="R2" s="318"/>
      <c r="S2" s="318"/>
      <c r="T2" s="318"/>
      <c r="U2" s="318"/>
      <c r="V2" s="318"/>
      <c r="AT2" s="20" t="s">
        <v>77</v>
      </c>
    </row>
    <row r="3" spans="2:46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3"/>
      <c r="AT3" s="20" t="s">
        <v>78</v>
      </c>
    </row>
    <row r="4" spans="2:46" s="1" customFormat="1" ht="24.95" customHeight="1">
      <c r="B4" s="23"/>
      <c r="D4" s="24" t="s">
        <v>94</v>
      </c>
      <c r="L4" s="23"/>
      <c r="M4" s="91" t="s">
        <v>11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30" t="s">
        <v>17</v>
      </c>
      <c r="L6" s="23"/>
    </row>
    <row r="7" spans="2:12" s="1" customFormat="1" ht="16.5" customHeight="1">
      <c r="B7" s="23"/>
      <c r="E7" s="334" t="str">
        <f>'Rekapitulace stavby'!K6</f>
        <v>Brno, Havlenova - rekonstrukce kanalizace a vodovodu</v>
      </c>
      <c r="F7" s="335"/>
      <c r="G7" s="335"/>
      <c r="H7" s="335"/>
      <c r="L7" s="23"/>
    </row>
    <row r="8" spans="1:31" s="2" customFormat="1" ht="12" customHeight="1">
      <c r="A8" s="35"/>
      <c r="B8" s="36"/>
      <c r="C8" s="35"/>
      <c r="D8" s="30" t="s">
        <v>95</v>
      </c>
      <c r="E8" s="35"/>
      <c r="F8" s="35"/>
      <c r="G8" s="35"/>
      <c r="H8" s="35"/>
      <c r="I8" s="35"/>
      <c r="J8" s="35"/>
      <c r="K8" s="35"/>
      <c r="L8" s="9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36"/>
      <c r="C9" s="35"/>
      <c r="D9" s="35"/>
      <c r="E9" s="296" t="s">
        <v>96</v>
      </c>
      <c r="F9" s="336"/>
      <c r="G9" s="336"/>
      <c r="H9" s="336"/>
      <c r="I9" s="35"/>
      <c r="J9" s="35"/>
      <c r="K9" s="35"/>
      <c r="L9" s="9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36"/>
      <c r="C10" s="35"/>
      <c r="D10" s="35"/>
      <c r="E10" s="35"/>
      <c r="F10" s="35"/>
      <c r="G10" s="35"/>
      <c r="H10" s="35"/>
      <c r="I10" s="35"/>
      <c r="J10" s="35"/>
      <c r="K10" s="35"/>
      <c r="L10" s="9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36"/>
      <c r="C11" s="35"/>
      <c r="D11" s="30" t="s">
        <v>19</v>
      </c>
      <c r="E11" s="35"/>
      <c r="F11" s="28" t="s">
        <v>3</v>
      </c>
      <c r="G11" s="35"/>
      <c r="H11" s="35"/>
      <c r="I11" s="30" t="s">
        <v>20</v>
      </c>
      <c r="J11" s="28" t="s">
        <v>3</v>
      </c>
      <c r="K11" s="35"/>
      <c r="L11" s="9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36"/>
      <c r="C12" s="35"/>
      <c r="D12" s="30" t="s">
        <v>21</v>
      </c>
      <c r="E12" s="35"/>
      <c r="F12" s="28" t="s">
        <v>22</v>
      </c>
      <c r="G12" s="35"/>
      <c r="H12" s="35"/>
      <c r="I12" s="30" t="s">
        <v>23</v>
      </c>
      <c r="J12" s="53">
        <f>'Rekapitulace stavby'!AN8</f>
        <v>0</v>
      </c>
      <c r="K12" s="35"/>
      <c r="L12" s="9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36"/>
      <c r="C13" s="35"/>
      <c r="D13" s="35"/>
      <c r="E13" s="35"/>
      <c r="F13" s="35"/>
      <c r="G13" s="35"/>
      <c r="H13" s="35"/>
      <c r="I13" s="35"/>
      <c r="J13" s="35"/>
      <c r="K13" s="35"/>
      <c r="L13" s="9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36"/>
      <c r="C14" s="35"/>
      <c r="D14" s="30" t="s">
        <v>24</v>
      </c>
      <c r="E14" s="35"/>
      <c r="F14" s="35"/>
      <c r="G14" s="35"/>
      <c r="H14" s="35"/>
      <c r="I14" s="30" t="s">
        <v>25</v>
      </c>
      <c r="J14" s="28" t="str">
        <f>IF('Rekapitulace stavby'!AN10="","",'Rekapitulace stavby'!AN10)</f>
        <v/>
      </c>
      <c r="K14" s="35"/>
      <c r="L14" s="9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36"/>
      <c r="C15" s="35"/>
      <c r="D15" s="35"/>
      <c r="E15" s="28" t="str">
        <f>IF('Rekapitulace stavby'!E11="","",'Rekapitulace stavby'!E11)</f>
        <v xml:space="preserve"> </v>
      </c>
      <c r="F15" s="35"/>
      <c r="G15" s="35"/>
      <c r="H15" s="35"/>
      <c r="I15" s="30" t="s">
        <v>26</v>
      </c>
      <c r="J15" s="28" t="str">
        <f>IF('Rekapitulace stavby'!AN11="","",'Rekapitulace stavby'!AN11)</f>
        <v/>
      </c>
      <c r="K15" s="35"/>
      <c r="L15" s="9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36"/>
      <c r="C16" s="35"/>
      <c r="D16" s="35"/>
      <c r="E16" s="35"/>
      <c r="F16" s="35"/>
      <c r="G16" s="35"/>
      <c r="H16" s="35"/>
      <c r="I16" s="35"/>
      <c r="J16" s="35"/>
      <c r="K16" s="35"/>
      <c r="L16" s="9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36"/>
      <c r="C17" s="35"/>
      <c r="D17" s="30" t="s">
        <v>27</v>
      </c>
      <c r="E17" s="35"/>
      <c r="F17" s="35"/>
      <c r="G17" s="35"/>
      <c r="H17" s="35"/>
      <c r="I17" s="30" t="s">
        <v>25</v>
      </c>
      <c r="J17" s="31" t="str">
        <f>'Rekapitulace stavby'!AN13</f>
        <v>Vyplň údaj</v>
      </c>
      <c r="K17" s="35"/>
      <c r="L17" s="9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36"/>
      <c r="C18" s="35"/>
      <c r="D18" s="35"/>
      <c r="E18" s="337" t="str">
        <f>'Rekapitulace stavby'!E14</f>
        <v>Vyplň údaj</v>
      </c>
      <c r="F18" s="317"/>
      <c r="G18" s="317"/>
      <c r="H18" s="317"/>
      <c r="I18" s="30" t="s">
        <v>26</v>
      </c>
      <c r="J18" s="31" t="str">
        <f>'Rekapitulace stavby'!AN14</f>
        <v>Vyplň údaj</v>
      </c>
      <c r="K18" s="35"/>
      <c r="L18" s="9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36"/>
      <c r="C19" s="35"/>
      <c r="D19" s="35"/>
      <c r="E19" s="35"/>
      <c r="F19" s="35"/>
      <c r="G19" s="35"/>
      <c r="H19" s="35"/>
      <c r="I19" s="35"/>
      <c r="J19" s="35"/>
      <c r="K19" s="35"/>
      <c r="L19" s="9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36"/>
      <c r="C20" s="35"/>
      <c r="D20" s="30" t="s">
        <v>29</v>
      </c>
      <c r="E20" s="35"/>
      <c r="F20" s="35"/>
      <c r="G20" s="35"/>
      <c r="H20" s="35"/>
      <c r="I20" s="30" t="s">
        <v>25</v>
      </c>
      <c r="J20" s="28" t="str">
        <f>IF('Rekapitulace stavby'!AN16="","",'Rekapitulace stavby'!AN16)</f>
        <v/>
      </c>
      <c r="K20" s="35"/>
      <c r="L20" s="9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36"/>
      <c r="C21" s="35"/>
      <c r="D21" s="35"/>
      <c r="E21" s="28" t="str">
        <f>IF('Rekapitulace stavby'!E17="","",'Rekapitulace stavby'!E17)</f>
        <v xml:space="preserve"> </v>
      </c>
      <c r="F21" s="35"/>
      <c r="G21" s="35"/>
      <c r="H21" s="35"/>
      <c r="I21" s="30" t="s">
        <v>26</v>
      </c>
      <c r="J21" s="28" t="str">
        <f>IF('Rekapitulace stavby'!AN17="","",'Rekapitulace stavby'!AN17)</f>
        <v/>
      </c>
      <c r="K21" s="35"/>
      <c r="L21" s="9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36"/>
      <c r="C22" s="35"/>
      <c r="D22" s="35"/>
      <c r="E22" s="35"/>
      <c r="F22" s="35"/>
      <c r="G22" s="35"/>
      <c r="H22" s="35"/>
      <c r="I22" s="35"/>
      <c r="J22" s="35"/>
      <c r="K22" s="35"/>
      <c r="L22" s="9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36"/>
      <c r="C23" s="35"/>
      <c r="D23" s="30" t="s">
        <v>32</v>
      </c>
      <c r="E23" s="35"/>
      <c r="F23" s="35"/>
      <c r="G23" s="35"/>
      <c r="H23" s="35"/>
      <c r="I23" s="30" t="s">
        <v>25</v>
      </c>
      <c r="J23" s="28" t="str">
        <f>IF('Rekapitulace stavby'!AN19="","",'Rekapitulace stavby'!AN19)</f>
        <v/>
      </c>
      <c r="K23" s="35"/>
      <c r="L23" s="9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36"/>
      <c r="C24" s="35"/>
      <c r="D24" s="35"/>
      <c r="E24" s="28" t="str">
        <f>IF('Rekapitulace stavby'!E20="","",'Rekapitulace stavby'!E20)</f>
        <v xml:space="preserve"> </v>
      </c>
      <c r="F24" s="35"/>
      <c r="G24" s="35"/>
      <c r="H24" s="35"/>
      <c r="I24" s="30" t="s">
        <v>26</v>
      </c>
      <c r="J24" s="28" t="str">
        <f>IF('Rekapitulace stavby'!AN20="","",'Rekapitulace stavby'!AN20)</f>
        <v/>
      </c>
      <c r="K24" s="35"/>
      <c r="L24" s="9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36"/>
      <c r="C25" s="35"/>
      <c r="D25" s="35"/>
      <c r="E25" s="35"/>
      <c r="F25" s="35"/>
      <c r="G25" s="35"/>
      <c r="H25" s="35"/>
      <c r="I25" s="35"/>
      <c r="J25" s="35"/>
      <c r="K25" s="35"/>
      <c r="L25" s="9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36"/>
      <c r="C26" s="35"/>
      <c r="D26" s="30" t="s">
        <v>33</v>
      </c>
      <c r="E26" s="35"/>
      <c r="F26" s="35"/>
      <c r="G26" s="35"/>
      <c r="H26" s="35"/>
      <c r="I26" s="35"/>
      <c r="J26" s="35"/>
      <c r="K26" s="35"/>
      <c r="L26" s="9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93"/>
      <c r="B27" s="94"/>
      <c r="C27" s="93"/>
      <c r="D27" s="93"/>
      <c r="E27" s="322" t="s">
        <v>3</v>
      </c>
      <c r="F27" s="322"/>
      <c r="G27" s="322"/>
      <c r="H27" s="322"/>
      <c r="I27" s="93"/>
      <c r="J27" s="93"/>
      <c r="K27" s="93"/>
      <c r="L27" s="95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31" s="2" customFormat="1" ht="6.95" customHeight="1">
      <c r="A28" s="35"/>
      <c r="B28" s="36"/>
      <c r="C28" s="35"/>
      <c r="D28" s="35"/>
      <c r="E28" s="35"/>
      <c r="F28" s="35"/>
      <c r="G28" s="35"/>
      <c r="H28" s="35"/>
      <c r="I28" s="35"/>
      <c r="J28" s="35"/>
      <c r="K28" s="35"/>
      <c r="L28" s="9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36"/>
      <c r="C29" s="35"/>
      <c r="D29" s="64"/>
      <c r="E29" s="64"/>
      <c r="F29" s="64"/>
      <c r="G29" s="64"/>
      <c r="H29" s="64"/>
      <c r="I29" s="64"/>
      <c r="J29" s="64"/>
      <c r="K29" s="64"/>
      <c r="L29" s="9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36"/>
      <c r="C30" s="35"/>
      <c r="D30" s="96" t="s">
        <v>35</v>
      </c>
      <c r="E30" s="35"/>
      <c r="F30" s="35"/>
      <c r="G30" s="35"/>
      <c r="H30" s="35"/>
      <c r="I30" s="35"/>
      <c r="J30" s="69">
        <f>ROUND(J81,0)</f>
        <v>0</v>
      </c>
      <c r="K30" s="35"/>
      <c r="L30" s="9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36"/>
      <c r="C31" s="35"/>
      <c r="D31" s="64"/>
      <c r="E31" s="64"/>
      <c r="F31" s="64"/>
      <c r="G31" s="64"/>
      <c r="H31" s="64"/>
      <c r="I31" s="64"/>
      <c r="J31" s="64"/>
      <c r="K31" s="64"/>
      <c r="L31" s="9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36"/>
      <c r="C32" s="35"/>
      <c r="D32" s="35"/>
      <c r="E32" s="35"/>
      <c r="F32" s="39" t="s">
        <v>37</v>
      </c>
      <c r="G32" s="35"/>
      <c r="H32" s="35"/>
      <c r="I32" s="39" t="s">
        <v>36</v>
      </c>
      <c r="J32" s="39" t="s">
        <v>38</v>
      </c>
      <c r="K32" s="35"/>
      <c r="L32" s="9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36"/>
      <c r="C33" s="35"/>
      <c r="D33" s="97" t="s">
        <v>39</v>
      </c>
      <c r="E33" s="30" t="s">
        <v>40</v>
      </c>
      <c r="F33" s="98">
        <f>ROUND((SUM(BE81:BE163)),0)</f>
        <v>0</v>
      </c>
      <c r="G33" s="35"/>
      <c r="H33" s="35"/>
      <c r="I33" s="99">
        <v>0.21</v>
      </c>
      <c r="J33" s="98">
        <f>ROUND(((SUM(BE81:BE163))*I33),0)</f>
        <v>0</v>
      </c>
      <c r="K33" s="35"/>
      <c r="L33" s="9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36"/>
      <c r="C34" s="35"/>
      <c r="D34" s="35"/>
      <c r="E34" s="30" t="s">
        <v>41</v>
      </c>
      <c r="F34" s="98">
        <f>ROUND((SUM(BF81:BF163)),0)</f>
        <v>0</v>
      </c>
      <c r="G34" s="35"/>
      <c r="H34" s="35"/>
      <c r="I34" s="99">
        <v>0.12</v>
      </c>
      <c r="J34" s="98">
        <f>ROUND(((SUM(BF81:BF163))*I34),0)</f>
        <v>0</v>
      </c>
      <c r="K34" s="35"/>
      <c r="L34" s="9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36"/>
      <c r="C35" s="35"/>
      <c r="D35" s="35"/>
      <c r="E35" s="30" t="s">
        <v>42</v>
      </c>
      <c r="F35" s="98">
        <f>ROUND((SUM(BG81:BG163)),0)</f>
        <v>0</v>
      </c>
      <c r="G35" s="35"/>
      <c r="H35" s="35"/>
      <c r="I35" s="99">
        <v>0.21</v>
      </c>
      <c r="J35" s="98">
        <f>0</f>
        <v>0</v>
      </c>
      <c r="K35" s="35"/>
      <c r="L35" s="9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36"/>
      <c r="C36" s="35"/>
      <c r="D36" s="35"/>
      <c r="E36" s="30" t="s">
        <v>43</v>
      </c>
      <c r="F36" s="98">
        <f>ROUND((SUM(BH81:BH163)),0)</f>
        <v>0</v>
      </c>
      <c r="G36" s="35"/>
      <c r="H36" s="35"/>
      <c r="I36" s="99">
        <v>0.12</v>
      </c>
      <c r="J36" s="98">
        <f>0</f>
        <v>0</v>
      </c>
      <c r="K36" s="35"/>
      <c r="L36" s="9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36"/>
      <c r="C37" s="35"/>
      <c r="D37" s="35"/>
      <c r="E37" s="30" t="s">
        <v>44</v>
      </c>
      <c r="F37" s="98">
        <f>ROUND((SUM(BI81:BI163)),0)</f>
        <v>0</v>
      </c>
      <c r="G37" s="35"/>
      <c r="H37" s="35"/>
      <c r="I37" s="99">
        <v>0</v>
      </c>
      <c r="J37" s="98">
        <f>0</f>
        <v>0</v>
      </c>
      <c r="K37" s="35"/>
      <c r="L37" s="9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36"/>
      <c r="C38" s="35"/>
      <c r="D38" s="35"/>
      <c r="E38" s="35"/>
      <c r="F38" s="35"/>
      <c r="G38" s="35"/>
      <c r="H38" s="35"/>
      <c r="I38" s="35"/>
      <c r="J38" s="35"/>
      <c r="K38" s="35"/>
      <c r="L38" s="9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36"/>
      <c r="C39" s="100"/>
      <c r="D39" s="101" t="s">
        <v>45</v>
      </c>
      <c r="E39" s="58"/>
      <c r="F39" s="58"/>
      <c r="G39" s="102" t="s">
        <v>46</v>
      </c>
      <c r="H39" s="103" t="s">
        <v>47</v>
      </c>
      <c r="I39" s="58"/>
      <c r="J39" s="104">
        <f>SUM(J30:J37)</f>
        <v>0</v>
      </c>
      <c r="K39" s="105"/>
      <c r="L39" s="9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5"/>
      <c r="C40" s="46"/>
      <c r="D40" s="46"/>
      <c r="E40" s="46"/>
      <c r="F40" s="46"/>
      <c r="G40" s="46"/>
      <c r="H40" s="46"/>
      <c r="I40" s="46"/>
      <c r="J40" s="46"/>
      <c r="K40" s="46"/>
      <c r="L40" s="9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47"/>
      <c r="C44" s="48"/>
      <c r="D44" s="48"/>
      <c r="E44" s="48"/>
      <c r="F44" s="48"/>
      <c r="G44" s="48"/>
      <c r="H44" s="48"/>
      <c r="I44" s="48"/>
      <c r="J44" s="48"/>
      <c r="K44" s="48"/>
      <c r="L44" s="92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97</v>
      </c>
      <c r="D45" s="35"/>
      <c r="E45" s="35"/>
      <c r="F45" s="35"/>
      <c r="G45" s="35"/>
      <c r="H45" s="35"/>
      <c r="I45" s="35"/>
      <c r="J45" s="35"/>
      <c r="K45" s="35"/>
      <c r="L45" s="92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5"/>
      <c r="D46" s="35"/>
      <c r="E46" s="35"/>
      <c r="F46" s="35"/>
      <c r="G46" s="35"/>
      <c r="H46" s="35"/>
      <c r="I46" s="35"/>
      <c r="J46" s="35"/>
      <c r="K46" s="35"/>
      <c r="L46" s="92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17</v>
      </c>
      <c r="D47" s="35"/>
      <c r="E47" s="35"/>
      <c r="F47" s="35"/>
      <c r="G47" s="35"/>
      <c r="H47" s="35"/>
      <c r="I47" s="35"/>
      <c r="J47" s="35"/>
      <c r="K47" s="35"/>
      <c r="L47" s="92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5"/>
      <c r="D48" s="35"/>
      <c r="E48" s="334" t="str">
        <f>E7</f>
        <v>Brno, Havlenova - rekonstrukce kanalizace a vodovodu</v>
      </c>
      <c r="F48" s="335"/>
      <c r="G48" s="335"/>
      <c r="H48" s="335"/>
      <c r="I48" s="35"/>
      <c r="J48" s="35"/>
      <c r="K48" s="35"/>
      <c r="L48" s="92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95</v>
      </c>
      <c r="D49" s="35"/>
      <c r="E49" s="35"/>
      <c r="F49" s="35"/>
      <c r="G49" s="35"/>
      <c r="H49" s="35"/>
      <c r="I49" s="35"/>
      <c r="J49" s="35"/>
      <c r="K49" s="35"/>
      <c r="L49" s="92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5"/>
      <c r="D50" s="35"/>
      <c r="E50" s="296" t="str">
        <f>E9</f>
        <v>SO 00 - Ostatní rozpočtové náklady</v>
      </c>
      <c r="F50" s="336"/>
      <c r="G50" s="336"/>
      <c r="H50" s="336"/>
      <c r="I50" s="35"/>
      <c r="J50" s="35"/>
      <c r="K50" s="35"/>
      <c r="L50" s="92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5"/>
      <c r="D51" s="35"/>
      <c r="E51" s="35"/>
      <c r="F51" s="35"/>
      <c r="G51" s="35"/>
      <c r="H51" s="35"/>
      <c r="I51" s="35"/>
      <c r="J51" s="35"/>
      <c r="K51" s="35"/>
      <c r="L51" s="92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5"/>
      <c r="E52" s="35"/>
      <c r="F52" s="28" t="str">
        <f>F12</f>
        <v xml:space="preserve"> </v>
      </c>
      <c r="G52" s="35"/>
      <c r="H52" s="35"/>
      <c r="I52" s="30" t="s">
        <v>23</v>
      </c>
      <c r="J52" s="53">
        <f>IF(J12="","",J12)</f>
        <v>0</v>
      </c>
      <c r="K52" s="35"/>
      <c r="L52" s="92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5"/>
      <c r="D53" s="35"/>
      <c r="E53" s="35"/>
      <c r="F53" s="35"/>
      <c r="G53" s="35"/>
      <c r="H53" s="35"/>
      <c r="I53" s="35"/>
      <c r="J53" s="35"/>
      <c r="K53" s="35"/>
      <c r="L53" s="92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5.2" customHeight="1">
      <c r="A54" s="35"/>
      <c r="B54" s="36"/>
      <c r="C54" s="30" t="s">
        <v>24</v>
      </c>
      <c r="D54" s="35"/>
      <c r="E54" s="35"/>
      <c r="F54" s="28" t="str">
        <f>E15</f>
        <v xml:space="preserve"> </v>
      </c>
      <c r="G54" s="35"/>
      <c r="H54" s="35"/>
      <c r="I54" s="30" t="s">
        <v>29</v>
      </c>
      <c r="J54" s="33" t="str">
        <f>E21</f>
        <v xml:space="preserve"> </v>
      </c>
      <c r="K54" s="35"/>
      <c r="L54" s="92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2" customHeight="1">
      <c r="A55" s="35"/>
      <c r="B55" s="36"/>
      <c r="C55" s="30" t="s">
        <v>27</v>
      </c>
      <c r="D55" s="35"/>
      <c r="E55" s="35"/>
      <c r="F55" s="28" t="str">
        <f>IF(E18="","",E18)</f>
        <v>Vyplň údaj</v>
      </c>
      <c r="G55" s="35"/>
      <c r="H55" s="35"/>
      <c r="I55" s="30" t="s">
        <v>32</v>
      </c>
      <c r="J55" s="33" t="str">
        <f>E24</f>
        <v xml:space="preserve"> </v>
      </c>
      <c r="K55" s="35"/>
      <c r="L55" s="92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5"/>
      <c r="D56" s="35"/>
      <c r="E56" s="35"/>
      <c r="F56" s="35"/>
      <c r="G56" s="35"/>
      <c r="H56" s="35"/>
      <c r="I56" s="35"/>
      <c r="J56" s="35"/>
      <c r="K56" s="35"/>
      <c r="L56" s="92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06" t="s">
        <v>98</v>
      </c>
      <c r="D57" s="100"/>
      <c r="E57" s="100"/>
      <c r="F57" s="100"/>
      <c r="G57" s="100"/>
      <c r="H57" s="100"/>
      <c r="I57" s="100"/>
      <c r="J57" s="107" t="s">
        <v>99</v>
      </c>
      <c r="K57" s="100"/>
      <c r="L57" s="92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5"/>
      <c r="D58" s="35"/>
      <c r="E58" s="35"/>
      <c r="F58" s="35"/>
      <c r="G58" s="35"/>
      <c r="H58" s="35"/>
      <c r="I58" s="35"/>
      <c r="J58" s="35"/>
      <c r="K58" s="35"/>
      <c r="L58" s="92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08" t="s">
        <v>67</v>
      </c>
      <c r="D59" s="35"/>
      <c r="E59" s="35"/>
      <c r="F59" s="35"/>
      <c r="G59" s="35"/>
      <c r="H59" s="35"/>
      <c r="I59" s="35"/>
      <c r="J59" s="69">
        <f>J81</f>
        <v>0</v>
      </c>
      <c r="K59" s="35"/>
      <c r="L59" s="92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20" t="s">
        <v>100</v>
      </c>
    </row>
    <row r="60" spans="2:12" s="9" customFormat="1" ht="24.95" customHeight="1">
      <c r="B60" s="109"/>
      <c r="D60" s="110" t="s">
        <v>101</v>
      </c>
      <c r="E60" s="111"/>
      <c r="F60" s="111"/>
      <c r="G60" s="111"/>
      <c r="H60" s="111"/>
      <c r="I60" s="111"/>
      <c r="J60" s="112">
        <f>J82</f>
        <v>0</v>
      </c>
      <c r="L60" s="109"/>
    </row>
    <row r="61" spans="2:12" s="10" customFormat="1" ht="19.9" customHeight="1">
      <c r="B61" s="113"/>
      <c r="D61" s="114" t="s">
        <v>102</v>
      </c>
      <c r="E61" s="115"/>
      <c r="F61" s="115"/>
      <c r="G61" s="115"/>
      <c r="H61" s="115"/>
      <c r="I61" s="115"/>
      <c r="J61" s="116">
        <f>J83</f>
        <v>0</v>
      </c>
      <c r="L61" s="113"/>
    </row>
    <row r="62" spans="1:31" s="2" customFormat="1" ht="21.75" customHeight="1">
      <c r="A62" s="35"/>
      <c r="B62" s="36"/>
      <c r="C62" s="35"/>
      <c r="D62" s="35"/>
      <c r="E62" s="35"/>
      <c r="F62" s="35"/>
      <c r="G62" s="35"/>
      <c r="H62" s="35"/>
      <c r="I62" s="35"/>
      <c r="J62" s="35"/>
      <c r="K62" s="35"/>
      <c r="L62" s="92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31" s="2" customFormat="1" ht="6.95" customHeight="1">
      <c r="A63" s="35"/>
      <c r="B63" s="45"/>
      <c r="C63" s="46"/>
      <c r="D63" s="46"/>
      <c r="E63" s="46"/>
      <c r="F63" s="46"/>
      <c r="G63" s="46"/>
      <c r="H63" s="46"/>
      <c r="I63" s="46"/>
      <c r="J63" s="46"/>
      <c r="K63" s="46"/>
      <c r="L63" s="92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</row>
    <row r="67" spans="1:31" s="2" customFormat="1" ht="6.95" customHeight="1">
      <c r="A67" s="35"/>
      <c r="B67" s="47"/>
      <c r="C67" s="48"/>
      <c r="D67" s="48"/>
      <c r="E67" s="48"/>
      <c r="F67" s="48"/>
      <c r="G67" s="48"/>
      <c r="H67" s="48"/>
      <c r="I67" s="48"/>
      <c r="J67" s="48"/>
      <c r="K67" s="48"/>
      <c r="L67" s="92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</row>
    <row r="68" spans="1:31" s="2" customFormat="1" ht="24.95" customHeight="1">
      <c r="A68" s="35"/>
      <c r="B68" s="36"/>
      <c r="C68" s="24" t="s">
        <v>103</v>
      </c>
      <c r="D68" s="35"/>
      <c r="E68" s="35"/>
      <c r="F68" s="35"/>
      <c r="G68" s="35"/>
      <c r="H68" s="35"/>
      <c r="I68" s="35"/>
      <c r="J68" s="35"/>
      <c r="K68" s="35"/>
      <c r="L68" s="92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spans="1:31" s="2" customFormat="1" ht="6.95" customHeight="1">
      <c r="A69" s="35"/>
      <c r="B69" s="36"/>
      <c r="C69" s="35"/>
      <c r="D69" s="35"/>
      <c r="E69" s="35"/>
      <c r="F69" s="35"/>
      <c r="G69" s="35"/>
      <c r="H69" s="35"/>
      <c r="I69" s="35"/>
      <c r="J69" s="35"/>
      <c r="K69" s="35"/>
      <c r="L69" s="92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12" customHeight="1">
      <c r="A70" s="35"/>
      <c r="B70" s="36"/>
      <c r="C70" s="30" t="s">
        <v>17</v>
      </c>
      <c r="D70" s="35"/>
      <c r="E70" s="35"/>
      <c r="F70" s="35"/>
      <c r="G70" s="35"/>
      <c r="H70" s="35"/>
      <c r="I70" s="35"/>
      <c r="J70" s="35"/>
      <c r="K70" s="35"/>
      <c r="L70" s="92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16.5" customHeight="1">
      <c r="A71" s="35"/>
      <c r="B71" s="36"/>
      <c r="C71" s="35"/>
      <c r="D71" s="35"/>
      <c r="E71" s="334" t="str">
        <f>E7</f>
        <v>Brno, Havlenova - rekonstrukce kanalizace a vodovodu</v>
      </c>
      <c r="F71" s="335"/>
      <c r="G71" s="335"/>
      <c r="H71" s="335"/>
      <c r="I71" s="35"/>
      <c r="J71" s="35"/>
      <c r="K71" s="35"/>
      <c r="L71" s="92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12" customHeight="1">
      <c r="A72" s="35"/>
      <c r="B72" s="36"/>
      <c r="C72" s="30" t="s">
        <v>95</v>
      </c>
      <c r="D72" s="35"/>
      <c r="E72" s="35"/>
      <c r="F72" s="35"/>
      <c r="G72" s="35"/>
      <c r="H72" s="35"/>
      <c r="I72" s="35"/>
      <c r="J72" s="35"/>
      <c r="K72" s="35"/>
      <c r="L72" s="92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6.5" customHeight="1">
      <c r="A73" s="35"/>
      <c r="B73" s="36"/>
      <c r="C73" s="35"/>
      <c r="D73" s="35"/>
      <c r="E73" s="296" t="str">
        <f>E9</f>
        <v>SO 00 - Ostatní rozpočtové náklady</v>
      </c>
      <c r="F73" s="336"/>
      <c r="G73" s="336"/>
      <c r="H73" s="336"/>
      <c r="I73" s="35"/>
      <c r="J73" s="35"/>
      <c r="K73" s="35"/>
      <c r="L73" s="92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6.95" customHeight="1">
      <c r="A74" s="35"/>
      <c r="B74" s="36"/>
      <c r="C74" s="35"/>
      <c r="D74" s="35"/>
      <c r="E74" s="35"/>
      <c r="F74" s="35"/>
      <c r="G74" s="35"/>
      <c r="H74" s="35"/>
      <c r="I74" s="35"/>
      <c r="J74" s="35"/>
      <c r="K74" s="35"/>
      <c r="L74" s="92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2" customHeight="1">
      <c r="A75" s="35"/>
      <c r="B75" s="36"/>
      <c r="C75" s="30" t="s">
        <v>21</v>
      </c>
      <c r="D75" s="35"/>
      <c r="E75" s="35"/>
      <c r="F75" s="28" t="str">
        <f>F12</f>
        <v xml:space="preserve"> </v>
      </c>
      <c r="G75" s="35"/>
      <c r="H75" s="35"/>
      <c r="I75" s="30" t="s">
        <v>23</v>
      </c>
      <c r="J75" s="53">
        <f>IF(J12="","",J12)</f>
        <v>0</v>
      </c>
      <c r="K75" s="35"/>
      <c r="L75" s="92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6.95" customHeight="1">
      <c r="A76" s="35"/>
      <c r="B76" s="36"/>
      <c r="C76" s="35"/>
      <c r="D76" s="35"/>
      <c r="E76" s="35"/>
      <c r="F76" s="35"/>
      <c r="G76" s="35"/>
      <c r="H76" s="35"/>
      <c r="I76" s="35"/>
      <c r="J76" s="35"/>
      <c r="K76" s="35"/>
      <c r="L76" s="9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5.2" customHeight="1">
      <c r="A77" s="35"/>
      <c r="B77" s="36"/>
      <c r="C77" s="30" t="s">
        <v>24</v>
      </c>
      <c r="D77" s="35"/>
      <c r="E77" s="35"/>
      <c r="F77" s="28" t="str">
        <f>E15</f>
        <v xml:space="preserve"> </v>
      </c>
      <c r="G77" s="35"/>
      <c r="H77" s="35"/>
      <c r="I77" s="30" t="s">
        <v>29</v>
      </c>
      <c r="J77" s="33" t="str">
        <f>E21</f>
        <v xml:space="preserve"> </v>
      </c>
      <c r="K77" s="35"/>
      <c r="L77" s="9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5.2" customHeight="1">
      <c r="A78" s="35"/>
      <c r="B78" s="36"/>
      <c r="C78" s="30" t="s">
        <v>27</v>
      </c>
      <c r="D78" s="35"/>
      <c r="E78" s="35"/>
      <c r="F78" s="28" t="str">
        <f>IF(E18="","",E18)</f>
        <v>Vyplň údaj</v>
      </c>
      <c r="G78" s="35"/>
      <c r="H78" s="35"/>
      <c r="I78" s="30" t="s">
        <v>32</v>
      </c>
      <c r="J78" s="33" t="str">
        <f>E24</f>
        <v xml:space="preserve"> </v>
      </c>
      <c r="K78" s="35"/>
      <c r="L78" s="92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0.35" customHeight="1">
      <c r="A79" s="35"/>
      <c r="B79" s="36"/>
      <c r="C79" s="35"/>
      <c r="D79" s="35"/>
      <c r="E79" s="35"/>
      <c r="F79" s="35"/>
      <c r="G79" s="35"/>
      <c r="H79" s="35"/>
      <c r="I79" s="35"/>
      <c r="J79" s="35"/>
      <c r="K79" s="35"/>
      <c r="L79" s="92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11" customFormat="1" ht="29.25" customHeight="1">
      <c r="A80" s="117"/>
      <c r="B80" s="118"/>
      <c r="C80" s="119" t="s">
        <v>104</v>
      </c>
      <c r="D80" s="120" t="s">
        <v>54</v>
      </c>
      <c r="E80" s="120" t="s">
        <v>50</v>
      </c>
      <c r="F80" s="120" t="s">
        <v>51</v>
      </c>
      <c r="G80" s="120" t="s">
        <v>105</v>
      </c>
      <c r="H80" s="120" t="s">
        <v>106</v>
      </c>
      <c r="I80" s="120" t="s">
        <v>107</v>
      </c>
      <c r="J80" s="120" t="s">
        <v>99</v>
      </c>
      <c r="K80" s="121" t="s">
        <v>108</v>
      </c>
      <c r="L80" s="122"/>
      <c r="M80" s="60" t="s">
        <v>3</v>
      </c>
      <c r="N80" s="61" t="s">
        <v>39</v>
      </c>
      <c r="O80" s="61" t="s">
        <v>109</v>
      </c>
      <c r="P80" s="61" t="s">
        <v>110</v>
      </c>
      <c r="Q80" s="61" t="s">
        <v>111</v>
      </c>
      <c r="R80" s="61" t="s">
        <v>112</v>
      </c>
      <c r="S80" s="61" t="s">
        <v>113</v>
      </c>
      <c r="T80" s="62" t="s">
        <v>114</v>
      </c>
      <c r="U80" s="117"/>
      <c r="V80" s="117"/>
      <c r="W80" s="117"/>
      <c r="X80" s="117"/>
      <c r="Y80" s="117"/>
      <c r="Z80" s="117"/>
      <c r="AA80" s="117"/>
      <c r="AB80" s="117"/>
      <c r="AC80" s="117"/>
      <c r="AD80" s="117"/>
      <c r="AE80" s="117"/>
    </row>
    <row r="81" spans="1:63" s="2" customFormat="1" ht="22.9" customHeight="1">
      <c r="A81" s="35"/>
      <c r="B81" s="36"/>
      <c r="C81" s="67" t="s">
        <v>115</v>
      </c>
      <c r="D81" s="35"/>
      <c r="E81" s="35"/>
      <c r="F81" s="35"/>
      <c r="G81" s="35"/>
      <c r="H81" s="35"/>
      <c r="I81" s="35"/>
      <c r="J81" s="123">
        <f>BK81</f>
        <v>0</v>
      </c>
      <c r="K81" s="35"/>
      <c r="L81" s="36"/>
      <c r="M81" s="63"/>
      <c r="N81" s="54"/>
      <c r="O81" s="64"/>
      <c r="P81" s="124">
        <f>P82</f>
        <v>0</v>
      </c>
      <c r="Q81" s="64"/>
      <c r="R81" s="124">
        <f>R82</f>
        <v>0.00042000000000000007</v>
      </c>
      <c r="S81" s="64"/>
      <c r="T81" s="125">
        <f>T82</f>
        <v>0</v>
      </c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T81" s="20" t="s">
        <v>68</v>
      </c>
      <c r="AU81" s="20" t="s">
        <v>100</v>
      </c>
      <c r="BK81" s="126">
        <f>BK82</f>
        <v>0</v>
      </c>
    </row>
    <row r="82" spans="2:63" s="12" customFormat="1" ht="25.9" customHeight="1">
      <c r="B82" s="127"/>
      <c r="D82" s="128" t="s">
        <v>68</v>
      </c>
      <c r="E82" s="129" t="s">
        <v>116</v>
      </c>
      <c r="F82" s="129" t="s">
        <v>117</v>
      </c>
      <c r="I82" s="130"/>
      <c r="J82" s="131">
        <f>BK82</f>
        <v>0</v>
      </c>
      <c r="L82" s="127"/>
      <c r="M82" s="132"/>
      <c r="N82" s="133"/>
      <c r="O82" s="133"/>
      <c r="P82" s="134">
        <f>P83</f>
        <v>0</v>
      </c>
      <c r="Q82" s="133"/>
      <c r="R82" s="134">
        <f>R83</f>
        <v>0.00042000000000000007</v>
      </c>
      <c r="S82" s="133"/>
      <c r="T82" s="135">
        <f>T83</f>
        <v>0</v>
      </c>
      <c r="AR82" s="128" t="s">
        <v>31</v>
      </c>
      <c r="AT82" s="136" t="s">
        <v>68</v>
      </c>
      <c r="AU82" s="136" t="s">
        <v>69</v>
      </c>
      <c r="AY82" s="128" t="s">
        <v>118</v>
      </c>
      <c r="BK82" s="137">
        <f>BK83</f>
        <v>0</v>
      </c>
    </row>
    <row r="83" spans="2:63" s="12" customFormat="1" ht="22.9" customHeight="1">
      <c r="B83" s="127"/>
      <c r="D83" s="128" t="s">
        <v>68</v>
      </c>
      <c r="E83" s="138" t="s">
        <v>119</v>
      </c>
      <c r="F83" s="138" t="s">
        <v>120</v>
      </c>
      <c r="I83" s="130"/>
      <c r="J83" s="139">
        <f>BK83</f>
        <v>0</v>
      </c>
      <c r="L83" s="127"/>
      <c r="M83" s="132"/>
      <c r="N83" s="133"/>
      <c r="O83" s="133"/>
      <c r="P83" s="134">
        <f>SUM(P84:P163)</f>
        <v>0</v>
      </c>
      <c r="Q83" s="133"/>
      <c r="R83" s="134">
        <f>SUM(R84:R163)</f>
        <v>0.00042000000000000007</v>
      </c>
      <c r="S83" s="133"/>
      <c r="T83" s="135">
        <f>SUM(T84:T163)</f>
        <v>0</v>
      </c>
      <c r="AR83" s="128" t="s">
        <v>31</v>
      </c>
      <c r="AT83" s="136" t="s">
        <v>68</v>
      </c>
      <c r="AU83" s="136" t="s">
        <v>31</v>
      </c>
      <c r="AY83" s="128" t="s">
        <v>118</v>
      </c>
      <c r="BK83" s="137">
        <f>SUM(BK84:BK163)</f>
        <v>0</v>
      </c>
    </row>
    <row r="84" spans="1:65" s="2" customFormat="1" ht="16.5" customHeight="1">
      <c r="A84" s="35"/>
      <c r="B84" s="140"/>
      <c r="C84" s="141" t="s">
        <v>31</v>
      </c>
      <c r="D84" s="141" t="s">
        <v>121</v>
      </c>
      <c r="E84" s="142" t="s">
        <v>122</v>
      </c>
      <c r="F84" s="143" t="s">
        <v>123</v>
      </c>
      <c r="G84" s="144" t="s">
        <v>124</v>
      </c>
      <c r="H84" s="145">
        <v>1</v>
      </c>
      <c r="I84" s="146"/>
      <c r="J84" s="147">
        <f>ROUND(I84*H84,2)</f>
        <v>0</v>
      </c>
      <c r="K84" s="143" t="s">
        <v>3</v>
      </c>
      <c r="L84" s="36"/>
      <c r="M84" s="148" t="s">
        <v>3</v>
      </c>
      <c r="N84" s="149" t="s">
        <v>40</v>
      </c>
      <c r="O84" s="56"/>
      <c r="P84" s="150">
        <f>O84*H84</f>
        <v>0</v>
      </c>
      <c r="Q84" s="150">
        <v>0</v>
      </c>
      <c r="R84" s="150">
        <f>Q84*H84</f>
        <v>0</v>
      </c>
      <c r="S84" s="150">
        <v>0</v>
      </c>
      <c r="T84" s="151">
        <f>S84*H84</f>
        <v>0</v>
      </c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R84" s="152" t="s">
        <v>125</v>
      </c>
      <c r="AT84" s="152" t="s">
        <v>121</v>
      </c>
      <c r="AU84" s="152" t="s">
        <v>78</v>
      </c>
      <c r="AY84" s="20" t="s">
        <v>118</v>
      </c>
      <c r="BE84" s="153">
        <f>IF(N84="základní",J84,0)</f>
        <v>0</v>
      </c>
      <c r="BF84" s="153">
        <f>IF(N84="snížená",J84,0)</f>
        <v>0</v>
      </c>
      <c r="BG84" s="153">
        <f>IF(N84="zákl. přenesená",J84,0)</f>
        <v>0</v>
      </c>
      <c r="BH84" s="153">
        <f>IF(N84="sníž. přenesená",J84,0)</f>
        <v>0</v>
      </c>
      <c r="BI84" s="153">
        <f>IF(N84="nulová",J84,0)</f>
        <v>0</v>
      </c>
      <c r="BJ84" s="20" t="s">
        <v>31</v>
      </c>
      <c r="BK84" s="153">
        <f>ROUND(I84*H84,2)</f>
        <v>0</v>
      </c>
      <c r="BL84" s="20" t="s">
        <v>125</v>
      </c>
      <c r="BM84" s="152" t="s">
        <v>126</v>
      </c>
    </row>
    <row r="85" spans="2:51" s="13" customFormat="1" ht="11.25">
      <c r="B85" s="154"/>
      <c r="D85" s="155" t="s">
        <v>127</v>
      </c>
      <c r="E85" s="156" t="s">
        <v>3</v>
      </c>
      <c r="F85" s="157" t="s">
        <v>31</v>
      </c>
      <c r="H85" s="158">
        <v>1</v>
      </c>
      <c r="I85" s="159"/>
      <c r="L85" s="154"/>
      <c r="M85" s="160"/>
      <c r="N85" s="161"/>
      <c r="O85" s="161"/>
      <c r="P85" s="161"/>
      <c r="Q85" s="161"/>
      <c r="R85" s="161"/>
      <c r="S85" s="161"/>
      <c r="T85" s="162"/>
      <c r="AT85" s="156" t="s">
        <v>127</v>
      </c>
      <c r="AU85" s="156" t="s">
        <v>78</v>
      </c>
      <c r="AV85" s="13" t="s">
        <v>78</v>
      </c>
      <c r="AW85" s="13" t="s">
        <v>30</v>
      </c>
      <c r="AX85" s="13" t="s">
        <v>31</v>
      </c>
      <c r="AY85" s="156" t="s">
        <v>118</v>
      </c>
    </row>
    <row r="86" spans="1:65" s="2" customFormat="1" ht="16.5" customHeight="1">
      <c r="A86" s="35"/>
      <c r="B86" s="140"/>
      <c r="C86" s="141" t="s">
        <v>78</v>
      </c>
      <c r="D86" s="141" t="s">
        <v>121</v>
      </c>
      <c r="E86" s="142" t="s">
        <v>128</v>
      </c>
      <c r="F86" s="143" t="s">
        <v>129</v>
      </c>
      <c r="G86" s="144" t="s">
        <v>124</v>
      </c>
      <c r="H86" s="145">
        <v>1</v>
      </c>
      <c r="I86" s="146"/>
      <c r="J86" s="147">
        <f>ROUND(I86*H86,2)</f>
        <v>0</v>
      </c>
      <c r="K86" s="143" t="s">
        <v>3</v>
      </c>
      <c r="L86" s="36"/>
      <c r="M86" s="148" t="s">
        <v>3</v>
      </c>
      <c r="N86" s="149" t="s">
        <v>40</v>
      </c>
      <c r="O86" s="56"/>
      <c r="P86" s="150">
        <f>O86*H86</f>
        <v>0</v>
      </c>
      <c r="Q86" s="150">
        <v>0</v>
      </c>
      <c r="R86" s="150">
        <f>Q86*H86</f>
        <v>0</v>
      </c>
      <c r="S86" s="150">
        <v>0</v>
      </c>
      <c r="T86" s="151">
        <f>S86*H86</f>
        <v>0</v>
      </c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R86" s="152" t="s">
        <v>125</v>
      </c>
      <c r="AT86" s="152" t="s">
        <v>121</v>
      </c>
      <c r="AU86" s="152" t="s">
        <v>78</v>
      </c>
      <c r="AY86" s="20" t="s">
        <v>118</v>
      </c>
      <c r="BE86" s="153">
        <f>IF(N86="základní",J86,0)</f>
        <v>0</v>
      </c>
      <c r="BF86" s="153">
        <f>IF(N86="snížená",J86,0)</f>
        <v>0</v>
      </c>
      <c r="BG86" s="153">
        <f>IF(N86="zákl. přenesená",J86,0)</f>
        <v>0</v>
      </c>
      <c r="BH86" s="153">
        <f>IF(N86="sníž. přenesená",J86,0)</f>
        <v>0</v>
      </c>
      <c r="BI86" s="153">
        <f>IF(N86="nulová",J86,0)</f>
        <v>0</v>
      </c>
      <c r="BJ86" s="20" t="s">
        <v>31</v>
      </c>
      <c r="BK86" s="153">
        <f>ROUND(I86*H86,2)</f>
        <v>0</v>
      </c>
      <c r="BL86" s="20" t="s">
        <v>125</v>
      </c>
      <c r="BM86" s="152" t="s">
        <v>130</v>
      </c>
    </row>
    <row r="87" spans="2:51" s="13" customFormat="1" ht="11.25">
      <c r="B87" s="154"/>
      <c r="D87" s="155" t="s">
        <v>127</v>
      </c>
      <c r="E87" s="156" t="s">
        <v>3</v>
      </c>
      <c r="F87" s="157" t="s">
        <v>31</v>
      </c>
      <c r="H87" s="158">
        <v>1</v>
      </c>
      <c r="I87" s="159"/>
      <c r="L87" s="154"/>
      <c r="M87" s="160"/>
      <c r="N87" s="161"/>
      <c r="O87" s="161"/>
      <c r="P87" s="161"/>
      <c r="Q87" s="161"/>
      <c r="R87" s="161"/>
      <c r="S87" s="161"/>
      <c r="T87" s="162"/>
      <c r="AT87" s="156" t="s">
        <v>127</v>
      </c>
      <c r="AU87" s="156" t="s">
        <v>78</v>
      </c>
      <c r="AV87" s="13" t="s">
        <v>78</v>
      </c>
      <c r="AW87" s="13" t="s">
        <v>30</v>
      </c>
      <c r="AX87" s="13" t="s">
        <v>31</v>
      </c>
      <c r="AY87" s="156" t="s">
        <v>118</v>
      </c>
    </row>
    <row r="88" spans="1:65" s="2" customFormat="1" ht="16.5" customHeight="1">
      <c r="A88" s="35"/>
      <c r="B88" s="140"/>
      <c r="C88" s="141" t="s">
        <v>131</v>
      </c>
      <c r="D88" s="141" t="s">
        <v>121</v>
      </c>
      <c r="E88" s="142" t="s">
        <v>132</v>
      </c>
      <c r="F88" s="143" t="s">
        <v>133</v>
      </c>
      <c r="G88" s="144" t="s">
        <v>124</v>
      </c>
      <c r="H88" s="145">
        <v>1</v>
      </c>
      <c r="I88" s="146"/>
      <c r="J88" s="147">
        <f>ROUND(I88*H88,2)</f>
        <v>0</v>
      </c>
      <c r="K88" s="143" t="s">
        <v>3</v>
      </c>
      <c r="L88" s="36"/>
      <c r="M88" s="148" t="s">
        <v>3</v>
      </c>
      <c r="N88" s="149" t="s">
        <v>40</v>
      </c>
      <c r="O88" s="56"/>
      <c r="P88" s="150">
        <f>O88*H88</f>
        <v>0</v>
      </c>
      <c r="Q88" s="150">
        <v>0</v>
      </c>
      <c r="R88" s="150">
        <f>Q88*H88</f>
        <v>0</v>
      </c>
      <c r="S88" s="150">
        <v>0</v>
      </c>
      <c r="T88" s="151">
        <f>S88*H88</f>
        <v>0</v>
      </c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R88" s="152" t="s">
        <v>125</v>
      </c>
      <c r="AT88" s="152" t="s">
        <v>121</v>
      </c>
      <c r="AU88" s="152" t="s">
        <v>78</v>
      </c>
      <c r="AY88" s="20" t="s">
        <v>118</v>
      </c>
      <c r="BE88" s="153">
        <f>IF(N88="základní",J88,0)</f>
        <v>0</v>
      </c>
      <c r="BF88" s="153">
        <f>IF(N88="snížená",J88,0)</f>
        <v>0</v>
      </c>
      <c r="BG88" s="153">
        <f>IF(N88="zákl. přenesená",J88,0)</f>
        <v>0</v>
      </c>
      <c r="BH88" s="153">
        <f>IF(N88="sníž. přenesená",J88,0)</f>
        <v>0</v>
      </c>
      <c r="BI88" s="153">
        <f>IF(N88="nulová",J88,0)</f>
        <v>0</v>
      </c>
      <c r="BJ88" s="20" t="s">
        <v>31</v>
      </c>
      <c r="BK88" s="153">
        <f>ROUND(I88*H88,2)</f>
        <v>0</v>
      </c>
      <c r="BL88" s="20" t="s">
        <v>125</v>
      </c>
      <c r="BM88" s="152" t="s">
        <v>134</v>
      </c>
    </row>
    <row r="89" spans="2:51" s="13" customFormat="1" ht="11.25">
      <c r="B89" s="154"/>
      <c r="D89" s="155" t="s">
        <v>127</v>
      </c>
      <c r="E89" s="156" t="s">
        <v>3</v>
      </c>
      <c r="F89" s="157" t="s">
        <v>31</v>
      </c>
      <c r="H89" s="158">
        <v>1</v>
      </c>
      <c r="I89" s="159"/>
      <c r="L89" s="154"/>
      <c r="M89" s="160"/>
      <c r="N89" s="161"/>
      <c r="O89" s="161"/>
      <c r="P89" s="161"/>
      <c r="Q89" s="161"/>
      <c r="R89" s="161"/>
      <c r="S89" s="161"/>
      <c r="T89" s="162"/>
      <c r="AT89" s="156" t="s">
        <v>127</v>
      </c>
      <c r="AU89" s="156" t="s">
        <v>78</v>
      </c>
      <c r="AV89" s="13" t="s">
        <v>78</v>
      </c>
      <c r="AW89" s="13" t="s">
        <v>30</v>
      </c>
      <c r="AX89" s="13" t="s">
        <v>31</v>
      </c>
      <c r="AY89" s="156" t="s">
        <v>118</v>
      </c>
    </row>
    <row r="90" spans="1:65" s="2" customFormat="1" ht="16.5" customHeight="1">
      <c r="A90" s="35"/>
      <c r="B90" s="140"/>
      <c r="C90" s="141" t="s">
        <v>125</v>
      </c>
      <c r="D90" s="141" t="s">
        <v>121</v>
      </c>
      <c r="E90" s="142" t="s">
        <v>135</v>
      </c>
      <c r="F90" s="143" t="s">
        <v>136</v>
      </c>
      <c r="G90" s="144" t="s">
        <v>124</v>
      </c>
      <c r="H90" s="145">
        <v>1</v>
      </c>
      <c r="I90" s="146"/>
      <c r="J90" s="147">
        <f>ROUND(I90*H90,2)</f>
        <v>0</v>
      </c>
      <c r="K90" s="143" t="s">
        <v>3</v>
      </c>
      <c r="L90" s="36"/>
      <c r="M90" s="148" t="s">
        <v>3</v>
      </c>
      <c r="N90" s="149" t="s">
        <v>40</v>
      </c>
      <c r="O90" s="56"/>
      <c r="P90" s="150">
        <f>O90*H90</f>
        <v>0</v>
      </c>
      <c r="Q90" s="150">
        <v>0</v>
      </c>
      <c r="R90" s="150">
        <f>Q90*H90</f>
        <v>0</v>
      </c>
      <c r="S90" s="150">
        <v>0</v>
      </c>
      <c r="T90" s="151">
        <f>S90*H90</f>
        <v>0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R90" s="152" t="s">
        <v>125</v>
      </c>
      <c r="AT90" s="152" t="s">
        <v>121</v>
      </c>
      <c r="AU90" s="152" t="s">
        <v>78</v>
      </c>
      <c r="AY90" s="20" t="s">
        <v>118</v>
      </c>
      <c r="BE90" s="153">
        <f>IF(N90="základní",J90,0)</f>
        <v>0</v>
      </c>
      <c r="BF90" s="153">
        <f>IF(N90="snížená",J90,0)</f>
        <v>0</v>
      </c>
      <c r="BG90" s="153">
        <f>IF(N90="zákl. přenesená",J90,0)</f>
        <v>0</v>
      </c>
      <c r="BH90" s="153">
        <f>IF(N90="sníž. přenesená",J90,0)</f>
        <v>0</v>
      </c>
      <c r="BI90" s="153">
        <f>IF(N90="nulová",J90,0)</f>
        <v>0</v>
      </c>
      <c r="BJ90" s="20" t="s">
        <v>31</v>
      </c>
      <c r="BK90" s="153">
        <f>ROUND(I90*H90,2)</f>
        <v>0</v>
      </c>
      <c r="BL90" s="20" t="s">
        <v>125</v>
      </c>
      <c r="BM90" s="152" t="s">
        <v>137</v>
      </c>
    </row>
    <row r="91" spans="2:51" s="13" customFormat="1" ht="11.25">
      <c r="B91" s="154"/>
      <c r="D91" s="155" t="s">
        <v>127</v>
      </c>
      <c r="E91" s="156" t="s">
        <v>3</v>
      </c>
      <c r="F91" s="157" t="s">
        <v>138</v>
      </c>
      <c r="H91" s="158">
        <v>1</v>
      </c>
      <c r="I91" s="159"/>
      <c r="L91" s="154"/>
      <c r="M91" s="160"/>
      <c r="N91" s="161"/>
      <c r="O91" s="161"/>
      <c r="P91" s="161"/>
      <c r="Q91" s="161"/>
      <c r="R91" s="161"/>
      <c r="S91" s="161"/>
      <c r="T91" s="162"/>
      <c r="AT91" s="156" t="s">
        <v>127</v>
      </c>
      <c r="AU91" s="156" t="s">
        <v>78</v>
      </c>
      <c r="AV91" s="13" t="s">
        <v>78</v>
      </c>
      <c r="AW91" s="13" t="s">
        <v>30</v>
      </c>
      <c r="AX91" s="13" t="s">
        <v>31</v>
      </c>
      <c r="AY91" s="156" t="s">
        <v>118</v>
      </c>
    </row>
    <row r="92" spans="1:65" s="2" customFormat="1" ht="16.5" customHeight="1">
      <c r="A92" s="35"/>
      <c r="B92" s="140"/>
      <c r="C92" s="141" t="s">
        <v>139</v>
      </c>
      <c r="D92" s="141" t="s">
        <v>121</v>
      </c>
      <c r="E92" s="142" t="s">
        <v>140</v>
      </c>
      <c r="F92" s="143" t="s">
        <v>141</v>
      </c>
      <c r="G92" s="144" t="s">
        <v>142</v>
      </c>
      <c r="H92" s="145">
        <v>1547.2</v>
      </c>
      <c r="I92" s="146"/>
      <c r="J92" s="147">
        <f>ROUND(I92*H92,2)</f>
        <v>0</v>
      </c>
      <c r="K92" s="143" t="s">
        <v>3</v>
      </c>
      <c r="L92" s="36"/>
      <c r="M92" s="148" t="s">
        <v>3</v>
      </c>
      <c r="N92" s="149" t="s">
        <v>40</v>
      </c>
      <c r="O92" s="56"/>
      <c r="P92" s="150">
        <f>O92*H92</f>
        <v>0</v>
      </c>
      <c r="Q92" s="150">
        <v>0</v>
      </c>
      <c r="R92" s="150">
        <f>Q92*H92</f>
        <v>0</v>
      </c>
      <c r="S92" s="150">
        <v>0</v>
      </c>
      <c r="T92" s="151">
        <f>S92*H92</f>
        <v>0</v>
      </c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R92" s="152" t="s">
        <v>125</v>
      </c>
      <c r="AT92" s="152" t="s">
        <v>121</v>
      </c>
      <c r="AU92" s="152" t="s">
        <v>78</v>
      </c>
      <c r="AY92" s="20" t="s">
        <v>118</v>
      </c>
      <c r="BE92" s="153">
        <f>IF(N92="základní",J92,0)</f>
        <v>0</v>
      </c>
      <c r="BF92" s="153">
        <f>IF(N92="snížená",J92,0)</f>
        <v>0</v>
      </c>
      <c r="BG92" s="153">
        <f>IF(N92="zákl. přenesená",J92,0)</f>
        <v>0</v>
      </c>
      <c r="BH92" s="153">
        <f>IF(N92="sníž. přenesená",J92,0)</f>
        <v>0</v>
      </c>
      <c r="BI92" s="153">
        <f>IF(N92="nulová",J92,0)</f>
        <v>0</v>
      </c>
      <c r="BJ92" s="20" t="s">
        <v>31</v>
      </c>
      <c r="BK92" s="153">
        <f>ROUND(I92*H92,2)</f>
        <v>0</v>
      </c>
      <c r="BL92" s="20" t="s">
        <v>125</v>
      </c>
      <c r="BM92" s="152" t="s">
        <v>143</v>
      </c>
    </row>
    <row r="93" spans="2:51" s="14" customFormat="1" ht="11.25">
      <c r="B93" s="163"/>
      <c r="D93" s="155" t="s">
        <v>127</v>
      </c>
      <c r="E93" s="164" t="s">
        <v>3</v>
      </c>
      <c r="F93" s="165" t="s">
        <v>144</v>
      </c>
      <c r="H93" s="164" t="s">
        <v>3</v>
      </c>
      <c r="I93" s="166"/>
      <c r="L93" s="163"/>
      <c r="M93" s="167"/>
      <c r="N93" s="168"/>
      <c r="O93" s="168"/>
      <c r="P93" s="168"/>
      <c r="Q93" s="168"/>
      <c r="R93" s="168"/>
      <c r="S93" s="168"/>
      <c r="T93" s="169"/>
      <c r="AT93" s="164" t="s">
        <v>127</v>
      </c>
      <c r="AU93" s="164" t="s">
        <v>78</v>
      </c>
      <c r="AV93" s="14" t="s">
        <v>31</v>
      </c>
      <c r="AW93" s="14" t="s">
        <v>30</v>
      </c>
      <c r="AX93" s="14" t="s">
        <v>69</v>
      </c>
      <c r="AY93" s="164" t="s">
        <v>118</v>
      </c>
    </row>
    <row r="94" spans="2:51" s="13" customFormat="1" ht="11.25">
      <c r="B94" s="154"/>
      <c r="D94" s="155" t="s">
        <v>127</v>
      </c>
      <c r="E94" s="156" t="s">
        <v>3</v>
      </c>
      <c r="F94" s="157" t="s">
        <v>145</v>
      </c>
      <c r="H94" s="158">
        <v>878.7</v>
      </c>
      <c r="I94" s="159"/>
      <c r="L94" s="154"/>
      <c r="M94" s="160"/>
      <c r="N94" s="161"/>
      <c r="O94" s="161"/>
      <c r="P94" s="161"/>
      <c r="Q94" s="161"/>
      <c r="R94" s="161"/>
      <c r="S94" s="161"/>
      <c r="T94" s="162"/>
      <c r="AT94" s="156" t="s">
        <v>127</v>
      </c>
      <c r="AU94" s="156" t="s">
        <v>78</v>
      </c>
      <c r="AV94" s="13" t="s">
        <v>78</v>
      </c>
      <c r="AW94" s="13" t="s">
        <v>30</v>
      </c>
      <c r="AX94" s="13" t="s">
        <v>69</v>
      </c>
      <c r="AY94" s="156" t="s">
        <v>118</v>
      </c>
    </row>
    <row r="95" spans="2:51" s="14" customFormat="1" ht="11.25">
      <c r="B95" s="163"/>
      <c r="D95" s="155" t="s">
        <v>127</v>
      </c>
      <c r="E95" s="164" t="s">
        <v>3</v>
      </c>
      <c r="F95" s="165" t="s">
        <v>146</v>
      </c>
      <c r="H95" s="164" t="s">
        <v>3</v>
      </c>
      <c r="I95" s="166"/>
      <c r="L95" s="163"/>
      <c r="M95" s="167"/>
      <c r="N95" s="168"/>
      <c r="O95" s="168"/>
      <c r="P95" s="168"/>
      <c r="Q95" s="168"/>
      <c r="R95" s="168"/>
      <c r="S95" s="168"/>
      <c r="T95" s="169"/>
      <c r="AT95" s="164" t="s">
        <v>127</v>
      </c>
      <c r="AU95" s="164" t="s">
        <v>78</v>
      </c>
      <c r="AV95" s="14" t="s">
        <v>31</v>
      </c>
      <c r="AW95" s="14" t="s">
        <v>30</v>
      </c>
      <c r="AX95" s="14" t="s">
        <v>69</v>
      </c>
      <c r="AY95" s="164" t="s">
        <v>118</v>
      </c>
    </row>
    <row r="96" spans="2:51" s="13" customFormat="1" ht="11.25">
      <c r="B96" s="154"/>
      <c r="D96" s="155" t="s">
        <v>127</v>
      </c>
      <c r="E96" s="156" t="s">
        <v>3</v>
      </c>
      <c r="F96" s="157" t="s">
        <v>147</v>
      </c>
      <c r="H96" s="158">
        <v>318.9</v>
      </c>
      <c r="I96" s="159"/>
      <c r="L96" s="154"/>
      <c r="M96" s="160"/>
      <c r="N96" s="161"/>
      <c r="O96" s="161"/>
      <c r="P96" s="161"/>
      <c r="Q96" s="161"/>
      <c r="R96" s="161"/>
      <c r="S96" s="161"/>
      <c r="T96" s="162"/>
      <c r="AT96" s="156" t="s">
        <v>127</v>
      </c>
      <c r="AU96" s="156" t="s">
        <v>78</v>
      </c>
      <c r="AV96" s="13" t="s">
        <v>78</v>
      </c>
      <c r="AW96" s="13" t="s">
        <v>30</v>
      </c>
      <c r="AX96" s="13" t="s">
        <v>69</v>
      </c>
      <c r="AY96" s="156" t="s">
        <v>118</v>
      </c>
    </row>
    <row r="97" spans="2:51" s="14" customFormat="1" ht="11.25">
      <c r="B97" s="163"/>
      <c r="D97" s="155" t="s">
        <v>127</v>
      </c>
      <c r="E97" s="164" t="s">
        <v>3</v>
      </c>
      <c r="F97" s="165" t="s">
        <v>148</v>
      </c>
      <c r="H97" s="164" t="s">
        <v>3</v>
      </c>
      <c r="I97" s="166"/>
      <c r="L97" s="163"/>
      <c r="M97" s="167"/>
      <c r="N97" s="168"/>
      <c r="O97" s="168"/>
      <c r="P97" s="168"/>
      <c r="Q97" s="168"/>
      <c r="R97" s="168"/>
      <c r="S97" s="168"/>
      <c r="T97" s="169"/>
      <c r="AT97" s="164" t="s">
        <v>127</v>
      </c>
      <c r="AU97" s="164" t="s">
        <v>78</v>
      </c>
      <c r="AV97" s="14" t="s">
        <v>31</v>
      </c>
      <c r="AW97" s="14" t="s">
        <v>30</v>
      </c>
      <c r="AX97" s="14" t="s">
        <v>69</v>
      </c>
      <c r="AY97" s="164" t="s">
        <v>118</v>
      </c>
    </row>
    <row r="98" spans="2:51" s="13" customFormat="1" ht="11.25">
      <c r="B98" s="154"/>
      <c r="D98" s="155" t="s">
        <v>127</v>
      </c>
      <c r="E98" s="156" t="s">
        <v>3</v>
      </c>
      <c r="F98" s="157" t="s">
        <v>149</v>
      </c>
      <c r="H98" s="158">
        <v>349.6</v>
      </c>
      <c r="I98" s="159"/>
      <c r="L98" s="154"/>
      <c r="M98" s="160"/>
      <c r="N98" s="161"/>
      <c r="O98" s="161"/>
      <c r="P98" s="161"/>
      <c r="Q98" s="161"/>
      <c r="R98" s="161"/>
      <c r="S98" s="161"/>
      <c r="T98" s="162"/>
      <c r="AT98" s="156" t="s">
        <v>127</v>
      </c>
      <c r="AU98" s="156" t="s">
        <v>78</v>
      </c>
      <c r="AV98" s="13" t="s">
        <v>78</v>
      </c>
      <c r="AW98" s="13" t="s">
        <v>30</v>
      </c>
      <c r="AX98" s="13" t="s">
        <v>69</v>
      </c>
      <c r="AY98" s="156" t="s">
        <v>118</v>
      </c>
    </row>
    <row r="99" spans="2:51" s="15" customFormat="1" ht="11.25">
      <c r="B99" s="170"/>
      <c r="D99" s="155" t="s">
        <v>127</v>
      </c>
      <c r="E99" s="171" t="s">
        <v>3</v>
      </c>
      <c r="F99" s="172" t="s">
        <v>150</v>
      </c>
      <c r="H99" s="173">
        <v>1547.2</v>
      </c>
      <c r="I99" s="174"/>
      <c r="L99" s="170"/>
      <c r="M99" s="175"/>
      <c r="N99" s="176"/>
      <c r="O99" s="176"/>
      <c r="P99" s="176"/>
      <c r="Q99" s="176"/>
      <c r="R99" s="176"/>
      <c r="S99" s="176"/>
      <c r="T99" s="177"/>
      <c r="AT99" s="171" t="s">
        <v>127</v>
      </c>
      <c r="AU99" s="171" t="s">
        <v>78</v>
      </c>
      <c r="AV99" s="15" t="s">
        <v>125</v>
      </c>
      <c r="AW99" s="15" t="s">
        <v>30</v>
      </c>
      <c r="AX99" s="15" t="s">
        <v>31</v>
      </c>
      <c r="AY99" s="171" t="s">
        <v>118</v>
      </c>
    </row>
    <row r="100" spans="1:65" s="2" customFormat="1" ht="16.5" customHeight="1">
      <c r="A100" s="35"/>
      <c r="B100" s="140"/>
      <c r="C100" s="141" t="s">
        <v>151</v>
      </c>
      <c r="D100" s="141" t="s">
        <v>121</v>
      </c>
      <c r="E100" s="142" t="s">
        <v>152</v>
      </c>
      <c r="F100" s="143" t="s">
        <v>153</v>
      </c>
      <c r="G100" s="144" t="s">
        <v>124</v>
      </c>
      <c r="H100" s="145">
        <v>1</v>
      </c>
      <c r="I100" s="146"/>
      <c r="J100" s="147">
        <f>ROUND(I100*H100,2)</f>
        <v>0</v>
      </c>
      <c r="K100" s="143" t="s">
        <v>3</v>
      </c>
      <c r="L100" s="36"/>
      <c r="M100" s="148" t="s">
        <v>3</v>
      </c>
      <c r="N100" s="149" t="s">
        <v>40</v>
      </c>
      <c r="O100" s="56"/>
      <c r="P100" s="150">
        <f>O100*H100</f>
        <v>0</v>
      </c>
      <c r="Q100" s="150">
        <v>0</v>
      </c>
      <c r="R100" s="150">
        <f>Q100*H100</f>
        <v>0</v>
      </c>
      <c r="S100" s="150">
        <v>0</v>
      </c>
      <c r="T100" s="151">
        <f>S100*H100</f>
        <v>0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R100" s="152" t="s">
        <v>125</v>
      </c>
      <c r="AT100" s="152" t="s">
        <v>121</v>
      </c>
      <c r="AU100" s="152" t="s">
        <v>78</v>
      </c>
      <c r="AY100" s="20" t="s">
        <v>118</v>
      </c>
      <c r="BE100" s="153">
        <f>IF(N100="základní",J100,0)</f>
        <v>0</v>
      </c>
      <c r="BF100" s="153">
        <f>IF(N100="snížená",J100,0)</f>
        <v>0</v>
      </c>
      <c r="BG100" s="153">
        <f>IF(N100="zákl. přenesená",J100,0)</f>
        <v>0</v>
      </c>
      <c r="BH100" s="153">
        <f>IF(N100="sníž. přenesená",J100,0)</f>
        <v>0</v>
      </c>
      <c r="BI100" s="153">
        <f>IF(N100="nulová",J100,0)</f>
        <v>0</v>
      </c>
      <c r="BJ100" s="20" t="s">
        <v>31</v>
      </c>
      <c r="BK100" s="153">
        <f>ROUND(I100*H100,2)</f>
        <v>0</v>
      </c>
      <c r="BL100" s="20" t="s">
        <v>125</v>
      </c>
      <c r="BM100" s="152" t="s">
        <v>154</v>
      </c>
    </row>
    <row r="101" spans="2:51" s="13" customFormat="1" ht="11.25">
      <c r="B101" s="154"/>
      <c r="D101" s="155" t="s">
        <v>127</v>
      </c>
      <c r="E101" s="156" t="s">
        <v>3</v>
      </c>
      <c r="F101" s="157" t="s">
        <v>138</v>
      </c>
      <c r="H101" s="158">
        <v>1</v>
      </c>
      <c r="I101" s="159"/>
      <c r="L101" s="154"/>
      <c r="M101" s="160"/>
      <c r="N101" s="161"/>
      <c r="O101" s="161"/>
      <c r="P101" s="161"/>
      <c r="Q101" s="161"/>
      <c r="R101" s="161"/>
      <c r="S101" s="161"/>
      <c r="T101" s="162"/>
      <c r="AT101" s="156" t="s">
        <v>127</v>
      </c>
      <c r="AU101" s="156" t="s">
        <v>78</v>
      </c>
      <c r="AV101" s="13" t="s">
        <v>78</v>
      </c>
      <c r="AW101" s="13" t="s">
        <v>30</v>
      </c>
      <c r="AX101" s="13" t="s">
        <v>31</v>
      </c>
      <c r="AY101" s="156" t="s">
        <v>118</v>
      </c>
    </row>
    <row r="102" spans="1:65" s="2" customFormat="1" ht="16.5" customHeight="1">
      <c r="A102" s="35"/>
      <c r="B102" s="140"/>
      <c r="C102" s="141" t="s">
        <v>155</v>
      </c>
      <c r="D102" s="141" t="s">
        <v>121</v>
      </c>
      <c r="E102" s="142" t="s">
        <v>156</v>
      </c>
      <c r="F102" s="143" t="s">
        <v>157</v>
      </c>
      <c r="G102" s="144" t="s">
        <v>124</v>
      </c>
      <c r="H102" s="145">
        <v>1</v>
      </c>
      <c r="I102" s="146"/>
      <c r="J102" s="147">
        <f>ROUND(I102*H102,2)</f>
        <v>0</v>
      </c>
      <c r="K102" s="143" t="s">
        <v>3</v>
      </c>
      <c r="L102" s="36"/>
      <c r="M102" s="148" t="s">
        <v>3</v>
      </c>
      <c r="N102" s="149" t="s">
        <v>40</v>
      </c>
      <c r="O102" s="56"/>
      <c r="P102" s="150">
        <f>O102*H102</f>
        <v>0</v>
      </c>
      <c r="Q102" s="150">
        <v>0</v>
      </c>
      <c r="R102" s="150">
        <f>Q102*H102</f>
        <v>0</v>
      </c>
      <c r="S102" s="150">
        <v>0</v>
      </c>
      <c r="T102" s="151">
        <f>S102*H102</f>
        <v>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152" t="s">
        <v>125</v>
      </c>
      <c r="AT102" s="152" t="s">
        <v>121</v>
      </c>
      <c r="AU102" s="152" t="s">
        <v>78</v>
      </c>
      <c r="AY102" s="20" t="s">
        <v>118</v>
      </c>
      <c r="BE102" s="153">
        <f>IF(N102="základní",J102,0)</f>
        <v>0</v>
      </c>
      <c r="BF102" s="153">
        <f>IF(N102="snížená",J102,0)</f>
        <v>0</v>
      </c>
      <c r="BG102" s="153">
        <f>IF(N102="zákl. přenesená",J102,0)</f>
        <v>0</v>
      </c>
      <c r="BH102" s="153">
        <f>IF(N102="sníž. přenesená",J102,0)</f>
        <v>0</v>
      </c>
      <c r="BI102" s="153">
        <f>IF(N102="nulová",J102,0)</f>
        <v>0</v>
      </c>
      <c r="BJ102" s="20" t="s">
        <v>31</v>
      </c>
      <c r="BK102" s="153">
        <f>ROUND(I102*H102,2)</f>
        <v>0</v>
      </c>
      <c r="BL102" s="20" t="s">
        <v>125</v>
      </c>
      <c r="BM102" s="152" t="s">
        <v>158</v>
      </c>
    </row>
    <row r="103" spans="2:51" s="13" customFormat="1" ht="11.25">
      <c r="B103" s="154"/>
      <c r="D103" s="155" t="s">
        <v>127</v>
      </c>
      <c r="E103" s="156" t="s">
        <v>3</v>
      </c>
      <c r="F103" s="157" t="s">
        <v>159</v>
      </c>
      <c r="H103" s="158">
        <v>1</v>
      </c>
      <c r="I103" s="159"/>
      <c r="L103" s="154"/>
      <c r="M103" s="160"/>
      <c r="N103" s="161"/>
      <c r="O103" s="161"/>
      <c r="P103" s="161"/>
      <c r="Q103" s="161"/>
      <c r="R103" s="161"/>
      <c r="S103" s="161"/>
      <c r="T103" s="162"/>
      <c r="AT103" s="156" t="s">
        <v>127</v>
      </c>
      <c r="AU103" s="156" t="s">
        <v>78</v>
      </c>
      <c r="AV103" s="13" t="s">
        <v>78</v>
      </c>
      <c r="AW103" s="13" t="s">
        <v>30</v>
      </c>
      <c r="AX103" s="13" t="s">
        <v>31</v>
      </c>
      <c r="AY103" s="156" t="s">
        <v>118</v>
      </c>
    </row>
    <row r="104" spans="1:65" s="2" customFormat="1" ht="16.5" customHeight="1">
      <c r="A104" s="35"/>
      <c r="B104" s="140"/>
      <c r="C104" s="141" t="s">
        <v>160</v>
      </c>
      <c r="D104" s="141" t="s">
        <v>121</v>
      </c>
      <c r="E104" s="142" t="s">
        <v>161</v>
      </c>
      <c r="F104" s="143" t="s">
        <v>162</v>
      </c>
      <c r="G104" s="144" t="s">
        <v>163</v>
      </c>
      <c r="H104" s="145">
        <v>1</v>
      </c>
      <c r="I104" s="146"/>
      <c r="J104" s="147">
        <f>ROUND(I104*H104,2)</f>
        <v>0</v>
      </c>
      <c r="K104" s="143" t="s">
        <v>3</v>
      </c>
      <c r="L104" s="36"/>
      <c r="M104" s="148" t="s">
        <v>3</v>
      </c>
      <c r="N104" s="149" t="s">
        <v>40</v>
      </c>
      <c r="O104" s="56"/>
      <c r="P104" s="150">
        <f>O104*H104</f>
        <v>0</v>
      </c>
      <c r="Q104" s="150">
        <v>0</v>
      </c>
      <c r="R104" s="150">
        <f>Q104*H104</f>
        <v>0</v>
      </c>
      <c r="S104" s="150">
        <v>0</v>
      </c>
      <c r="T104" s="151">
        <f>S104*H104</f>
        <v>0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R104" s="152" t="s">
        <v>125</v>
      </c>
      <c r="AT104" s="152" t="s">
        <v>121</v>
      </c>
      <c r="AU104" s="152" t="s">
        <v>78</v>
      </c>
      <c r="AY104" s="20" t="s">
        <v>118</v>
      </c>
      <c r="BE104" s="153">
        <f>IF(N104="základní",J104,0)</f>
        <v>0</v>
      </c>
      <c r="BF104" s="153">
        <f>IF(N104="snížená",J104,0)</f>
        <v>0</v>
      </c>
      <c r="BG104" s="153">
        <f>IF(N104="zákl. přenesená",J104,0)</f>
        <v>0</v>
      </c>
      <c r="BH104" s="153">
        <f>IF(N104="sníž. přenesená",J104,0)</f>
        <v>0</v>
      </c>
      <c r="BI104" s="153">
        <f>IF(N104="nulová",J104,0)</f>
        <v>0</v>
      </c>
      <c r="BJ104" s="20" t="s">
        <v>31</v>
      </c>
      <c r="BK104" s="153">
        <f>ROUND(I104*H104,2)</f>
        <v>0</v>
      </c>
      <c r="BL104" s="20" t="s">
        <v>125</v>
      </c>
      <c r="BM104" s="152" t="s">
        <v>164</v>
      </c>
    </row>
    <row r="105" spans="2:51" s="13" customFormat="1" ht="11.25">
      <c r="B105" s="154"/>
      <c r="D105" s="155" t="s">
        <v>127</v>
      </c>
      <c r="E105" s="156" t="s">
        <v>3</v>
      </c>
      <c r="F105" s="157" t="s">
        <v>31</v>
      </c>
      <c r="H105" s="158">
        <v>1</v>
      </c>
      <c r="I105" s="159"/>
      <c r="L105" s="154"/>
      <c r="M105" s="160"/>
      <c r="N105" s="161"/>
      <c r="O105" s="161"/>
      <c r="P105" s="161"/>
      <c r="Q105" s="161"/>
      <c r="R105" s="161"/>
      <c r="S105" s="161"/>
      <c r="T105" s="162"/>
      <c r="AT105" s="156" t="s">
        <v>127</v>
      </c>
      <c r="AU105" s="156" t="s">
        <v>78</v>
      </c>
      <c r="AV105" s="13" t="s">
        <v>78</v>
      </c>
      <c r="AW105" s="13" t="s">
        <v>30</v>
      </c>
      <c r="AX105" s="13" t="s">
        <v>31</v>
      </c>
      <c r="AY105" s="156" t="s">
        <v>118</v>
      </c>
    </row>
    <row r="106" spans="1:65" s="2" customFormat="1" ht="16.5" customHeight="1">
      <c r="A106" s="35"/>
      <c r="B106" s="140"/>
      <c r="C106" s="141" t="s">
        <v>119</v>
      </c>
      <c r="D106" s="141" t="s">
        <v>121</v>
      </c>
      <c r="E106" s="142" t="s">
        <v>165</v>
      </c>
      <c r="F106" s="143" t="s">
        <v>166</v>
      </c>
      <c r="G106" s="144" t="s">
        <v>124</v>
      </c>
      <c r="H106" s="145">
        <v>1</v>
      </c>
      <c r="I106" s="146"/>
      <c r="J106" s="147">
        <f>ROUND(I106*H106,2)</f>
        <v>0</v>
      </c>
      <c r="K106" s="143" t="s">
        <v>3</v>
      </c>
      <c r="L106" s="36"/>
      <c r="M106" s="148" t="s">
        <v>3</v>
      </c>
      <c r="N106" s="149" t="s">
        <v>40</v>
      </c>
      <c r="O106" s="56"/>
      <c r="P106" s="150">
        <f>O106*H106</f>
        <v>0</v>
      </c>
      <c r="Q106" s="150">
        <v>0</v>
      </c>
      <c r="R106" s="150">
        <f>Q106*H106</f>
        <v>0</v>
      </c>
      <c r="S106" s="150">
        <v>0</v>
      </c>
      <c r="T106" s="151">
        <f>S106*H106</f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152" t="s">
        <v>125</v>
      </c>
      <c r="AT106" s="152" t="s">
        <v>121</v>
      </c>
      <c r="AU106" s="152" t="s">
        <v>78</v>
      </c>
      <c r="AY106" s="20" t="s">
        <v>118</v>
      </c>
      <c r="BE106" s="153">
        <f>IF(N106="základní",J106,0)</f>
        <v>0</v>
      </c>
      <c r="BF106" s="153">
        <f>IF(N106="snížená",J106,0)</f>
        <v>0</v>
      </c>
      <c r="BG106" s="153">
        <f>IF(N106="zákl. přenesená",J106,0)</f>
        <v>0</v>
      </c>
      <c r="BH106" s="153">
        <f>IF(N106="sníž. přenesená",J106,0)</f>
        <v>0</v>
      </c>
      <c r="BI106" s="153">
        <f>IF(N106="nulová",J106,0)</f>
        <v>0</v>
      </c>
      <c r="BJ106" s="20" t="s">
        <v>31</v>
      </c>
      <c r="BK106" s="153">
        <f>ROUND(I106*H106,2)</f>
        <v>0</v>
      </c>
      <c r="BL106" s="20" t="s">
        <v>125</v>
      </c>
      <c r="BM106" s="152" t="s">
        <v>167</v>
      </c>
    </row>
    <row r="107" spans="2:51" s="13" customFormat="1" ht="11.25">
      <c r="B107" s="154"/>
      <c r="D107" s="155" t="s">
        <v>127</v>
      </c>
      <c r="E107" s="156" t="s">
        <v>3</v>
      </c>
      <c r="F107" s="157" t="s">
        <v>31</v>
      </c>
      <c r="H107" s="158">
        <v>1</v>
      </c>
      <c r="I107" s="159"/>
      <c r="L107" s="154"/>
      <c r="M107" s="160"/>
      <c r="N107" s="161"/>
      <c r="O107" s="161"/>
      <c r="P107" s="161"/>
      <c r="Q107" s="161"/>
      <c r="R107" s="161"/>
      <c r="S107" s="161"/>
      <c r="T107" s="162"/>
      <c r="AT107" s="156" t="s">
        <v>127</v>
      </c>
      <c r="AU107" s="156" t="s">
        <v>78</v>
      </c>
      <c r="AV107" s="13" t="s">
        <v>78</v>
      </c>
      <c r="AW107" s="13" t="s">
        <v>30</v>
      </c>
      <c r="AX107" s="13" t="s">
        <v>31</v>
      </c>
      <c r="AY107" s="156" t="s">
        <v>118</v>
      </c>
    </row>
    <row r="108" spans="1:65" s="2" customFormat="1" ht="16.5" customHeight="1">
      <c r="A108" s="35"/>
      <c r="B108" s="140"/>
      <c r="C108" s="141" t="s">
        <v>168</v>
      </c>
      <c r="D108" s="141" t="s">
        <v>121</v>
      </c>
      <c r="E108" s="142" t="s">
        <v>169</v>
      </c>
      <c r="F108" s="143" t="s">
        <v>170</v>
      </c>
      <c r="G108" s="144" t="s">
        <v>171</v>
      </c>
      <c r="H108" s="145">
        <v>1</v>
      </c>
      <c r="I108" s="146"/>
      <c r="J108" s="147">
        <f>ROUND(I108*H108,2)</f>
        <v>0</v>
      </c>
      <c r="K108" s="143" t="s">
        <v>3</v>
      </c>
      <c r="L108" s="36"/>
      <c r="M108" s="148" t="s">
        <v>3</v>
      </c>
      <c r="N108" s="149" t="s">
        <v>40</v>
      </c>
      <c r="O108" s="56"/>
      <c r="P108" s="150">
        <f>O108*H108</f>
        <v>0</v>
      </c>
      <c r="Q108" s="150">
        <v>0</v>
      </c>
      <c r="R108" s="150">
        <f>Q108*H108</f>
        <v>0</v>
      </c>
      <c r="S108" s="150">
        <v>0</v>
      </c>
      <c r="T108" s="151">
        <f>S108*H108</f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152" t="s">
        <v>125</v>
      </c>
      <c r="AT108" s="152" t="s">
        <v>121</v>
      </c>
      <c r="AU108" s="152" t="s">
        <v>78</v>
      </c>
      <c r="AY108" s="20" t="s">
        <v>118</v>
      </c>
      <c r="BE108" s="153">
        <f>IF(N108="základní",J108,0)</f>
        <v>0</v>
      </c>
      <c r="BF108" s="153">
        <f>IF(N108="snížená",J108,0)</f>
        <v>0</v>
      </c>
      <c r="BG108" s="153">
        <f>IF(N108="zákl. přenesená",J108,0)</f>
        <v>0</v>
      </c>
      <c r="BH108" s="153">
        <f>IF(N108="sníž. přenesená",J108,0)</f>
        <v>0</v>
      </c>
      <c r="BI108" s="153">
        <f>IF(N108="nulová",J108,0)</f>
        <v>0</v>
      </c>
      <c r="BJ108" s="20" t="s">
        <v>31</v>
      </c>
      <c r="BK108" s="153">
        <f>ROUND(I108*H108,2)</f>
        <v>0</v>
      </c>
      <c r="BL108" s="20" t="s">
        <v>125</v>
      </c>
      <c r="BM108" s="152" t="s">
        <v>172</v>
      </c>
    </row>
    <row r="109" spans="2:51" s="13" customFormat="1" ht="11.25">
      <c r="B109" s="154"/>
      <c r="D109" s="155" t="s">
        <v>127</v>
      </c>
      <c r="E109" s="156" t="s">
        <v>3</v>
      </c>
      <c r="F109" s="157" t="s">
        <v>31</v>
      </c>
      <c r="H109" s="158">
        <v>1</v>
      </c>
      <c r="I109" s="159"/>
      <c r="L109" s="154"/>
      <c r="M109" s="160"/>
      <c r="N109" s="161"/>
      <c r="O109" s="161"/>
      <c r="P109" s="161"/>
      <c r="Q109" s="161"/>
      <c r="R109" s="161"/>
      <c r="S109" s="161"/>
      <c r="T109" s="162"/>
      <c r="AT109" s="156" t="s">
        <v>127</v>
      </c>
      <c r="AU109" s="156" t="s">
        <v>78</v>
      </c>
      <c r="AV109" s="13" t="s">
        <v>78</v>
      </c>
      <c r="AW109" s="13" t="s">
        <v>30</v>
      </c>
      <c r="AX109" s="13" t="s">
        <v>31</v>
      </c>
      <c r="AY109" s="156" t="s">
        <v>118</v>
      </c>
    </row>
    <row r="110" spans="1:65" s="2" customFormat="1" ht="16.5" customHeight="1">
      <c r="A110" s="35"/>
      <c r="B110" s="140"/>
      <c r="C110" s="141" t="s">
        <v>173</v>
      </c>
      <c r="D110" s="141" t="s">
        <v>121</v>
      </c>
      <c r="E110" s="142" t="s">
        <v>174</v>
      </c>
      <c r="F110" s="143" t="s">
        <v>175</v>
      </c>
      <c r="G110" s="144" t="s">
        <v>124</v>
      </c>
      <c r="H110" s="145">
        <v>1</v>
      </c>
      <c r="I110" s="146"/>
      <c r="J110" s="147">
        <f>ROUND(I110*H110,2)</f>
        <v>0</v>
      </c>
      <c r="K110" s="143" t="s">
        <v>3</v>
      </c>
      <c r="L110" s="36"/>
      <c r="M110" s="148" t="s">
        <v>3</v>
      </c>
      <c r="N110" s="149" t="s">
        <v>40</v>
      </c>
      <c r="O110" s="56"/>
      <c r="P110" s="150">
        <f>O110*H110</f>
        <v>0</v>
      </c>
      <c r="Q110" s="150">
        <v>0</v>
      </c>
      <c r="R110" s="150">
        <f>Q110*H110</f>
        <v>0</v>
      </c>
      <c r="S110" s="150">
        <v>0</v>
      </c>
      <c r="T110" s="151">
        <f>S110*H110</f>
        <v>0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152" t="s">
        <v>125</v>
      </c>
      <c r="AT110" s="152" t="s">
        <v>121</v>
      </c>
      <c r="AU110" s="152" t="s">
        <v>78</v>
      </c>
      <c r="AY110" s="20" t="s">
        <v>118</v>
      </c>
      <c r="BE110" s="153">
        <f>IF(N110="základní",J110,0)</f>
        <v>0</v>
      </c>
      <c r="BF110" s="153">
        <f>IF(N110="snížená",J110,0)</f>
        <v>0</v>
      </c>
      <c r="BG110" s="153">
        <f>IF(N110="zákl. přenesená",J110,0)</f>
        <v>0</v>
      </c>
      <c r="BH110" s="153">
        <f>IF(N110="sníž. přenesená",J110,0)</f>
        <v>0</v>
      </c>
      <c r="BI110" s="153">
        <f>IF(N110="nulová",J110,0)</f>
        <v>0</v>
      </c>
      <c r="BJ110" s="20" t="s">
        <v>31</v>
      </c>
      <c r="BK110" s="153">
        <f>ROUND(I110*H110,2)</f>
        <v>0</v>
      </c>
      <c r="BL110" s="20" t="s">
        <v>125</v>
      </c>
      <c r="BM110" s="152" t="s">
        <v>176</v>
      </c>
    </row>
    <row r="111" spans="2:51" s="13" customFormat="1" ht="11.25">
      <c r="B111" s="154"/>
      <c r="D111" s="155" t="s">
        <v>127</v>
      </c>
      <c r="E111" s="156" t="s">
        <v>3</v>
      </c>
      <c r="F111" s="157" t="s">
        <v>31</v>
      </c>
      <c r="H111" s="158">
        <v>1</v>
      </c>
      <c r="I111" s="159"/>
      <c r="L111" s="154"/>
      <c r="M111" s="160"/>
      <c r="N111" s="161"/>
      <c r="O111" s="161"/>
      <c r="P111" s="161"/>
      <c r="Q111" s="161"/>
      <c r="R111" s="161"/>
      <c r="S111" s="161"/>
      <c r="T111" s="162"/>
      <c r="AT111" s="156" t="s">
        <v>127</v>
      </c>
      <c r="AU111" s="156" t="s">
        <v>78</v>
      </c>
      <c r="AV111" s="13" t="s">
        <v>78</v>
      </c>
      <c r="AW111" s="13" t="s">
        <v>30</v>
      </c>
      <c r="AX111" s="13" t="s">
        <v>31</v>
      </c>
      <c r="AY111" s="156" t="s">
        <v>118</v>
      </c>
    </row>
    <row r="112" spans="1:65" s="2" customFormat="1" ht="16.5" customHeight="1">
      <c r="A112" s="35"/>
      <c r="B112" s="140"/>
      <c r="C112" s="141" t="s">
        <v>9</v>
      </c>
      <c r="D112" s="141" t="s">
        <v>121</v>
      </c>
      <c r="E112" s="142" t="s">
        <v>177</v>
      </c>
      <c r="F112" s="143" t="s">
        <v>178</v>
      </c>
      <c r="G112" s="144" t="s">
        <v>124</v>
      </c>
      <c r="H112" s="145">
        <v>1</v>
      </c>
      <c r="I112" s="146"/>
      <c r="J112" s="147">
        <f>ROUND(I112*H112,2)</f>
        <v>0</v>
      </c>
      <c r="K112" s="143" t="s">
        <v>3</v>
      </c>
      <c r="L112" s="36"/>
      <c r="M112" s="148" t="s">
        <v>3</v>
      </c>
      <c r="N112" s="149" t="s">
        <v>40</v>
      </c>
      <c r="O112" s="56"/>
      <c r="P112" s="150">
        <f>O112*H112</f>
        <v>0</v>
      </c>
      <c r="Q112" s="150">
        <v>0</v>
      </c>
      <c r="R112" s="150">
        <f>Q112*H112</f>
        <v>0</v>
      </c>
      <c r="S112" s="150">
        <v>0</v>
      </c>
      <c r="T112" s="151">
        <f>S112*H112</f>
        <v>0</v>
      </c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R112" s="152" t="s">
        <v>125</v>
      </c>
      <c r="AT112" s="152" t="s">
        <v>121</v>
      </c>
      <c r="AU112" s="152" t="s">
        <v>78</v>
      </c>
      <c r="AY112" s="20" t="s">
        <v>118</v>
      </c>
      <c r="BE112" s="153">
        <f>IF(N112="základní",J112,0)</f>
        <v>0</v>
      </c>
      <c r="BF112" s="153">
        <f>IF(N112="snížená",J112,0)</f>
        <v>0</v>
      </c>
      <c r="BG112" s="153">
        <f>IF(N112="zákl. přenesená",J112,0)</f>
        <v>0</v>
      </c>
      <c r="BH112" s="153">
        <f>IF(N112="sníž. přenesená",J112,0)</f>
        <v>0</v>
      </c>
      <c r="BI112" s="153">
        <f>IF(N112="nulová",J112,0)</f>
        <v>0</v>
      </c>
      <c r="BJ112" s="20" t="s">
        <v>31</v>
      </c>
      <c r="BK112" s="153">
        <f>ROUND(I112*H112,2)</f>
        <v>0</v>
      </c>
      <c r="BL112" s="20" t="s">
        <v>125</v>
      </c>
      <c r="BM112" s="152" t="s">
        <v>179</v>
      </c>
    </row>
    <row r="113" spans="2:51" s="14" customFormat="1" ht="11.25">
      <c r="B113" s="163"/>
      <c r="D113" s="155" t="s">
        <v>127</v>
      </c>
      <c r="E113" s="164" t="s">
        <v>3</v>
      </c>
      <c r="F113" s="165" t="s">
        <v>180</v>
      </c>
      <c r="H113" s="164" t="s">
        <v>3</v>
      </c>
      <c r="I113" s="166"/>
      <c r="L113" s="163"/>
      <c r="M113" s="167"/>
      <c r="N113" s="168"/>
      <c r="O113" s="168"/>
      <c r="P113" s="168"/>
      <c r="Q113" s="168"/>
      <c r="R113" s="168"/>
      <c r="S113" s="168"/>
      <c r="T113" s="169"/>
      <c r="AT113" s="164" t="s">
        <v>127</v>
      </c>
      <c r="AU113" s="164" t="s">
        <v>78</v>
      </c>
      <c r="AV113" s="14" t="s">
        <v>31</v>
      </c>
      <c r="AW113" s="14" t="s">
        <v>30</v>
      </c>
      <c r="AX113" s="14" t="s">
        <v>69</v>
      </c>
      <c r="AY113" s="164" t="s">
        <v>118</v>
      </c>
    </row>
    <row r="114" spans="2:51" s="14" customFormat="1" ht="11.25">
      <c r="B114" s="163"/>
      <c r="D114" s="155" t="s">
        <v>127</v>
      </c>
      <c r="E114" s="164" t="s">
        <v>3</v>
      </c>
      <c r="F114" s="165" t="s">
        <v>181</v>
      </c>
      <c r="H114" s="164" t="s">
        <v>3</v>
      </c>
      <c r="I114" s="166"/>
      <c r="L114" s="163"/>
      <c r="M114" s="167"/>
      <c r="N114" s="168"/>
      <c r="O114" s="168"/>
      <c r="P114" s="168"/>
      <c r="Q114" s="168"/>
      <c r="R114" s="168"/>
      <c r="S114" s="168"/>
      <c r="T114" s="169"/>
      <c r="AT114" s="164" t="s">
        <v>127</v>
      </c>
      <c r="AU114" s="164" t="s">
        <v>78</v>
      </c>
      <c r="AV114" s="14" t="s">
        <v>31</v>
      </c>
      <c r="AW114" s="14" t="s">
        <v>30</v>
      </c>
      <c r="AX114" s="14" t="s">
        <v>69</v>
      </c>
      <c r="AY114" s="164" t="s">
        <v>118</v>
      </c>
    </row>
    <row r="115" spans="2:51" s="13" customFormat="1" ht="11.25">
      <c r="B115" s="154"/>
      <c r="D115" s="155" t="s">
        <v>127</v>
      </c>
      <c r="E115" s="156" t="s">
        <v>3</v>
      </c>
      <c r="F115" s="157" t="s">
        <v>31</v>
      </c>
      <c r="H115" s="158">
        <v>1</v>
      </c>
      <c r="I115" s="159"/>
      <c r="L115" s="154"/>
      <c r="M115" s="160"/>
      <c r="N115" s="161"/>
      <c r="O115" s="161"/>
      <c r="P115" s="161"/>
      <c r="Q115" s="161"/>
      <c r="R115" s="161"/>
      <c r="S115" s="161"/>
      <c r="T115" s="162"/>
      <c r="AT115" s="156" t="s">
        <v>127</v>
      </c>
      <c r="AU115" s="156" t="s">
        <v>78</v>
      </c>
      <c r="AV115" s="13" t="s">
        <v>78</v>
      </c>
      <c r="AW115" s="13" t="s">
        <v>30</v>
      </c>
      <c r="AX115" s="13" t="s">
        <v>31</v>
      </c>
      <c r="AY115" s="156" t="s">
        <v>118</v>
      </c>
    </row>
    <row r="116" spans="1:65" s="2" customFormat="1" ht="16.5" customHeight="1">
      <c r="A116" s="35"/>
      <c r="B116" s="140"/>
      <c r="C116" s="141" t="s">
        <v>182</v>
      </c>
      <c r="D116" s="141" t="s">
        <v>121</v>
      </c>
      <c r="E116" s="142" t="s">
        <v>183</v>
      </c>
      <c r="F116" s="143" t="s">
        <v>184</v>
      </c>
      <c r="G116" s="144" t="s">
        <v>124</v>
      </c>
      <c r="H116" s="145">
        <v>1</v>
      </c>
      <c r="I116" s="146"/>
      <c r="J116" s="147">
        <f>ROUND(I116*H116,2)</f>
        <v>0</v>
      </c>
      <c r="K116" s="143" t="s">
        <v>3</v>
      </c>
      <c r="L116" s="36"/>
      <c r="M116" s="148" t="s">
        <v>3</v>
      </c>
      <c r="N116" s="149" t="s">
        <v>40</v>
      </c>
      <c r="O116" s="56"/>
      <c r="P116" s="150">
        <f>O116*H116</f>
        <v>0</v>
      </c>
      <c r="Q116" s="150">
        <v>0</v>
      </c>
      <c r="R116" s="150">
        <f>Q116*H116</f>
        <v>0</v>
      </c>
      <c r="S116" s="150">
        <v>0</v>
      </c>
      <c r="T116" s="151">
        <f>S116*H116</f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152" t="s">
        <v>125</v>
      </c>
      <c r="AT116" s="152" t="s">
        <v>121</v>
      </c>
      <c r="AU116" s="152" t="s">
        <v>78</v>
      </c>
      <c r="AY116" s="20" t="s">
        <v>118</v>
      </c>
      <c r="BE116" s="153">
        <f>IF(N116="základní",J116,0)</f>
        <v>0</v>
      </c>
      <c r="BF116" s="153">
        <f>IF(N116="snížená",J116,0)</f>
        <v>0</v>
      </c>
      <c r="BG116" s="153">
        <f>IF(N116="zákl. přenesená",J116,0)</f>
        <v>0</v>
      </c>
      <c r="BH116" s="153">
        <f>IF(N116="sníž. přenesená",J116,0)</f>
        <v>0</v>
      </c>
      <c r="BI116" s="153">
        <f>IF(N116="nulová",J116,0)</f>
        <v>0</v>
      </c>
      <c r="BJ116" s="20" t="s">
        <v>31</v>
      </c>
      <c r="BK116" s="153">
        <f>ROUND(I116*H116,2)</f>
        <v>0</v>
      </c>
      <c r="BL116" s="20" t="s">
        <v>125</v>
      </c>
      <c r="BM116" s="152" t="s">
        <v>185</v>
      </c>
    </row>
    <row r="117" spans="2:51" s="13" customFormat="1" ht="11.25">
      <c r="B117" s="154"/>
      <c r="D117" s="155" t="s">
        <v>127</v>
      </c>
      <c r="E117" s="156" t="s">
        <v>3</v>
      </c>
      <c r="F117" s="157" t="s">
        <v>186</v>
      </c>
      <c r="H117" s="158">
        <v>1</v>
      </c>
      <c r="I117" s="159"/>
      <c r="L117" s="154"/>
      <c r="M117" s="160"/>
      <c r="N117" s="161"/>
      <c r="O117" s="161"/>
      <c r="P117" s="161"/>
      <c r="Q117" s="161"/>
      <c r="R117" s="161"/>
      <c r="S117" s="161"/>
      <c r="T117" s="162"/>
      <c r="AT117" s="156" t="s">
        <v>127</v>
      </c>
      <c r="AU117" s="156" t="s">
        <v>78</v>
      </c>
      <c r="AV117" s="13" t="s">
        <v>78</v>
      </c>
      <c r="AW117" s="13" t="s">
        <v>30</v>
      </c>
      <c r="AX117" s="13" t="s">
        <v>31</v>
      </c>
      <c r="AY117" s="156" t="s">
        <v>118</v>
      </c>
    </row>
    <row r="118" spans="1:65" s="2" customFormat="1" ht="16.5" customHeight="1">
      <c r="A118" s="35"/>
      <c r="B118" s="140"/>
      <c r="C118" s="141" t="s">
        <v>187</v>
      </c>
      <c r="D118" s="141" t="s">
        <v>121</v>
      </c>
      <c r="E118" s="142" t="s">
        <v>188</v>
      </c>
      <c r="F118" s="143" t="s">
        <v>189</v>
      </c>
      <c r="G118" s="144" t="s">
        <v>124</v>
      </c>
      <c r="H118" s="145">
        <v>1</v>
      </c>
      <c r="I118" s="146"/>
      <c r="J118" s="147">
        <f>ROUND(I118*H118,2)</f>
        <v>0</v>
      </c>
      <c r="K118" s="143" t="s">
        <v>3</v>
      </c>
      <c r="L118" s="36"/>
      <c r="M118" s="148" t="s">
        <v>3</v>
      </c>
      <c r="N118" s="149" t="s">
        <v>40</v>
      </c>
      <c r="O118" s="56"/>
      <c r="P118" s="150">
        <f>O118*H118</f>
        <v>0</v>
      </c>
      <c r="Q118" s="150">
        <v>0</v>
      </c>
      <c r="R118" s="150">
        <f>Q118*H118</f>
        <v>0</v>
      </c>
      <c r="S118" s="150">
        <v>0</v>
      </c>
      <c r="T118" s="151">
        <f>S118*H118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152" t="s">
        <v>125</v>
      </c>
      <c r="AT118" s="152" t="s">
        <v>121</v>
      </c>
      <c r="AU118" s="152" t="s">
        <v>78</v>
      </c>
      <c r="AY118" s="20" t="s">
        <v>118</v>
      </c>
      <c r="BE118" s="153">
        <f>IF(N118="základní",J118,0)</f>
        <v>0</v>
      </c>
      <c r="BF118" s="153">
        <f>IF(N118="snížená",J118,0)</f>
        <v>0</v>
      </c>
      <c r="BG118" s="153">
        <f>IF(N118="zákl. přenesená",J118,0)</f>
        <v>0</v>
      </c>
      <c r="BH118" s="153">
        <f>IF(N118="sníž. přenesená",J118,0)</f>
        <v>0</v>
      </c>
      <c r="BI118" s="153">
        <f>IF(N118="nulová",J118,0)</f>
        <v>0</v>
      </c>
      <c r="BJ118" s="20" t="s">
        <v>31</v>
      </c>
      <c r="BK118" s="153">
        <f>ROUND(I118*H118,2)</f>
        <v>0</v>
      </c>
      <c r="BL118" s="20" t="s">
        <v>125</v>
      </c>
      <c r="BM118" s="152" t="s">
        <v>190</v>
      </c>
    </row>
    <row r="119" spans="2:51" s="13" customFormat="1" ht="11.25">
      <c r="B119" s="154"/>
      <c r="D119" s="155" t="s">
        <v>127</v>
      </c>
      <c r="E119" s="156" t="s">
        <v>3</v>
      </c>
      <c r="F119" s="157" t="s">
        <v>31</v>
      </c>
      <c r="H119" s="158">
        <v>1</v>
      </c>
      <c r="I119" s="159"/>
      <c r="L119" s="154"/>
      <c r="M119" s="160"/>
      <c r="N119" s="161"/>
      <c r="O119" s="161"/>
      <c r="P119" s="161"/>
      <c r="Q119" s="161"/>
      <c r="R119" s="161"/>
      <c r="S119" s="161"/>
      <c r="T119" s="162"/>
      <c r="AT119" s="156" t="s">
        <v>127</v>
      </c>
      <c r="AU119" s="156" t="s">
        <v>78</v>
      </c>
      <c r="AV119" s="13" t="s">
        <v>78</v>
      </c>
      <c r="AW119" s="13" t="s">
        <v>30</v>
      </c>
      <c r="AX119" s="13" t="s">
        <v>31</v>
      </c>
      <c r="AY119" s="156" t="s">
        <v>118</v>
      </c>
    </row>
    <row r="120" spans="1:65" s="2" customFormat="1" ht="16.5" customHeight="1">
      <c r="A120" s="35"/>
      <c r="B120" s="140"/>
      <c r="C120" s="141" t="s">
        <v>191</v>
      </c>
      <c r="D120" s="141" t="s">
        <v>121</v>
      </c>
      <c r="E120" s="142" t="s">
        <v>192</v>
      </c>
      <c r="F120" s="143" t="s">
        <v>193</v>
      </c>
      <c r="G120" s="144" t="s">
        <v>124</v>
      </c>
      <c r="H120" s="145">
        <v>1</v>
      </c>
      <c r="I120" s="146"/>
      <c r="J120" s="147">
        <f>ROUND(I120*H120,2)</f>
        <v>0</v>
      </c>
      <c r="K120" s="143" t="s">
        <v>3</v>
      </c>
      <c r="L120" s="36"/>
      <c r="M120" s="148" t="s">
        <v>3</v>
      </c>
      <c r="N120" s="149" t="s">
        <v>40</v>
      </c>
      <c r="O120" s="56"/>
      <c r="P120" s="150">
        <f>O120*H120</f>
        <v>0</v>
      </c>
      <c r="Q120" s="150">
        <v>0</v>
      </c>
      <c r="R120" s="150">
        <f>Q120*H120</f>
        <v>0</v>
      </c>
      <c r="S120" s="150">
        <v>0</v>
      </c>
      <c r="T120" s="151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152" t="s">
        <v>125</v>
      </c>
      <c r="AT120" s="152" t="s">
        <v>121</v>
      </c>
      <c r="AU120" s="152" t="s">
        <v>78</v>
      </c>
      <c r="AY120" s="20" t="s">
        <v>118</v>
      </c>
      <c r="BE120" s="153">
        <f>IF(N120="základní",J120,0)</f>
        <v>0</v>
      </c>
      <c r="BF120" s="153">
        <f>IF(N120="snížená",J120,0)</f>
        <v>0</v>
      </c>
      <c r="BG120" s="153">
        <f>IF(N120="zákl. přenesená",J120,0)</f>
        <v>0</v>
      </c>
      <c r="BH120" s="153">
        <f>IF(N120="sníž. přenesená",J120,0)</f>
        <v>0</v>
      </c>
      <c r="BI120" s="153">
        <f>IF(N120="nulová",J120,0)</f>
        <v>0</v>
      </c>
      <c r="BJ120" s="20" t="s">
        <v>31</v>
      </c>
      <c r="BK120" s="153">
        <f>ROUND(I120*H120,2)</f>
        <v>0</v>
      </c>
      <c r="BL120" s="20" t="s">
        <v>125</v>
      </c>
      <c r="BM120" s="152" t="s">
        <v>194</v>
      </c>
    </row>
    <row r="121" spans="2:51" s="13" customFormat="1" ht="11.25">
      <c r="B121" s="154"/>
      <c r="D121" s="155" t="s">
        <v>127</v>
      </c>
      <c r="E121" s="156" t="s">
        <v>3</v>
      </c>
      <c r="F121" s="157" t="s">
        <v>31</v>
      </c>
      <c r="H121" s="158">
        <v>1</v>
      </c>
      <c r="I121" s="159"/>
      <c r="L121" s="154"/>
      <c r="M121" s="160"/>
      <c r="N121" s="161"/>
      <c r="O121" s="161"/>
      <c r="P121" s="161"/>
      <c r="Q121" s="161"/>
      <c r="R121" s="161"/>
      <c r="S121" s="161"/>
      <c r="T121" s="162"/>
      <c r="AT121" s="156" t="s">
        <v>127</v>
      </c>
      <c r="AU121" s="156" t="s">
        <v>78</v>
      </c>
      <c r="AV121" s="13" t="s">
        <v>78</v>
      </c>
      <c r="AW121" s="13" t="s">
        <v>30</v>
      </c>
      <c r="AX121" s="13" t="s">
        <v>31</v>
      </c>
      <c r="AY121" s="156" t="s">
        <v>118</v>
      </c>
    </row>
    <row r="122" spans="1:65" s="2" customFormat="1" ht="16.5" customHeight="1">
      <c r="A122" s="35"/>
      <c r="B122" s="140"/>
      <c r="C122" s="141" t="s">
        <v>195</v>
      </c>
      <c r="D122" s="141" t="s">
        <v>121</v>
      </c>
      <c r="E122" s="142" t="s">
        <v>196</v>
      </c>
      <c r="F122" s="143" t="s">
        <v>197</v>
      </c>
      <c r="G122" s="144" t="s">
        <v>124</v>
      </c>
      <c r="H122" s="145">
        <v>1</v>
      </c>
      <c r="I122" s="146"/>
      <c r="J122" s="147">
        <f>ROUND(I122*H122,2)</f>
        <v>0</v>
      </c>
      <c r="K122" s="143" t="s">
        <v>3</v>
      </c>
      <c r="L122" s="36"/>
      <c r="M122" s="148" t="s">
        <v>3</v>
      </c>
      <c r="N122" s="149" t="s">
        <v>40</v>
      </c>
      <c r="O122" s="56"/>
      <c r="P122" s="150">
        <f>O122*H122</f>
        <v>0</v>
      </c>
      <c r="Q122" s="150">
        <v>0</v>
      </c>
      <c r="R122" s="150">
        <f>Q122*H122</f>
        <v>0</v>
      </c>
      <c r="S122" s="150">
        <v>0</v>
      </c>
      <c r="T122" s="151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152" t="s">
        <v>125</v>
      </c>
      <c r="AT122" s="152" t="s">
        <v>121</v>
      </c>
      <c r="AU122" s="152" t="s">
        <v>78</v>
      </c>
      <c r="AY122" s="20" t="s">
        <v>118</v>
      </c>
      <c r="BE122" s="153">
        <f>IF(N122="základní",J122,0)</f>
        <v>0</v>
      </c>
      <c r="BF122" s="153">
        <f>IF(N122="snížená",J122,0)</f>
        <v>0</v>
      </c>
      <c r="BG122" s="153">
        <f>IF(N122="zákl. přenesená",J122,0)</f>
        <v>0</v>
      </c>
      <c r="BH122" s="153">
        <f>IF(N122="sníž. přenesená",J122,0)</f>
        <v>0</v>
      </c>
      <c r="BI122" s="153">
        <f>IF(N122="nulová",J122,0)</f>
        <v>0</v>
      </c>
      <c r="BJ122" s="20" t="s">
        <v>31</v>
      </c>
      <c r="BK122" s="153">
        <f>ROUND(I122*H122,2)</f>
        <v>0</v>
      </c>
      <c r="BL122" s="20" t="s">
        <v>125</v>
      </c>
      <c r="BM122" s="152" t="s">
        <v>198</v>
      </c>
    </row>
    <row r="123" spans="2:51" s="14" customFormat="1" ht="11.25">
      <c r="B123" s="163"/>
      <c r="D123" s="155" t="s">
        <v>127</v>
      </c>
      <c r="E123" s="164" t="s">
        <v>3</v>
      </c>
      <c r="F123" s="165" t="s">
        <v>199</v>
      </c>
      <c r="H123" s="164" t="s">
        <v>3</v>
      </c>
      <c r="I123" s="166"/>
      <c r="L123" s="163"/>
      <c r="M123" s="167"/>
      <c r="N123" s="168"/>
      <c r="O123" s="168"/>
      <c r="P123" s="168"/>
      <c r="Q123" s="168"/>
      <c r="R123" s="168"/>
      <c r="S123" s="168"/>
      <c r="T123" s="169"/>
      <c r="AT123" s="164" t="s">
        <v>127</v>
      </c>
      <c r="AU123" s="164" t="s">
        <v>78</v>
      </c>
      <c r="AV123" s="14" t="s">
        <v>31</v>
      </c>
      <c r="AW123" s="14" t="s">
        <v>30</v>
      </c>
      <c r="AX123" s="14" t="s">
        <v>69</v>
      </c>
      <c r="AY123" s="164" t="s">
        <v>118</v>
      </c>
    </row>
    <row r="124" spans="2:51" s="14" customFormat="1" ht="11.25">
      <c r="B124" s="163"/>
      <c r="D124" s="155" t="s">
        <v>127</v>
      </c>
      <c r="E124" s="164" t="s">
        <v>3</v>
      </c>
      <c r="F124" s="165" t="s">
        <v>200</v>
      </c>
      <c r="H124" s="164" t="s">
        <v>3</v>
      </c>
      <c r="I124" s="166"/>
      <c r="L124" s="163"/>
      <c r="M124" s="167"/>
      <c r="N124" s="168"/>
      <c r="O124" s="168"/>
      <c r="P124" s="168"/>
      <c r="Q124" s="168"/>
      <c r="R124" s="168"/>
      <c r="S124" s="168"/>
      <c r="T124" s="169"/>
      <c r="AT124" s="164" t="s">
        <v>127</v>
      </c>
      <c r="AU124" s="164" t="s">
        <v>78</v>
      </c>
      <c r="AV124" s="14" t="s">
        <v>31</v>
      </c>
      <c r="AW124" s="14" t="s">
        <v>30</v>
      </c>
      <c r="AX124" s="14" t="s">
        <v>69</v>
      </c>
      <c r="AY124" s="164" t="s">
        <v>118</v>
      </c>
    </row>
    <row r="125" spans="2:51" s="14" customFormat="1" ht="11.25">
      <c r="B125" s="163"/>
      <c r="D125" s="155" t="s">
        <v>127</v>
      </c>
      <c r="E125" s="164" t="s">
        <v>3</v>
      </c>
      <c r="F125" s="165" t="s">
        <v>201</v>
      </c>
      <c r="H125" s="164" t="s">
        <v>3</v>
      </c>
      <c r="I125" s="166"/>
      <c r="L125" s="163"/>
      <c r="M125" s="167"/>
      <c r="N125" s="168"/>
      <c r="O125" s="168"/>
      <c r="P125" s="168"/>
      <c r="Q125" s="168"/>
      <c r="R125" s="168"/>
      <c r="S125" s="168"/>
      <c r="T125" s="169"/>
      <c r="AT125" s="164" t="s">
        <v>127</v>
      </c>
      <c r="AU125" s="164" t="s">
        <v>78</v>
      </c>
      <c r="AV125" s="14" t="s">
        <v>31</v>
      </c>
      <c r="AW125" s="14" t="s">
        <v>30</v>
      </c>
      <c r="AX125" s="14" t="s">
        <v>69</v>
      </c>
      <c r="AY125" s="164" t="s">
        <v>118</v>
      </c>
    </row>
    <row r="126" spans="2:51" s="14" customFormat="1" ht="11.25">
      <c r="B126" s="163"/>
      <c r="D126" s="155" t="s">
        <v>127</v>
      </c>
      <c r="E126" s="164" t="s">
        <v>3</v>
      </c>
      <c r="F126" s="165" t="s">
        <v>202</v>
      </c>
      <c r="H126" s="164" t="s">
        <v>3</v>
      </c>
      <c r="I126" s="166"/>
      <c r="L126" s="163"/>
      <c r="M126" s="167"/>
      <c r="N126" s="168"/>
      <c r="O126" s="168"/>
      <c r="P126" s="168"/>
      <c r="Q126" s="168"/>
      <c r="R126" s="168"/>
      <c r="S126" s="168"/>
      <c r="T126" s="169"/>
      <c r="AT126" s="164" t="s">
        <v>127</v>
      </c>
      <c r="AU126" s="164" t="s">
        <v>78</v>
      </c>
      <c r="AV126" s="14" t="s">
        <v>31</v>
      </c>
      <c r="AW126" s="14" t="s">
        <v>30</v>
      </c>
      <c r="AX126" s="14" t="s">
        <v>69</v>
      </c>
      <c r="AY126" s="164" t="s">
        <v>118</v>
      </c>
    </row>
    <row r="127" spans="2:51" s="14" customFormat="1" ht="11.25">
      <c r="B127" s="163"/>
      <c r="D127" s="155" t="s">
        <v>127</v>
      </c>
      <c r="E127" s="164" t="s">
        <v>3</v>
      </c>
      <c r="F127" s="165" t="s">
        <v>203</v>
      </c>
      <c r="H127" s="164" t="s">
        <v>3</v>
      </c>
      <c r="I127" s="166"/>
      <c r="L127" s="163"/>
      <c r="M127" s="167"/>
      <c r="N127" s="168"/>
      <c r="O127" s="168"/>
      <c r="P127" s="168"/>
      <c r="Q127" s="168"/>
      <c r="R127" s="168"/>
      <c r="S127" s="168"/>
      <c r="T127" s="169"/>
      <c r="AT127" s="164" t="s">
        <v>127</v>
      </c>
      <c r="AU127" s="164" t="s">
        <v>78</v>
      </c>
      <c r="AV127" s="14" t="s">
        <v>31</v>
      </c>
      <c r="AW127" s="14" t="s">
        <v>30</v>
      </c>
      <c r="AX127" s="14" t="s">
        <v>69</v>
      </c>
      <c r="AY127" s="164" t="s">
        <v>118</v>
      </c>
    </row>
    <row r="128" spans="2:51" s="14" customFormat="1" ht="11.25">
      <c r="B128" s="163"/>
      <c r="D128" s="155" t="s">
        <v>127</v>
      </c>
      <c r="E128" s="164" t="s">
        <v>3</v>
      </c>
      <c r="F128" s="165" t="s">
        <v>204</v>
      </c>
      <c r="H128" s="164" t="s">
        <v>3</v>
      </c>
      <c r="I128" s="166"/>
      <c r="L128" s="163"/>
      <c r="M128" s="167"/>
      <c r="N128" s="168"/>
      <c r="O128" s="168"/>
      <c r="P128" s="168"/>
      <c r="Q128" s="168"/>
      <c r="R128" s="168"/>
      <c r="S128" s="168"/>
      <c r="T128" s="169"/>
      <c r="AT128" s="164" t="s">
        <v>127</v>
      </c>
      <c r="AU128" s="164" t="s">
        <v>78</v>
      </c>
      <c r="AV128" s="14" t="s">
        <v>31</v>
      </c>
      <c r="AW128" s="14" t="s">
        <v>30</v>
      </c>
      <c r="AX128" s="14" t="s">
        <v>69</v>
      </c>
      <c r="AY128" s="164" t="s">
        <v>118</v>
      </c>
    </row>
    <row r="129" spans="2:51" s="13" customFormat="1" ht="11.25">
      <c r="B129" s="154"/>
      <c r="D129" s="155" t="s">
        <v>127</v>
      </c>
      <c r="E129" s="156" t="s">
        <v>3</v>
      </c>
      <c r="F129" s="157" t="s">
        <v>31</v>
      </c>
      <c r="H129" s="158">
        <v>1</v>
      </c>
      <c r="I129" s="159"/>
      <c r="L129" s="154"/>
      <c r="M129" s="160"/>
      <c r="N129" s="161"/>
      <c r="O129" s="161"/>
      <c r="P129" s="161"/>
      <c r="Q129" s="161"/>
      <c r="R129" s="161"/>
      <c r="S129" s="161"/>
      <c r="T129" s="162"/>
      <c r="AT129" s="156" t="s">
        <v>127</v>
      </c>
      <c r="AU129" s="156" t="s">
        <v>78</v>
      </c>
      <c r="AV129" s="13" t="s">
        <v>78</v>
      </c>
      <c r="AW129" s="13" t="s">
        <v>30</v>
      </c>
      <c r="AX129" s="13" t="s">
        <v>31</v>
      </c>
      <c r="AY129" s="156" t="s">
        <v>118</v>
      </c>
    </row>
    <row r="130" spans="1:65" s="2" customFormat="1" ht="16.5" customHeight="1">
      <c r="A130" s="35"/>
      <c r="B130" s="140"/>
      <c r="C130" s="141" t="s">
        <v>205</v>
      </c>
      <c r="D130" s="141" t="s">
        <v>121</v>
      </c>
      <c r="E130" s="142" t="s">
        <v>206</v>
      </c>
      <c r="F130" s="143" t="s">
        <v>207</v>
      </c>
      <c r="G130" s="144" t="s">
        <v>124</v>
      </c>
      <c r="H130" s="145">
        <v>1</v>
      </c>
      <c r="I130" s="146"/>
      <c r="J130" s="147">
        <f>ROUND(I130*H130,2)</f>
        <v>0</v>
      </c>
      <c r="K130" s="143" t="s">
        <v>3</v>
      </c>
      <c r="L130" s="36"/>
      <c r="M130" s="148" t="s">
        <v>3</v>
      </c>
      <c r="N130" s="149" t="s">
        <v>40</v>
      </c>
      <c r="O130" s="56"/>
      <c r="P130" s="150">
        <f>O130*H130</f>
        <v>0</v>
      </c>
      <c r="Q130" s="150">
        <v>0</v>
      </c>
      <c r="R130" s="150">
        <f>Q130*H130</f>
        <v>0</v>
      </c>
      <c r="S130" s="150">
        <v>0</v>
      </c>
      <c r="T130" s="151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52" t="s">
        <v>125</v>
      </c>
      <c r="AT130" s="152" t="s">
        <v>121</v>
      </c>
      <c r="AU130" s="152" t="s">
        <v>78</v>
      </c>
      <c r="AY130" s="20" t="s">
        <v>118</v>
      </c>
      <c r="BE130" s="153">
        <f>IF(N130="základní",J130,0)</f>
        <v>0</v>
      </c>
      <c r="BF130" s="153">
        <f>IF(N130="snížená",J130,0)</f>
        <v>0</v>
      </c>
      <c r="BG130" s="153">
        <f>IF(N130="zákl. přenesená",J130,0)</f>
        <v>0</v>
      </c>
      <c r="BH130" s="153">
        <f>IF(N130="sníž. přenesená",J130,0)</f>
        <v>0</v>
      </c>
      <c r="BI130" s="153">
        <f>IF(N130="nulová",J130,0)</f>
        <v>0</v>
      </c>
      <c r="BJ130" s="20" t="s">
        <v>31</v>
      </c>
      <c r="BK130" s="153">
        <f>ROUND(I130*H130,2)</f>
        <v>0</v>
      </c>
      <c r="BL130" s="20" t="s">
        <v>125</v>
      </c>
      <c r="BM130" s="152" t="s">
        <v>208</v>
      </c>
    </row>
    <row r="131" spans="2:51" s="13" customFormat="1" ht="11.25">
      <c r="B131" s="154"/>
      <c r="D131" s="155" t="s">
        <v>127</v>
      </c>
      <c r="E131" s="156" t="s">
        <v>3</v>
      </c>
      <c r="F131" s="157" t="s">
        <v>31</v>
      </c>
      <c r="H131" s="158">
        <v>1</v>
      </c>
      <c r="I131" s="159"/>
      <c r="L131" s="154"/>
      <c r="M131" s="160"/>
      <c r="N131" s="161"/>
      <c r="O131" s="161"/>
      <c r="P131" s="161"/>
      <c r="Q131" s="161"/>
      <c r="R131" s="161"/>
      <c r="S131" s="161"/>
      <c r="T131" s="162"/>
      <c r="AT131" s="156" t="s">
        <v>127</v>
      </c>
      <c r="AU131" s="156" t="s">
        <v>78</v>
      </c>
      <c r="AV131" s="13" t="s">
        <v>78</v>
      </c>
      <c r="AW131" s="13" t="s">
        <v>30</v>
      </c>
      <c r="AX131" s="13" t="s">
        <v>31</v>
      </c>
      <c r="AY131" s="156" t="s">
        <v>118</v>
      </c>
    </row>
    <row r="132" spans="1:65" s="2" customFormat="1" ht="21.75" customHeight="1">
      <c r="A132" s="35"/>
      <c r="B132" s="140"/>
      <c r="C132" s="141" t="s">
        <v>209</v>
      </c>
      <c r="D132" s="141" t="s">
        <v>121</v>
      </c>
      <c r="E132" s="142" t="s">
        <v>210</v>
      </c>
      <c r="F132" s="143" t="s">
        <v>211</v>
      </c>
      <c r="G132" s="144" t="s">
        <v>124</v>
      </c>
      <c r="H132" s="145">
        <v>1</v>
      </c>
      <c r="I132" s="146"/>
      <c r="J132" s="147">
        <f>ROUND(I132*H132,2)</f>
        <v>0</v>
      </c>
      <c r="K132" s="143" t="s">
        <v>3</v>
      </c>
      <c r="L132" s="36"/>
      <c r="M132" s="148" t="s">
        <v>3</v>
      </c>
      <c r="N132" s="149" t="s">
        <v>40</v>
      </c>
      <c r="O132" s="56"/>
      <c r="P132" s="150">
        <f>O132*H132</f>
        <v>0</v>
      </c>
      <c r="Q132" s="150">
        <v>0.0004</v>
      </c>
      <c r="R132" s="150">
        <f>Q132*H132</f>
        <v>0.0004</v>
      </c>
      <c r="S132" s="150">
        <v>0</v>
      </c>
      <c r="T132" s="151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52" t="s">
        <v>125</v>
      </c>
      <c r="AT132" s="152" t="s">
        <v>121</v>
      </c>
      <c r="AU132" s="152" t="s">
        <v>78</v>
      </c>
      <c r="AY132" s="20" t="s">
        <v>118</v>
      </c>
      <c r="BE132" s="153">
        <f>IF(N132="základní",J132,0)</f>
        <v>0</v>
      </c>
      <c r="BF132" s="153">
        <f>IF(N132="snížená",J132,0)</f>
        <v>0</v>
      </c>
      <c r="BG132" s="153">
        <f>IF(N132="zákl. přenesená",J132,0)</f>
        <v>0</v>
      </c>
      <c r="BH132" s="153">
        <f>IF(N132="sníž. přenesená",J132,0)</f>
        <v>0</v>
      </c>
      <c r="BI132" s="153">
        <f>IF(N132="nulová",J132,0)</f>
        <v>0</v>
      </c>
      <c r="BJ132" s="20" t="s">
        <v>31</v>
      </c>
      <c r="BK132" s="153">
        <f>ROUND(I132*H132,2)</f>
        <v>0</v>
      </c>
      <c r="BL132" s="20" t="s">
        <v>125</v>
      </c>
      <c r="BM132" s="152" t="s">
        <v>212</v>
      </c>
    </row>
    <row r="133" spans="2:51" s="13" customFormat="1" ht="11.25">
      <c r="B133" s="154"/>
      <c r="D133" s="155" t="s">
        <v>127</v>
      </c>
      <c r="E133" s="156" t="s">
        <v>3</v>
      </c>
      <c r="F133" s="157" t="s">
        <v>31</v>
      </c>
      <c r="H133" s="158">
        <v>1</v>
      </c>
      <c r="I133" s="159"/>
      <c r="L133" s="154"/>
      <c r="M133" s="160"/>
      <c r="N133" s="161"/>
      <c r="O133" s="161"/>
      <c r="P133" s="161"/>
      <c r="Q133" s="161"/>
      <c r="R133" s="161"/>
      <c r="S133" s="161"/>
      <c r="T133" s="162"/>
      <c r="AT133" s="156" t="s">
        <v>127</v>
      </c>
      <c r="AU133" s="156" t="s">
        <v>78</v>
      </c>
      <c r="AV133" s="13" t="s">
        <v>78</v>
      </c>
      <c r="AW133" s="13" t="s">
        <v>30</v>
      </c>
      <c r="AX133" s="13" t="s">
        <v>31</v>
      </c>
      <c r="AY133" s="156" t="s">
        <v>118</v>
      </c>
    </row>
    <row r="134" spans="1:65" s="2" customFormat="1" ht="21.75" customHeight="1">
      <c r="A134" s="35"/>
      <c r="B134" s="140"/>
      <c r="C134" s="141" t="s">
        <v>213</v>
      </c>
      <c r="D134" s="141" t="s">
        <v>121</v>
      </c>
      <c r="E134" s="142" t="s">
        <v>214</v>
      </c>
      <c r="F134" s="143" t="s">
        <v>215</v>
      </c>
      <c r="G134" s="144" t="s">
        <v>216</v>
      </c>
      <c r="H134" s="145">
        <v>59</v>
      </c>
      <c r="I134" s="146"/>
      <c r="J134" s="147">
        <f>ROUND(I134*H134,2)</f>
        <v>0</v>
      </c>
      <c r="K134" s="143" t="s">
        <v>3</v>
      </c>
      <c r="L134" s="36"/>
      <c r="M134" s="148" t="s">
        <v>3</v>
      </c>
      <c r="N134" s="149" t="s">
        <v>40</v>
      </c>
      <c r="O134" s="56"/>
      <c r="P134" s="150">
        <f>O134*H134</f>
        <v>0</v>
      </c>
      <c r="Q134" s="150">
        <v>0</v>
      </c>
      <c r="R134" s="150">
        <f>Q134*H134</f>
        <v>0</v>
      </c>
      <c r="S134" s="150">
        <v>0</v>
      </c>
      <c r="T134" s="151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52" t="s">
        <v>125</v>
      </c>
      <c r="AT134" s="152" t="s">
        <v>121</v>
      </c>
      <c r="AU134" s="152" t="s">
        <v>78</v>
      </c>
      <c r="AY134" s="20" t="s">
        <v>118</v>
      </c>
      <c r="BE134" s="153">
        <f>IF(N134="základní",J134,0)</f>
        <v>0</v>
      </c>
      <c r="BF134" s="153">
        <f>IF(N134="snížená",J134,0)</f>
        <v>0</v>
      </c>
      <c r="BG134" s="153">
        <f>IF(N134="zákl. přenesená",J134,0)</f>
        <v>0</v>
      </c>
      <c r="BH134" s="153">
        <f>IF(N134="sníž. přenesená",J134,0)</f>
        <v>0</v>
      </c>
      <c r="BI134" s="153">
        <f>IF(N134="nulová",J134,0)</f>
        <v>0</v>
      </c>
      <c r="BJ134" s="20" t="s">
        <v>31</v>
      </c>
      <c r="BK134" s="153">
        <f>ROUND(I134*H134,2)</f>
        <v>0</v>
      </c>
      <c r="BL134" s="20" t="s">
        <v>125</v>
      </c>
      <c r="BM134" s="152" t="s">
        <v>217</v>
      </c>
    </row>
    <row r="135" spans="2:51" s="14" customFormat="1" ht="11.25">
      <c r="B135" s="163"/>
      <c r="D135" s="155" t="s">
        <v>127</v>
      </c>
      <c r="E135" s="164" t="s">
        <v>3</v>
      </c>
      <c r="F135" s="165" t="s">
        <v>218</v>
      </c>
      <c r="H135" s="164" t="s">
        <v>3</v>
      </c>
      <c r="I135" s="166"/>
      <c r="L135" s="163"/>
      <c r="M135" s="167"/>
      <c r="N135" s="168"/>
      <c r="O135" s="168"/>
      <c r="P135" s="168"/>
      <c r="Q135" s="168"/>
      <c r="R135" s="168"/>
      <c r="S135" s="168"/>
      <c r="T135" s="169"/>
      <c r="AT135" s="164" t="s">
        <v>127</v>
      </c>
      <c r="AU135" s="164" t="s">
        <v>78</v>
      </c>
      <c r="AV135" s="14" t="s">
        <v>31</v>
      </c>
      <c r="AW135" s="14" t="s">
        <v>30</v>
      </c>
      <c r="AX135" s="14" t="s">
        <v>69</v>
      </c>
      <c r="AY135" s="164" t="s">
        <v>118</v>
      </c>
    </row>
    <row r="136" spans="2:51" s="13" customFormat="1" ht="11.25">
      <c r="B136" s="154"/>
      <c r="D136" s="155" t="s">
        <v>127</v>
      </c>
      <c r="E136" s="156" t="s">
        <v>3</v>
      </c>
      <c r="F136" s="157" t="s">
        <v>219</v>
      </c>
      <c r="H136" s="158">
        <v>28</v>
      </c>
      <c r="I136" s="159"/>
      <c r="L136" s="154"/>
      <c r="M136" s="160"/>
      <c r="N136" s="161"/>
      <c r="O136" s="161"/>
      <c r="P136" s="161"/>
      <c r="Q136" s="161"/>
      <c r="R136" s="161"/>
      <c r="S136" s="161"/>
      <c r="T136" s="162"/>
      <c r="AT136" s="156" t="s">
        <v>127</v>
      </c>
      <c r="AU136" s="156" t="s">
        <v>78</v>
      </c>
      <c r="AV136" s="13" t="s">
        <v>78</v>
      </c>
      <c r="AW136" s="13" t="s">
        <v>30</v>
      </c>
      <c r="AX136" s="13" t="s">
        <v>69</v>
      </c>
      <c r="AY136" s="156" t="s">
        <v>118</v>
      </c>
    </row>
    <row r="137" spans="2:51" s="13" customFormat="1" ht="11.25">
      <c r="B137" s="154"/>
      <c r="D137" s="155" t="s">
        <v>127</v>
      </c>
      <c r="E137" s="156" t="s">
        <v>3</v>
      </c>
      <c r="F137" s="157" t="s">
        <v>31</v>
      </c>
      <c r="H137" s="158">
        <v>1</v>
      </c>
      <c r="I137" s="159"/>
      <c r="L137" s="154"/>
      <c r="M137" s="160"/>
      <c r="N137" s="161"/>
      <c r="O137" s="161"/>
      <c r="P137" s="161"/>
      <c r="Q137" s="161"/>
      <c r="R137" s="161"/>
      <c r="S137" s="161"/>
      <c r="T137" s="162"/>
      <c r="AT137" s="156" t="s">
        <v>127</v>
      </c>
      <c r="AU137" s="156" t="s">
        <v>78</v>
      </c>
      <c r="AV137" s="13" t="s">
        <v>78</v>
      </c>
      <c r="AW137" s="13" t="s">
        <v>30</v>
      </c>
      <c r="AX137" s="13" t="s">
        <v>69</v>
      </c>
      <c r="AY137" s="156" t="s">
        <v>118</v>
      </c>
    </row>
    <row r="138" spans="2:51" s="14" customFormat="1" ht="11.25">
      <c r="B138" s="163"/>
      <c r="D138" s="155" t="s">
        <v>127</v>
      </c>
      <c r="E138" s="164" t="s">
        <v>3</v>
      </c>
      <c r="F138" s="165" t="s">
        <v>220</v>
      </c>
      <c r="H138" s="164" t="s">
        <v>3</v>
      </c>
      <c r="I138" s="166"/>
      <c r="L138" s="163"/>
      <c r="M138" s="167"/>
      <c r="N138" s="168"/>
      <c r="O138" s="168"/>
      <c r="P138" s="168"/>
      <c r="Q138" s="168"/>
      <c r="R138" s="168"/>
      <c r="S138" s="168"/>
      <c r="T138" s="169"/>
      <c r="AT138" s="164" t="s">
        <v>127</v>
      </c>
      <c r="AU138" s="164" t="s">
        <v>78</v>
      </c>
      <c r="AV138" s="14" t="s">
        <v>31</v>
      </c>
      <c r="AW138" s="14" t="s">
        <v>30</v>
      </c>
      <c r="AX138" s="14" t="s">
        <v>69</v>
      </c>
      <c r="AY138" s="164" t="s">
        <v>118</v>
      </c>
    </row>
    <row r="139" spans="2:51" s="13" customFormat="1" ht="11.25">
      <c r="B139" s="154"/>
      <c r="D139" s="155" t="s">
        <v>127</v>
      </c>
      <c r="E139" s="156" t="s">
        <v>3</v>
      </c>
      <c r="F139" s="157" t="s">
        <v>221</v>
      </c>
      <c r="H139" s="158">
        <v>30</v>
      </c>
      <c r="I139" s="159"/>
      <c r="L139" s="154"/>
      <c r="M139" s="160"/>
      <c r="N139" s="161"/>
      <c r="O139" s="161"/>
      <c r="P139" s="161"/>
      <c r="Q139" s="161"/>
      <c r="R139" s="161"/>
      <c r="S139" s="161"/>
      <c r="T139" s="162"/>
      <c r="AT139" s="156" t="s">
        <v>127</v>
      </c>
      <c r="AU139" s="156" t="s">
        <v>78</v>
      </c>
      <c r="AV139" s="13" t="s">
        <v>78</v>
      </c>
      <c r="AW139" s="13" t="s">
        <v>30</v>
      </c>
      <c r="AX139" s="13" t="s">
        <v>69</v>
      </c>
      <c r="AY139" s="156" t="s">
        <v>118</v>
      </c>
    </row>
    <row r="140" spans="2:51" s="15" customFormat="1" ht="11.25">
      <c r="B140" s="170"/>
      <c r="D140" s="155" t="s">
        <v>127</v>
      </c>
      <c r="E140" s="171" t="s">
        <v>3</v>
      </c>
      <c r="F140" s="172" t="s">
        <v>150</v>
      </c>
      <c r="H140" s="173">
        <v>59</v>
      </c>
      <c r="I140" s="174"/>
      <c r="L140" s="170"/>
      <c r="M140" s="175"/>
      <c r="N140" s="176"/>
      <c r="O140" s="176"/>
      <c r="P140" s="176"/>
      <c r="Q140" s="176"/>
      <c r="R140" s="176"/>
      <c r="S140" s="176"/>
      <c r="T140" s="177"/>
      <c r="AT140" s="171" t="s">
        <v>127</v>
      </c>
      <c r="AU140" s="171" t="s">
        <v>78</v>
      </c>
      <c r="AV140" s="15" t="s">
        <v>125</v>
      </c>
      <c r="AW140" s="15" t="s">
        <v>30</v>
      </c>
      <c r="AX140" s="15" t="s">
        <v>31</v>
      </c>
      <c r="AY140" s="171" t="s">
        <v>118</v>
      </c>
    </row>
    <row r="141" spans="1:65" s="2" customFormat="1" ht="21.75" customHeight="1">
      <c r="A141" s="35"/>
      <c r="B141" s="140"/>
      <c r="C141" s="141" t="s">
        <v>222</v>
      </c>
      <c r="D141" s="141" t="s">
        <v>121</v>
      </c>
      <c r="E141" s="142" t="s">
        <v>223</v>
      </c>
      <c r="F141" s="143" t="s">
        <v>224</v>
      </c>
      <c r="G141" s="144" t="s">
        <v>124</v>
      </c>
      <c r="H141" s="145">
        <v>1</v>
      </c>
      <c r="I141" s="146"/>
      <c r="J141" s="147">
        <f>ROUND(I141*H141,2)</f>
        <v>0</v>
      </c>
      <c r="K141" s="143" t="s">
        <v>3</v>
      </c>
      <c r="L141" s="36"/>
      <c r="M141" s="148" t="s">
        <v>3</v>
      </c>
      <c r="N141" s="149" t="s">
        <v>40</v>
      </c>
      <c r="O141" s="56"/>
      <c r="P141" s="150">
        <f>O141*H141</f>
        <v>0</v>
      </c>
      <c r="Q141" s="150">
        <v>1E-05</v>
      </c>
      <c r="R141" s="150">
        <f>Q141*H141</f>
        <v>1E-05</v>
      </c>
      <c r="S141" s="150">
        <v>0</v>
      </c>
      <c r="T141" s="151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52" t="s">
        <v>125</v>
      </c>
      <c r="AT141" s="152" t="s">
        <v>121</v>
      </c>
      <c r="AU141" s="152" t="s">
        <v>78</v>
      </c>
      <c r="AY141" s="20" t="s">
        <v>118</v>
      </c>
      <c r="BE141" s="153">
        <f>IF(N141="základní",J141,0)</f>
        <v>0</v>
      </c>
      <c r="BF141" s="153">
        <f>IF(N141="snížená",J141,0)</f>
        <v>0</v>
      </c>
      <c r="BG141" s="153">
        <f>IF(N141="zákl. přenesená",J141,0)</f>
        <v>0</v>
      </c>
      <c r="BH141" s="153">
        <f>IF(N141="sníž. přenesená",J141,0)</f>
        <v>0</v>
      </c>
      <c r="BI141" s="153">
        <f>IF(N141="nulová",J141,0)</f>
        <v>0</v>
      </c>
      <c r="BJ141" s="20" t="s">
        <v>31</v>
      </c>
      <c r="BK141" s="153">
        <f>ROUND(I141*H141,2)</f>
        <v>0</v>
      </c>
      <c r="BL141" s="20" t="s">
        <v>125</v>
      </c>
      <c r="BM141" s="152" t="s">
        <v>225</v>
      </c>
    </row>
    <row r="142" spans="2:51" s="13" customFormat="1" ht="11.25">
      <c r="B142" s="154"/>
      <c r="D142" s="155" t="s">
        <v>127</v>
      </c>
      <c r="E142" s="156" t="s">
        <v>3</v>
      </c>
      <c r="F142" s="157" t="s">
        <v>31</v>
      </c>
      <c r="H142" s="158">
        <v>1</v>
      </c>
      <c r="I142" s="159"/>
      <c r="L142" s="154"/>
      <c r="M142" s="160"/>
      <c r="N142" s="161"/>
      <c r="O142" s="161"/>
      <c r="P142" s="161"/>
      <c r="Q142" s="161"/>
      <c r="R142" s="161"/>
      <c r="S142" s="161"/>
      <c r="T142" s="162"/>
      <c r="AT142" s="156" t="s">
        <v>127</v>
      </c>
      <c r="AU142" s="156" t="s">
        <v>78</v>
      </c>
      <c r="AV142" s="13" t="s">
        <v>78</v>
      </c>
      <c r="AW142" s="13" t="s">
        <v>30</v>
      </c>
      <c r="AX142" s="13" t="s">
        <v>31</v>
      </c>
      <c r="AY142" s="156" t="s">
        <v>118</v>
      </c>
    </row>
    <row r="143" spans="1:65" s="2" customFormat="1" ht="16.5" customHeight="1">
      <c r="A143" s="35"/>
      <c r="B143" s="140"/>
      <c r="C143" s="141" t="s">
        <v>8</v>
      </c>
      <c r="D143" s="141" t="s">
        <v>121</v>
      </c>
      <c r="E143" s="142" t="s">
        <v>226</v>
      </c>
      <c r="F143" s="143" t="s">
        <v>227</v>
      </c>
      <c r="G143" s="144" t="s">
        <v>124</v>
      </c>
      <c r="H143" s="145">
        <v>1</v>
      </c>
      <c r="I143" s="146"/>
      <c r="J143" s="147">
        <f>ROUND(I143*H143,2)</f>
        <v>0</v>
      </c>
      <c r="K143" s="143" t="s">
        <v>3</v>
      </c>
      <c r="L143" s="36"/>
      <c r="M143" s="148" t="s">
        <v>3</v>
      </c>
      <c r="N143" s="149" t="s">
        <v>40</v>
      </c>
      <c r="O143" s="56"/>
      <c r="P143" s="150">
        <f>O143*H143</f>
        <v>0</v>
      </c>
      <c r="Q143" s="150">
        <v>0</v>
      </c>
      <c r="R143" s="150">
        <f>Q143*H143</f>
        <v>0</v>
      </c>
      <c r="S143" s="150">
        <v>0</v>
      </c>
      <c r="T143" s="151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52" t="s">
        <v>125</v>
      </c>
      <c r="AT143" s="152" t="s">
        <v>121</v>
      </c>
      <c r="AU143" s="152" t="s">
        <v>78</v>
      </c>
      <c r="AY143" s="20" t="s">
        <v>118</v>
      </c>
      <c r="BE143" s="153">
        <f>IF(N143="základní",J143,0)</f>
        <v>0</v>
      </c>
      <c r="BF143" s="153">
        <f>IF(N143="snížená",J143,0)</f>
        <v>0</v>
      </c>
      <c r="BG143" s="153">
        <f>IF(N143="zákl. přenesená",J143,0)</f>
        <v>0</v>
      </c>
      <c r="BH143" s="153">
        <f>IF(N143="sníž. přenesená",J143,0)</f>
        <v>0</v>
      </c>
      <c r="BI143" s="153">
        <f>IF(N143="nulová",J143,0)</f>
        <v>0</v>
      </c>
      <c r="BJ143" s="20" t="s">
        <v>31</v>
      </c>
      <c r="BK143" s="153">
        <f>ROUND(I143*H143,2)</f>
        <v>0</v>
      </c>
      <c r="BL143" s="20" t="s">
        <v>125</v>
      </c>
      <c r="BM143" s="152" t="s">
        <v>228</v>
      </c>
    </row>
    <row r="144" spans="2:51" s="13" customFormat="1" ht="11.25">
      <c r="B144" s="154"/>
      <c r="D144" s="155" t="s">
        <v>127</v>
      </c>
      <c r="E144" s="156" t="s">
        <v>3</v>
      </c>
      <c r="F144" s="157" t="s">
        <v>31</v>
      </c>
      <c r="H144" s="158">
        <v>1</v>
      </c>
      <c r="I144" s="159"/>
      <c r="L144" s="154"/>
      <c r="M144" s="160"/>
      <c r="N144" s="161"/>
      <c r="O144" s="161"/>
      <c r="P144" s="161"/>
      <c r="Q144" s="161"/>
      <c r="R144" s="161"/>
      <c r="S144" s="161"/>
      <c r="T144" s="162"/>
      <c r="AT144" s="156" t="s">
        <v>127</v>
      </c>
      <c r="AU144" s="156" t="s">
        <v>78</v>
      </c>
      <c r="AV144" s="13" t="s">
        <v>78</v>
      </c>
      <c r="AW144" s="13" t="s">
        <v>30</v>
      </c>
      <c r="AX144" s="13" t="s">
        <v>31</v>
      </c>
      <c r="AY144" s="156" t="s">
        <v>118</v>
      </c>
    </row>
    <row r="145" spans="1:65" s="2" customFormat="1" ht="24.2" customHeight="1">
      <c r="A145" s="35"/>
      <c r="B145" s="140"/>
      <c r="C145" s="141" t="s">
        <v>229</v>
      </c>
      <c r="D145" s="141" t="s">
        <v>121</v>
      </c>
      <c r="E145" s="142" t="s">
        <v>230</v>
      </c>
      <c r="F145" s="143" t="s">
        <v>231</v>
      </c>
      <c r="G145" s="144" t="s">
        <v>124</v>
      </c>
      <c r="H145" s="145">
        <v>1</v>
      </c>
      <c r="I145" s="146"/>
      <c r="J145" s="147">
        <f>ROUND(I145*H145,2)</f>
        <v>0</v>
      </c>
      <c r="K145" s="143" t="s">
        <v>3</v>
      </c>
      <c r="L145" s="36"/>
      <c r="M145" s="148" t="s">
        <v>3</v>
      </c>
      <c r="N145" s="149" t="s">
        <v>40</v>
      </c>
      <c r="O145" s="56"/>
      <c r="P145" s="150">
        <f>O145*H145</f>
        <v>0</v>
      </c>
      <c r="Q145" s="150">
        <v>1E-05</v>
      </c>
      <c r="R145" s="150">
        <f>Q145*H145</f>
        <v>1E-05</v>
      </c>
      <c r="S145" s="150">
        <v>0</v>
      </c>
      <c r="T145" s="151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52" t="s">
        <v>125</v>
      </c>
      <c r="AT145" s="152" t="s">
        <v>121</v>
      </c>
      <c r="AU145" s="152" t="s">
        <v>78</v>
      </c>
      <c r="AY145" s="20" t="s">
        <v>118</v>
      </c>
      <c r="BE145" s="153">
        <f>IF(N145="základní",J145,0)</f>
        <v>0</v>
      </c>
      <c r="BF145" s="153">
        <f>IF(N145="snížená",J145,0)</f>
        <v>0</v>
      </c>
      <c r="BG145" s="153">
        <f>IF(N145="zákl. přenesená",J145,0)</f>
        <v>0</v>
      </c>
      <c r="BH145" s="153">
        <f>IF(N145="sníž. přenesená",J145,0)</f>
        <v>0</v>
      </c>
      <c r="BI145" s="153">
        <f>IF(N145="nulová",J145,0)</f>
        <v>0</v>
      </c>
      <c r="BJ145" s="20" t="s">
        <v>31</v>
      </c>
      <c r="BK145" s="153">
        <f>ROUND(I145*H145,2)</f>
        <v>0</v>
      </c>
      <c r="BL145" s="20" t="s">
        <v>125</v>
      </c>
      <c r="BM145" s="152" t="s">
        <v>232</v>
      </c>
    </row>
    <row r="146" spans="2:51" s="14" customFormat="1" ht="11.25">
      <c r="B146" s="163"/>
      <c r="D146" s="155" t="s">
        <v>127</v>
      </c>
      <c r="E146" s="164" t="s">
        <v>3</v>
      </c>
      <c r="F146" s="165"/>
      <c r="H146" s="164" t="s">
        <v>3</v>
      </c>
      <c r="I146" s="166"/>
      <c r="L146" s="163"/>
      <c r="M146" s="167"/>
      <c r="N146" s="168"/>
      <c r="O146" s="168"/>
      <c r="P146" s="168"/>
      <c r="Q146" s="168"/>
      <c r="R146" s="168"/>
      <c r="S146" s="168"/>
      <c r="T146" s="169"/>
      <c r="AT146" s="164" t="s">
        <v>127</v>
      </c>
      <c r="AU146" s="164" t="s">
        <v>78</v>
      </c>
      <c r="AV146" s="14" t="s">
        <v>31</v>
      </c>
      <c r="AW146" s="14" t="s">
        <v>30</v>
      </c>
      <c r="AX146" s="14" t="s">
        <v>69</v>
      </c>
      <c r="AY146" s="164" t="s">
        <v>118</v>
      </c>
    </row>
    <row r="147" spans="2:51" s="13" customFormat="1" ht="11.25">
      <c r="B147" s="154"/>
      <c r="D147" s="155" t="s">
        <v>127</v>
      </c>
      <c r="E147" s="156" t="s">
        <v>3</v>
      </c>
      <c r="F147" s="157" t="s">
        <v>31</v>
      </c>
      <c r="H147" s="158">
        <v>1</v>
      </c>
      <c r="I147" s="159"/>
      <c r="L147" s="154"/>
      <c r="M147" s="160"/>
      <c r="N147" s="161"/>
      <c r="O147" s="161"/>
      <c r="P147" s="161"/>
      <c r="Q147" s="161"/>
      <c r="R147" s="161"/>
      <c r="S147" s="161"/>
      <c r="T147" s="162"/>
      <c r="AT147" s="156" t="s">
        <v>127</v>
      </c>
      <c r="AU147" s="156" t="s">
        <v>78</v>
      </c>
      <c r="AV147" s="13" t="s">
        <v>78</v>
      </c>
      <c r="AW147" s="13" t="s">
        <v>30</v>
      </c>
      <c r="AX147" s="13" t="s">
        <v>31</v>
      </c>
      <c r="AY147" s="156" t="s">
        <v>118</v>
      </c>
    </row>
    <row r="148" spans="1:65" s="2" customFormat="1" ht="16.5" customHeight="1">
      <c r="A148" s="35"/>
      <c r="B148" s="140"/>
      <c r="C148" s="141" t="s">
        <v>233</v>
      </c>
      <c r="D148" s="141" t="s">
        <v>121</v>
      </c>
      <c r="E148" s="142" t="s">
        <v>234</v>
      </c>
      <c r="F148" s="143" t="s">
        <v>235</v>
      </c>
      <c r="G148" s="144" t="s">
        <v>124</v>
      </c>
      <c r="H148" s="145">
        <v>1</v>
      </c>
      <c r="I148" s="146"/>
      <c r="J148" s="147">
        <f>ROUND(I148*H148,2)</f>
        <v>0</v>
      </c>
      <c r="K148" s="143" t="s">
        <v>3</v>
      </c>
      <c r="L148" s="36"/>
      <c r="M148" s="148" t="s">
        <v>3</v>
      </c>
      <c r="N148" s="149" t="s">
        <v>40</v>
      </c>
      <c r="O148" s="56"/>
      <c r="P148" s="150">
        <f>O148*H148</f>
        <v>0</v>
      </c>
      <c r="Q148" s="150">
        <v>0</v>
      </c>
      <c r="R148" s="150">
        <f>Q148*H148</f>
        <v>0</v>
      </c>
      <c r="S148" s="150">
        <v>0</v>
      </c>
      <c r="T148" s="151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52" t="s">
        <v>125</v>
      </c>
      <c r="AT148" s="152" t="s">
        <v>121</v>
      </c>
      <c r="AU148" s="152" t="s">
        <v>78</v>
      </c>
      <c r="AY148" s="20" t="s">
        <v>118</v>
      </c>
      <c r="BE148" s="153">
        <f>IF(N148="základní",J148,0)</f>
        <v>0</v>
      </c>
      <c r="BF148" s="153">
        <f>IF(N148="snížená",J148,0)</f>
        <v>0</v>
      </c>
      <c r="BG148" s="153">
        <f>IF(N148="zákl. přenesená",J148,0)</f>
        <v>0</v>
      </c>
      <c r="BH148" s="153">
        <f>IF(N148="sníž. přenesená",J148,0)</f>
        <v>0</v>
      </c>
      <c r="BI148" s="153">
        <f>IF(N148="nulová",J148,0)</f>
        <v>0</v>
      </c>
      <c r="BJ148" s="20" t="s">
        <v>31</v>
      </c>
      <c r="BK148" s="153">
        <f>ROUND(I148*H148,2)</f>
        <v>0</v>
      </c>
      <c r="BL148" s="20" t="s">
        <v>125</v>
      </c>
      <c r="BM148" s="152" t="s">
        <v>236</v>
      </c>
    </row>
    <row r="149" spans="2:51" s="13" customFormat="1" ht="11.25">
      <c r="B149" s="154"/>
      <c r="D149" s="155" t="s">
        <v>127</v>
      </c>
      <c r="E149" s="156" t="s">
        <v>3</v>
      </c>
      <c r="F149" s="157" t="s">
        <v>31</v>
      </c>
      <c r="H149" s="158">
        <v>1</v>
      </c>
      <c r="I149" s="159"/>
      <c r="L149" s="154"/>
      <c r="M149" s="160"/>
      <c r="N149" s="161"/>
      <c r="O149" s="161"/>
      <c r="P149" s="161"/>
      <c r="Q149" s="161"/>
      <c r="R149" s="161"/>
      <c r="S149" s="161"/>
      <c r="T149" s="162"/>
      <c r="AT149" s="156" t="s">
        <v>127</v>
      </c>
      <c r="AU149" s="156" t="s">
        <v>78</v>
      </c>
      <c r="AV149" s="13" t="s">
        <v>78</v>
      </c>
      <c r="AW149" s="13" t="s">
        <v>30</v>
      </c>
      <c r="AX149" s="13" t="s">
        <v>31</v>
      </c>
      <c r="AY149" s="156" t="s">
        <v>118</v>
      </c>
    </row>
    <row r="150" spans="1:65" s="2" customFormat="1" ht="16.5" customHeight="1">
      <c r="A150" s="35"/>
      <c r="B150" s="140"/>
      <c r="C150" s="141" t="s">
        <v>237</v>
      </c>
      <c r="D150" s="141" t="s">
        <v>121</v>
      </c>
      <c r="E150" s="142" t="s">
        <v>238</v>
      </c>
      <c r="F150" s="143" t="s">
        <v>239</v>
      </c>
      <c r="G150" s="144" t="s">
        <v>124</v>
      </c>
      <c r="H150" s="145">
        <v>1</v>
      </c>
      <c r="I150" s="146"/>
      <c r="J150" s="147">
        <f>ROUND(I150*H150,2)</f>
        <v>0</v>
      </c>
      <c r="K150" s="143" t="s">
        <v>3</v>
      </c>
      <c r="L150" s="36"/>
      <c r="M150" s="148" t="s">
        <v>3</v>
      </c>
      <c r="N150" s="149" t="s">
        <v>40</v>
      </c>
      <c r="O150" s="56"/>
      <c r="P150" s="150">
        <f>O150*H150</f>
        <v>0</v>
      </c>
      <c r="Q150" s="150">
        <v>0</v>
      </c>
      <c r="R150" s="150">
        <f>Q150*H150</f>
        <v>0</v>
      </c>
      <c r="S150" s="150">
        <v>0</v>
      </c>
      <c r="T150" s="151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152" t="s">
        <v>125</v>
      </c>
      <c r="AT150" s="152" t="s">
        <v>121</v>
      </c>
      <c r="AU150" s="152" t="s">
        <v>78</v>
      </c>
      <c r="AY150" s="20" t="s">
        <v>118</v>
      </c>
      <c r="BE150" s="153">
        <f>IF(N150="základní",J150,0)</f>
        <v>0</v>
      </c>
      <c r="BF150" s="153">
        <f>IF(N150="snížená",J150,0)</f>
        <v>0</v>
      </c>
      <c r="BG150" s="153">
        <f>IF(N150="zákl. přenesená",J150,0)</f>
        <v>0</v>
      </c>
      <c r="BH150" s="153">
        <f>IF(N150="sníž. přenesená",J150,0)</f>
        <v>0</v>
      </c>
      <c r="BI150" s="153">
        <f>IF(N150="nulová",J150,0)</f>
        <v>0</v>
      </c>
      <c r="BJ150" s="20" t="s">
        <v>31</v>
      </c>
      <c r="BK150" s="153">
        <f>ROUND(I150*H150,2)</f>
        <v>0</v>
      </c>
      <c r="BL150" s="20" t="s">
        <v>125</v>
      </c>
      <c r="BM150" s="152" t="s">
        <v>240</v>
      </c>
    </row>
    <row r="151" spans="2:51" s="13" customFormat="1" ht="11.25">
      <c r="B151" s="154"/>
      <c r="D151" s="155" t="s">
        <v>127</v>
      </c>
      <c r="E151" s="156" t="s">
        <v>3</v>
      </c>
      <c r="F151" s="157" t="s">
        <v>31</v>
      </c>
      <c r="H151" s="158">
        <v>1</v>
      </c>
      <c r="I151" s="159"/>
      <c r="L151" s="154"/>
      <c r="M151" s="160"/>
      <c r="N151" s="161"/>
      <c r="O151" s="161"/>
      <c r="P151" s="161"/>
      <c r="Q151" s="161"/>
      <c r="R151" s="161"/>
      <c r="S151" s="161"/>
      <c r="T151" s="162"/>
      <c r="AT151" s="156" t="s">
        <v>127</v>
      </c>
      <c r="AU151" s="156" t="s">
        <v>78</v>
      </c>
      <c r="AV151" s="13" t="s">
        <v>78</v>
      </c>
      <c r="AW151" s="13" t="s">
        <v>30</v>
      </c>
      <c r="AX151" s="13" t="s">
        <v>31</v>
      </c>
      <c r="AY151" s="156" t="s">
        <v>118</v>
      </c>
    </row>
    <row r="152" spans="1:65" s="2" customFormat="1" ht="16.5" customHeight="1">
      <c r="A152" s="35"/>
      <c r="B152" s="140"/>
      <c r="C152" s="141" t="s">
        <v>241</v>
      </c>
      <c r="D152" s="141" t="s">
        <v>121</v>
      </c>
      <c r="E152" s="142" t="s">
        <v>242</v>
      </c>
      <c r="F152" s="143" t="s">
        <v>243</v>
      </c>
      <c r="G152" s="144" t="s">
        <v>124</v>
      </c>
      <c r="H152" s="145">
        <v>1</v>
      </c>
      <c r="I152" s="146"/>
      <c r="J152" s="147">
        <f>ROUND(I152*H152,2)</f>
        <v>0</v>
      </c>
      <c r="K152" s="143" t="s">
        <v>3</v>
      </c>
      <c r="L152" s="36"/>
      <c r="M152" s="148" t="s">
        <v>3</v>
      </c>
      <c r="N152" s="149" t="s">
        <v>40</v>
      </c>
      <c r="O152" s="56"/>
      <c r="P152" s="150">
        <f>O152*H152</f>
        <v>0</v>
      </c>
      <c r="Q152" s="150">
        <v>0</v>
      </c>
      <c r="R152" s="150">
        <f>Q152*H152</f>
        <v>0</v>
      </c>
      <c r="S152" s="150">
        <v>0</v>
      </c>
      <c r="T152" s="151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52" t="s">
        <v>125</v>
      </c>
      <c r="AT152" s="152" t="s">
        <v>121</v>
      </c>
      <c r="AU152" s="152" t="s">
        <v>78</v>
      </c>
      <c r="AY152" s="20" t="s">
        <v>118</v>
      </c>
      <c r="BE152" s="153">
        <f>IF(N152="základní",J152,0)</f>
        <v>0</v>
      </c>
      <c r="BF152" s="153">
        <f>IF(N152="snížená",J152,0)</f>
        <v>0</v>
      </c>
      <c r="BG152" s="153">
        <f>IF(N152="zákl. přenesená",J152,0)</f>
        <v>0</v>
      </c>
      <c r="BH152" s="153">
        <f>IF(N152="sníž. přenesená",J152,0)</f>
        <v>0</v>
      </c>
      <c r="BI152" s="153">
        <f>IF(N152="nulová",J152,0)</f>
        <v>0</v>
      </c>
      <c r="BJ152" s="20" t="s">
        <v>31</v>
      </c>
      <c r="BK152" s="153">
        <f>ROUND(I152*H152,2)</f>
        <v>0</v>
      </c>
      <c r="BL152" s="20" t="s">
        <v>125</v>
      </c>
      <c r="BM152" s="152" t="s">
        <v>244</v>
      </c>
    </row>
    <row r="153" spans="2:51" s="14" customFormat="1" ht="11.25">
      <c r="B153" s="163"/>
      <c r="D153" s="155" t="s">
        <v>127</v>
      </c>
      <c r="E153" s="164" t="s">
        <v>3</v>
      </c>
      <c r="F153" s="165" t="s">
        <v>245</v>
      </c>
      <c r="H153" s="164" t="s">
        <v>3</v>
      </c>
      <c r="I153" s="166"/>
      <c r="L153" s="163"/>
      <c r="M153" s="167"/>
      <c r="N153" s="168"/>
      <c r="O153" s="168"/>
      <c r="P153" s="168"/>
      <c r="Q153" s="168"/>
      <c r="R153" s="168"/>
      <c r="S153" s="168"/>
      <c r="T153" s="169"/>
      <c r="AT153" s="164" t="s">
        <v>127</v>
      </c>
      <c r="AU153" s="164" t="s">
        <v>78</v>
      </c>
      <c r="AV153" s="14" t="s">
        <v>31</v>
      </c>
      <c r="AW153" s="14" t="s">
        <v>30</v>
      </c>
      <c r="AX153" s="14" t="s">
        <v>69</v>
      </c>
      <c r="AY153" s="164" t="s">
        <v>118</v>
      </c>
    </row>
    <row r="154" spans="2:51" s="14" customFormat="1" ht="11.25">
      <c r="B154" s="163"/>
      <c r="D154" s="155" t="s">
        <v>127</v>
      </c>
      <c r="E154" s="164" t="s">
        <v>3</v>
      </c>
      <c r="F154" s="165" t="s">
        <v>246</v>
      </c>
      <c r="H154" s="164" t="s">
        <v>3</v>
      </c>
      <c r="I154" s="166"/>
      <c r="L154" s="163"/>
      <c r="M154" s="167"/>
      <c r="N154" s="168"/>
      <c r="O154" s="168"/>
      <c r="P154" s="168"/>
      <c r="Q154" s="168"/>
      <c r="R154" s="168"/>
      <c r="S154" s="168"/>
      <c r="T154" s="169"/>
      <c r="AT154" s="164" t="s">
        <v>127</v>
      </c>
      <c r="AU154" s="164" t="s">
        <v>78</v>
      </c>
      <c r="AV154" s="14" t="s">
        <v>31</v>
      </c>
      <c r="AW154" s="14" t="s">
        <v>30</v>
      </c>
      <c r="AX154" s="14" t="s">
        <v>69</v>
      </c>
      <c r="AY154" s="164" t="s">
        <v>118</v>
      </c>
    </row>
    <row r="155" spans="2:51" s="14" customFormat="1" ht="11.25">
      <c r="B155" s="163"/>
      <c r="D155" s="155" t="s">
        <v>127</v>
      </c>
      <c r="E155" s="164" t="s">
        <v>3</v>
      </c>
      <c r="F155" s="165" t="s">
        <v>247</v>
      </c>
      <c r="H155" s="164" t="s">
        <v>3</v>
      </c>
      <c r="I155" s="166"/>
      <c r="L155" s="163"/>
      <c r="M155" s="167"/>
      <c r="N155" s="168"/>
      <c r="O155" s="168"/>
      <c r="P155" s="168"/>
      <c r="Q155" s="168"/>
      <c r="R155" s="168"/>
      <c r="S155" s="168"/>
      <c r="T155" s="169"/>
      <c r="AT155" s="164" t="s">
        <v>127</v>
      </c>
      <c r="AU155" s="164" t="s">
        <v>78</v>
      </c>
      <c r="AV155" s="14" t="s">
        <v>31</v>
      </c>
      <c r="AW155" s="14" t="s">
        <v>30</v>
      </c>
      <c r="AX155" s="14" t="s">
        <v>69</v>
      </c>
      <c r="AY155" s="164" t="s">
        <v>118</v>
      </c>
    </row>
    <row r="156" spans="2:51" s="14" customFormat="1" ht="11.25">
      <c r="B156" s="163"/>
      <c r="D156" s="155" t="s">
        <v>127</v>
      </c>
      <c r="E156" s="164" t="s">
        <v>3</v>
      </c>
      <c r="F156" s="165" t="s">
        <v>248</v>
      </c>
      <c r="H156" s="164" t="s">
        <v>3</v>
      </c>
      <c r="I156" s="166"/>
      <c r="L156" s="163"/>
      <c r="M156" s="167"/>
      <c r="N156" s="168"/>
      <c r="O156" s="168"/>
      <c r="P156" s="168"/>
      <c r="Q156" s="168"/>
      <c r="R156" s="168"/>
      <c r="S156" s="168"/>
      <c r="T156" s="169"/>
      <c r="AT156" s="164" t="s">
        <v>127</v>
      </c>
      <c r="AU156" s="164" t="s">
        <v>78</v>
      </c>
      <c r="AV156" s="14" t="s">
        <v>31</v>
      </c>
      <c r="AW156" s="14" t="s">
        <v>30</v>
      </c>
      <c r="AX156" s="14" t="s">
        <v>69</v>
      </c>
      <c r="AY156" s="164" t="s">
        <v>118</v>
      </c>
    </row>
    <row r="157" spans="2:51" s="13" customFormat="1" ht="11.25">
      <c r="B157" s="154"/>
      <c r="D157" s="155" t="s">
        <v>127</v>
      </c>
      <c r="E157" s="156" t="s">
        <v>3</v>
      </c>
      <c r="F157" s="157" t="s">
        <v>31</v>
      </c>
      <c r="H157" s="158">
        <v>1</v>
      </c>
      <c r="I157" s="159"/>
      <c r="L157" s="154"/>
      <c r="M157" s="160"/>
      <c r="N157" s="161"/>
      <c r="O157" s="161"/>
      <c r="P157" s="161"/>
      <c r="Q157" s="161"/>
      <c r="R157" s="161"/>
      <c r="S157" s="161"/>
      <c r="T157" s="162"/>
      <c r="AT157" s="156" t="s">
        <v>127</v>
      </c>
      <c r="AU157" s="156" t="s">
        <v>78</v>
      </c>
      <c r="AV157" s="13" t="s">
        <v>78</v>
      </c>
      <c r="AW157" s="13" t="s">
        <v>30</v>
      </c>
      <c r="AX157" s="13" t="s">
        <v>31</v>
      </c>
      <c r="AY157" s="156" t="s">
        <v>118</v>
      </c>
    </row>
    <row r="158" spans="1:65" s="2" customFormat="1" ht="16.5" customHeight="1">
      <c r="A158" s="35"/>
      <c r="B158" s="140"/>
      <c r="C158" s="141" t="s">
        <v>249</v>
      </c>
      <c r="D158" s="141" t="s">
        <v>121</v>
      </c>
      <c r="E158" s="142" t="s">
        <v>250</v>
      </c>
      <c r="F158" s="143" t="s">
        <v>251</v>
      </c>
      <c r="G158" s="144" t="s">
        <v>124</v>
      </c>
      <c r="H158" s="145">
        <v>1</v>
      </c>
      <c r="I158" s="146"/>
      <c r="J158" s="147">
        <f>ROUND(I158*H158,2)</f>
        <v>0</v>
      </c>
      <c r="K158" s="143" t="s">
        <v>3</v>
      </c>
      <c r="L158" s="36"/>
      <c r="M158" s="148" t="s">
        <v>3</v>
      </c>
      <c r="N158" s="149" t="s">
        <v>40</v>
      </c>
      <c r="O158" s="56"/>
      <c r="P158" s="150">
        <f>O158*H158</f>
        <v>0</v>
      </c>
      <c r="Q158" s="150">
        <v>0</v>
      </c>
      <c r="R158" s="150">
        <f>Q158*H158</f>
        <v>0</v>
      </c>
      <c r="S158" s="150">
        <v>0</v>
      </c>
      <c r="T158" s="151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52" t="s">
        <v>125</v>
      </c>
      <c r="AT158" s="152" t="s">
        <v>121</v>
      </c>
      <c r="AU158" s="152" t="s">
        <v>78</v>
      </c>
      <c r="AY158" s="20" t="s">
        <v>118</v>
      </c>
      <c r="BE158" s="153">
        <f>IF(N158="základní",J158,0)</f>
        <v>0</v>
      </c>
      <c r="BF158" s="153">
        <f>IF(N158="snížená",J158,0)</f>
        <v>0</v>
      </c>
      <c r="BG158" s="153">
        <f>IF(N158="zákl. přenesená",J158,0)</f>
        <v>0</v>
      </c>
      <c r="BH158" s="153">
        <f>IF(N158="sníž. přenesená",J158,0)</f>
        <v>0</v>
      </c>
      <c r="BI158" s="153">
        <f>IF(N158="nulová",J158,0)</f>
        <v>0</v>
      </c>
      <c r="BJ158" s="20" t="s">
        <v>31</v>
      </c>
      <c r="BK158" s="153">
        <f>ROUND(I158*H158,2)</f>
        <v>0</v>
      </c>
      <c r="BL158" s="20" t="s">
        <v>125</v>
      </c>
      <c r="BM158" s="152" t="s">
        <v>252</v>
      </c>
    </row>
    <row r="159" spans="2:51" s="13" customFormat="1" ht="11.25">
      <c r="B159" s="154"/>
      <c r="D159" s="155" t="s">
        <v>127</v>
      </c>
      <c r="E159" s="156" t="s">
        <v>3</v>
      </c>
      <c r="F159" s="157" t="s">
        <v>31</v>
      </c>
      <c r="H159" s="158">
        <v>1</v>
      </c>
      <c r="I159" s="159"/>
      <c r="L159" s="154"/>
      <c r="M159" s="160"/>
      <c r="N159" s="161"/>
      <c r="O159" s="161"/>
      <c r="P159" s="161"/>
      <c r="Q159" s="161"/>
      <c r="R159" s="161"/>
      <c r="S159" s="161"/>
      <c r="T159" s="162"/>
      <c r="AT159" s="156" t="s">
        <v>127</v>
      </c>
      <c r="AU159" s="156" t="s">
        <v>78</v>
      </c>
      <c r="AV159" s="13" t="s">
        <v>78</v>
      </c>
      <c r="AW159" s="13" t="s">
        <v>30</v>
      </c>
      <c r="AX159" s="13" t="s">
        <v>31</v>
      </c>
      <c r="AY159" s="156" t="s">
        <v>118</v>
      </c>
    </row>
    <row r="160" spans="1:65" s="2" customFormat="1" ht="16.5" customHeight="1">
      <c r="A160" s="35"/>
      <c r="B160" s="140"/>
      <c r="C160" s="141" t="s">
        <v>253</v>
      </c>
      <c r="D160" s="141" t="s">
        <v>121</v>
      </c>
      <c r="E160" s="142" t="s">
        <v>254</v>
      </c>
      <c r="F160" s="143" t="s">
        <v>255</v>
      </c>
      <c r="G160" s="144" t="s">
        <v>124</v>
      </c>
      <c r="H160" s="145">
        <v>1</v>
      </c>
      <c r="I160" s="146"/>
      <c r="J160" s="147">
        <f>ROUND(I160*H160,2)</f>
        <v>0</v>
      </c>
      <c r="K160" s="143" t="s">
        <v>3</v>
      </c>
      <c r="L160" s="36"/>
      <c r="M160" s="148" t="s">
        <v>3</v>
      </c>
      <c r="N160" s="149" t="s">
        <v>40</v>
      </c>
      <c r="O160" s="56"/>
      <c r="P160" s="150">
        <f>O160*H160</f>
        <v>0</v>
      </c>
      <c r="Q160" s="150">
        <v>0</v>
      </c>
      <c r="R160" s="150">
        <f>Q160*H160</f>
        <v>0</v>
      </c>
      <c r="S160" s="150">
        <v>0</v>
      </c>
      <c r="T160" s="151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52" t="s">
        <v>125</v>
      </c>
      <c r="AT160" s="152" t="s">
        <v>121</v>
      </c>
      <c r="AU160" s="152" t="s">
        <v>78</v>
      </c>
      <c r="AY160" s="20" t="s">
        <v>118</v>
      </c>
      <c r="BE160" s="153">
        <f>IF(N160="základní",J160,0)</f>
        <v>0</v>
      </c>
      <c r="BF160" s="153">
        <f>IF(N160="snížená",J160,0)</f>
        <v>0</v>
      </c>
      <c r="BG160" s="153">
        <f>IF(N160="zákl. přenesená",J160,0)</f>
        <v>0</v>
      </c>
      <c r="BH160" s="153">
        <f>IF(N160="sníž. přenesená",J160,0)</f>
        <v>0</v>
      </c>
      <c r="BI160" s="153">
        <f>IF(N160="nulová",J160,0)</f>
        <v>0</v>
      </c>
      <c r="BJ160" s="20" t="s">
        <v>31</v>
      </c>
      <c r="BK160" s="153">
        <f>ROUND(I160*H160,2)</f>
        <v>0</v>
      </c>
      <c r="BL160" s="20" t="s">
        <v>125</v>
      </c>
      <c r="BM160" s="152" t="s">
        <v>256</v>
      </c>
    </row>
    <row r="161" spans="2:51" s="13" customFormat="1" ht="11.25">
      <c r="B161" s="154"/>
      <c r="D161" s="155" t="s">
        <v>127</v>
      </c>
      <c r="E161" s="156" t="s">
        <v>3</v>
      </c>
      <c r="F161" s="157" t="s">
        <v>31</v>
      </c>
      <c r="H161" s="158">
        <v>1</v>
      </c>
      <c r="I161" s="159"/>
      <c r="L161" s="154"/>
      <c r="M161" s="160"/>
      <c r="N161" s="161"/>
      <c r="O161" s="161"/>
      <c r="P161" s="161"/>
      <c r="Q161" s="161"/>
      <c r="R161" s="161"/>
      <c r="S161" s="161"/>
      <c r="T161" s="162"/>
      <c r="AT161" s="156" t="s">
        <v>127</v>
      </c>
      <c r="AU161" s="156" t="s">
        <v>78</v>
      </c>
      <c r="AV161" s="13" t="s">
        <v>78</v>
      </c>
      <c r="AW161" s="13" t="s">
        <v>30</v>
      </c>
      <c r="AX161" s="13" t="s">
        <v>31</v>
      </c>
      <c r="AY161" s="156" t="s">
        <v>118</v>
      </c>
    </row>
    <row r="162" spans="1:65" s="2" customFormat="1" ht="24.2" customHeight="1">
      <c r="A162" s="35"/>
      <c r="B162" s="140"/>
      <c r="C162" s="141" t="s">
        <v>257</v>
      </c>
      <c r="D162" s="141" t="s">
        <v>121</v>
      </c>
      <c r="E162" s="142" t="s">
        <v>258</v>
      </c>
      <c r="F162" s="143" t="s">
        <v>259</v>
      </c>
      <c r="G162" s="144" t="s">
        <v>124</v>
      </c>
      <c r="H162" s="145">
        <v>1</v>
      </c>
      <c r="I162" s="146"/>
      <c r="J162" s="147">
        <f>ROUND(I162*H162,2)</f>
        <v>0</v>
      </c>
      <c r="K162" s="143" t="s">
        <v>3</v>
      </c>
      <c r="L162" s="36"/>
      <c r="M162" s="148" t="s">
        <v>3</v>
      </c>
      <c r="N162" s="149" t="s">
        <v>40</v>
      </c>
      <c r="O162" s="56"/>
      <c r="P162" s="150">
        <f>O162*H162</f>
        <v>0</v>
      </c>
      <c r="Q162" s="150">
        <v>0</v>
      </c>
      <c r="R162" s="150">
        <f>Q162*H162</f>
        <v>0</v>
      </c>
      <c r="S162" s="150">
        <v>0</v>
      </c>
      <c r="T162" s="151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52" t="s">
        <v>125</v>
      </c>
      <c r="AT162" s="152" t="s">
        <v>121</v>
      </c>
      <c r="AU162" s="152" t="s">
        <v>78</v>
      </c>
      <c r="AY162" s="20" t="s">
        <v>118</v>
      </c>
      <c r="BE162" s="153">
        <f>IF(N162="základní",J162,0)</f>
        <v>0</v>
      </c>
      <c r="BF162" s="153">
        <f>IF(N162="snížená",J162,0)</f>
        <v>0</v>
      </c>
      <c r="BG162" s="153">
        <f>IF(N162="zákl. přenesená",J162,0)</f>
        <v>0</v>
      </c>
      <c r="BH162" s="153">
        <f>IF(N162="sníž. přenesená",J162,0)</f>
        <v>0</v>
      </c>
      <c r="BI162" s="153">
        <f>IF(N162="nulová",J162,0)</f>
        <v>0</v>
      </c>
      <c r="BJ162" s="20" t="s">
        <v>31</v>
      </c>
      <c r="BK162" s="153">
        <f>ROUND(I162*H162,2)</f>
        <v>0</v>
      </c>
      <c r="BL162" s="20" t="s">
        <v>125</v>
      </c>
      <c r="BM162" s="152" t="s">
        <v>260</v>
      </c>
    </row>
    <row r="163" spans="2:51" s="13" customFormat="1" ht="11.25">
      <c r="B163" s="154"/>
      <c r="D163" s="155" t="s">
        <v>127</v>
      </c>
      <c r="E163" s="156" t="s">
        <v>3</v>
      </c>
      <c r="F163" s="157" t="s">
        <v>31</v>
      </c>
      <c r="H163" s="158">
        <v>1</v>
      </c>
      <c r="I163" s="159"/>
      <c r="L163" s="154"/>
      <c r="M163" s="178"/>
      <c r="N163" s="179"/>
      <c r="O163" s="179"/>
      <c r="P163" s="179"/>
      <c r="Q163" s="179"/>
      <c r="R163" s="179"/>
      <c r="S163" s="179"/>
      <c r="T163" s="180"/>
      <c r="AT163" s="156" t="s">
        <v>127</v>
      </c>
      <c r="AU163" s="156" t="s">
        <v>78</v>
      </c>
      <c r="AV163" s="13" t="s">
        <v>78</v>
      </c>
      <c r="AW163" s="13" t="s">
        <v>30</v>
      </c>
      <c r="AX163" s="13" t="s">
        <v>31</v>
      </c>
      <c r="AY163" s="156" t="s">
        <v>118</v>
      </c>
    </row>
    <row r="164" spans="1:31" s="2" customFormat="1" ht="6.95" customHeight="1">
      <c r="A164" s="35"/>
      <c r="B164" s="45"/>
      <c r="C164" s="46"/>
      <c r="D164" s="46"/>
      <c r="E164" s="46"/>
      <c r="F164" s="46"/>
      <c r="G164" s="46"/>
      <c r="H164" s="46"/>
      <c r="I164" s="46"/>
      <c r="J164" s="46"/>
      <c r="K164" s="46"/>
      <c r="L164" s="36"/>
      <c r="M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</row>
  </sheetData>
  <autoFilter ref="C80:K163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572"/>
  <sheetViews>
    <sheetView showGridLines="0" workbookViewId="0" topLeftCell="A12">
      <selection activeCell="J12" sqref="J12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33" t="s">
        <v>6</v>
      </c>
      <c r="M2" s="318"/>
      <c r="N2" s="318"/>
      <c r="O2" s="318"/>
      <c r="P2" s="318"/>
      <c r="Q2" s="318"/>
      <c r="R2" s="318"/>
      <c r="S2" s="318"/>
      <c r="T2" s="318"/>
      <c r="U2" s="318"/>
      <c r="V2" s="318"/>
      <c r="AT2" s="20" t="s">
        <v>81</v>
      </c>
    </row>
    <row r="3" spans="2:46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3"/>
      <c r="AT3" s="20" t="s">
        <v>78</v>
      </c>
    </row>
    <row r="4" spans="2:46" s="1" customFormat="1" ht="24.95" customHeight="1">
      <c r="B4" s="23"/>
      <c r="D4" s="24" t="s">
        <v>94</v>
      </c>
      <c r="L4" s="23"/>
      <c r="M4" s="91" t="s">
        <v>11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30" t="s">
        <v>17</v>
      </c>
      <c r="L6" s="23"/>
    </row>
    <row r="7" spans="2:12" s="1" customFormat="1" ht="16.5" customHeight="1">
      <c r="B7" s="23"/>
      <c r="E7" s="334" t="str">
        <f>'Rekapitulace stavby'!K6</f>
        <v>Brno, Havlenova - rekonstrukce kanalizace a vodovodu</v>
      </c>
      <c r="F7" s="335"/>
      <c r="G7" s="335"/>
      <c r="H7" s="335"/>
      <c r="L7" s="23"/>
    </row>
    <row r="8" spans="1:31" s="2" customFormat="1" ht="12" customHeight="1">
      <c r="A8" s="35"/>
      <c r="B8" s="36"/>
      <c r="C8" s="35"/>
      <c r="D8" s="30" t="s">
        <v>95</v>
      </c>
      <c r="E8" s="35"/>
      <c r="F8" s="35"/>
      <c r="G8" s="35"/>
      <c r="H8" s="35"/>
      <c r="I8" s="35"/>
      <c r="J8" s="35"/>
      <c r="K8" s="35"/>
      <c r="L8" s="9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36"/>
      <c r="C9" s="35"/>
      <c r="D9" s="35"/>
      <c r="E9" s="296" t="s">
        <v>261</v>
      </c>
      <c r="F9" s="336"/>
      <c r="G9" s="336"/>
      <c r="H9" s="336"/>
      <c r="I9" s="35"/>
      <c r="J9" s="35"/>
      <c r="K9" s="35"/>
      <c r="L9" s="9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36"/>
      <c r="C10" s="35"/>
      <c r="D10" s="35"/>
      <c r="E10" s="35"/>
      <c r="F10" s="35"/>
      <c r="G10" s="35"/>
      <c r="H10" s="35"/>
      <c r="I10" s="35"/>
      <c r="J10" s="35"/>
      <c r="K10" s="35"/>
      <c r="L10" s="9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36"/>
      <c r="C11" s="35"/>
      <c r="D11" s="30" t="s">
        <v>19</v>
      </c>
      <c r="E11" s="35"/>
      <c r="F11" s="28" t="s">
        <v>3</v>
      </c>
      <c r="G11" s="35"/>
      <c r="H11" s="35"/>
      <c r="I11" s="30" t="s">
        <v>20</v>
      </c>
      <c r="J11" s="28" t="s">
        <v>3</v>
      </c>
      <c r="K11" s="35"/>
      <c r="L11" s="9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36"/>
      <c r="C12" s="35"/>
      <c r="D12" s="30" t="s">
        <v>21</v>
      </c>
      <c r="E12" s="35"/>
      <c r="F12" s="28" t="s">
        <v>22</v>
      </c>
      <c r="G12" s="35"/>
      <c r="H12" s="35"/>
      <c r="I12" s="30" t="s">
        <v>23</v>
      </c>
      <c r="J12" s="53"/>
      <c r="K12" s="35"/>
      <c r="L12" s="9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36"/>
      <c r="C13" s="35"/>
      <c r="D13" s="35"/>
      <c r="E13" s="35"/>
      <c r="F13" s="35"/>
      <c r="G13" s="35"/>
      <c r="H13" s="35"/>
      <c r="I13" s="35"/>
      <c r="J13" s="35"/>
      <c r="K13" s="35"/>
      <c r="L13" s="9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36"/>
      <c r="C14" s="35"/>
      <c r="D14" s="30" t="s">
        <v>24</v>
      </c>
      <c r="E14" s="35"/>
      <c r="F14" s="35"/>
      <c r="G14" s="35"/>
      <c r="H14" s="35"/>
      <c r="I14" s="30" t="s">
        <v>25</v>
      </c>
      <c r="J14" s="28" t="str">
        <f>IF('Rekapitulace stavby'!AN10="","",'Rekapitulace stavby'!AN10)</f>
        <v/>
      </c>
      <c r="K14" s="35"/>
      <c r="L14" s="9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36"/>
      <c r="C15" s="35"/>
      <c r="D15" s="35"/>
      <c r="E15" s="28" t="str">
        <f>IF('Rekapitulace stavby'!E11="","",'Rekapitulace stavby'!E11)</f>
        <v xml:space="preserve"> </v>
      </c>
      <c r="F15" s="35"/>
      <c r="G15" s="35"/>
      <c r="H15" s="35"/>
      <c r="I15" s="30" t="s">
        <v>26</v>
      </c>
      <c r="J15" s="28" t="str">
        <f>IF('Rekapitulace stavby'!AN11="","",'Rekapitulace stavby'!AN11)</f>
        <v/>
      </c>
      <c r="K15" s="35"/>
      <c r="L15" s="9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36"/>
      <c r="C16" s="35"/>
      <c r="D16" s="35"/>
      <c r="E16" s="35"/>
      <c r="F16" s="35"/>
      <c r="G16" s="35"/>
      <c r="H16" s="35"/>
      <c r="I16" s="35"/>
      <c r="J16" s="35"/>
      <c r="K16" s="35"/>
      <c r="L16" s="9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36"/>
      <c r="C17" s="35"/>
      <c r="D17" s="30" t="s">
        <v>27</v>
      </c>
      <c r="E17" s="35"/>
      <c r="F17" s="35"/>
      <c r="G17" s="35"/>
      <c r="H17" s="35"/>
      <c r="I17" s="30" t="s">
        <v>25</v>
      </c>
      <c r="J17" s="31" t="str">
        <f>'Rekapitulace stavby'!AN13</f>
        <v>Vyplň údaj</v>
      </c>
      <c r="K17" s="35"/>
      <c r="L17" s="9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36"/>
      <c r="C18" s="35"/>
      <c r="D18" s="35"/>
      <c r="E18" s="337" t="str">
        <f>'Rekapitulace stavby'!E14</f>
        <v>Vyplň údaj</v>
      </c>
      <c r="F18" s="317"/>
      <c r="G18" s="317"/>
      <c r="H18" s="317"/>
      <c r="I18" s="30" t="s">
        <v>26</v>
      </c>
      <c r="J18" s="31" t="str">
        <f>'Rekapitulace stavby'!AN14</f>
        <v>Vyplň údaj</v>
      </c>
      <c r="K18" s="35"/>
      <c r="L18" s="9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36"/>
      <c r="C19" s="35"/>
      <c r="D19" s="35"/>
      <c r="E19" s="35"/>
      <c r="F19" s="35"/>
      <c r="G19" s="35"/>
      <c r="H19" s="35"/>
      <c r="I19" s="35"/>
      <c r="J19" s="35"/>
      <c r="K19" s="35"/>
      <c r="L19" s="9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36"/>
      <c r="C20" s="35"/>
      <c r="D20" s="30" t="s">
        <v>29</v>
      </c>
      <c r="E20" s="35"/>
      <c r="F20" s="35"/>
      <c r="G20" s="35"/>
      <c r="H20" s="35"/>
      <c r="I20" s="30" t="s">
        <v>25</v>
      </c>
      <c r="J20" s="28" t="str">
        <f>IF('Rekapitulace stavby'!AN16="","",'Rekapitulace stavby'!AN16)</f>
        <v/>
      </c>
      <c r="K20" s="35"/>
      <c r="L20" s="9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36"/>
      <c r="C21" s="35"/>
      <c r="D21" s="35"/>
      <c r="E21" s="28" t="str">
        <f>IF('Rekapitulace stavby'!E17="","",'Rekapitulace stavby'!E17)</f>
        <v xml:space="preserve"> </v>
      </c>
      <c r="F21" s="35"/>
      <c r="G21" s="35"/>
      <c r="H21" s="35"/>
      <c r="I21" s="30" t="s">
        <v>26</v>
      </c>
      <c r="J21" s="28" t="str">
        <f>IF('Rekapitulace stavby'!AN17="","",'Rekapitulace stavby'!AN17)</f>
        <v/>
      </c>
      <c r="K21" s="35"/>
      <c r="L21" s="9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36"/>
      <c r="C22" s="35"/>
      <c r="D22" s="35"/>
      <c r="E22" s="35"/>
      <c r="F22" s="35"/>
      <c r="G22" s="35"/>
      <c r="H22" s="35"/>
      <c r="I22" s="35"/>
      <c r="J22" s="35"/>
      <c r="K22" s="35"/>
      <c r="L22" s="9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36"/>
      <c r="C23" s="35"/>
      <c r="D23" s="30" t="s">
        <v>32</v>
      </c>
      <c r="E23" s="35"/>
      <c r="F23" s="35"/>
      <c r="G23" s="35"/>
      <c r="H23" s="35"/>
      <c r="I23" s="30" t="s">
        <v>25</v>
      </c>
      <c r="J23" s="28" t="str">
        <f>IF('Rekapitulace stavby'!AN19="","",'Rekapitulace stavby'!AN19)</f>
        <v/>
      </c>
      <c r="K23" s="35"/>
      <c r="L23" s="9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36"/>
      <c r="C24" s="35"/>
      <c r="D24" s="35"/>
      <c r="E24" s="28" t="str">
        <f>IF('Rekapitulace stavby'!E20="","",'Rekapitulace stavby'!E20)</f>
        <v xml:space="preserve"> </v>
      </c>
      <c r="F24" s="35"/>
      <c r="G24" s="35"/>
      <c r="H24" s="35"/>
      <c r="I24" s="30" t="s">
        <v>26</v>
      </c>
      <c r="J24" s="28" t="str">
        <f>IF('Rekapitulace stavby'!AN20="","",'Rekapitulace stavby'!AN20)</f>
        <v/>
      </c>
      <c r="K24" s="35"/>
      <c r="L24" s="9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36"/>
      <c r="C25" s="35"/>
      <c r="D25" s="35"/>
      <c r="E25" s="35"/>
      <c r="F25" s="35"/>
      <c r="G25" s="35"/>
      <c r="H25" s="35"/>
      <c r="I25" s="35"/>
      <c r="J25" s="35"/>
      <c r="K25" s="35"/>
      <c r="L25" s="9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36"/>
      <c r="C26" s="35"/>
      <c r="D26" s="30" t="s">
        <v>33</v>
      </c>
      <c r="E26" s="35"/>
      <c r="F26" s="35"/>
      <c r="G26" s="35"/>
      <c r="H26" s="35"/>
      <c r="I26" s="35"/>
      <c r="J26" s="35"/>
      <c r="K26" s="35"/>
      <c r="L26" s="9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93"/>
      <c r="B27" s="94"/>
      <c r="C27" s="93"/>
      <c r="D27" s="93"/>
      <c r="E27" s="322" t="s">
        <v>3</v>
      </c>
      <c r="F27" s="322"/>
      <c r="G27" s="322"/>
      <c r="H27" s="322"/>
      <c r="I27" s="93"/>
      <c r="J27" s="93"/>
      <c r="K27" s="93"/>
      <c r="L27" s="95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31" s="2" customFormat="1" ht="6.95" customHeight="1">
      <c r="A28" s="35"/>
      <c r="B28" s="36"/>
      <c r="C28" s="35"/>
      <c r="D28" s="35"/>
      <c r="E28" s="35"/>
      <c r="F28" s="35"/>
      <c r="G28" s="35"/>
      <c r="H28" s="35"/>
      <c r="I28" s="35"/>
      <c r="J28" s="35"/>
      <c r="K28" s="35"/>
      <c r="L28" s="9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36"/>
      <c r="C29" s="35"/>
      <c r="D29" s="64"/>
      <c r="E29" s="64"/>
      <c r="F29" s="64"/>
      <c r="G29" s="64"/>
      <c r="H29" s="64"/>
      <c r="I29" s="64"/>
      <c r="J29" s="64"/>
      <c r="K29" s="64"/>
      <c r="L29" s="9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36"/>
      <c r="C30" s="35"/>
      <c r="D30" s="96" t="s">
        <v>35</v>
      </c>
      <c r="E30" s="35"/>
      <c r="F30" s="35"/>
      <c r="G30" s="35"/>
      <c r="H30" s="35"/>
      <c r="I30" s="35"/>
      <c r="J30" s="69">
        <f>ROUND(J86,0)</f>
        <v>0</v>
      </c>
      <c r="K30" s="35"/>
      <c r="L30" s="9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36"/>
      <c r="C31" s="35"/>
      <c r="D31" s="64"/>
      <c r="E31" s="64"/>
      <c r="F31" s="64"/>
      <c r="G31" s="64"/>
      <c r="H31" s="64"/>
      <c r="I31" s="64"/>
      <c r="J31" s="64"/>
      <c r="K31" s="64"/>
      <c r="L31" s="9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36"/>
      <c r="C32" s="35"/>
      <c r="D32" s="35"/>
      <c r="E32" s="35"/>
      <c r="F32" s="39" t="s">
        <v>37</v>
      </c>
      <c r="G32" s="35"/>
      <c r="H32" s="35"/>
      <c r="I32" s="39" t="s">
        <v>36</v>
      </c>
      <c r="J32" s="39" t="s">
        <v>38</v>
      </c>
      <c r="K32" s="35"/>
      <c r="L32" s="9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36"/>
      <c r="C33" s="35"/>
      <c r="D33" s="97" t="s">
        <v>39</v>
      </c>
      <c r="E33" s="30" t="s">
        <v>40</v>
      </c>
      <c r="F33" s="98">
        <f>ROUND((SUM(BE86:BE571)),0)</f>
        <v>0</v>
      </c>
      <c r="G33" s="35"/>
      <c r="H33" s="35"/>
      <c r="I33" s="99">
        <v>0.21</v>
      </c>
      <c r="J33" s="98">
        <f>ROUND(((SUM(BE86:BE571))*I33),0)</f>
        <v>0</v>
      </c>
      <c r="K33" s="35"/>
      <c r="L33" s="9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36"/>
      <c r="C34" s="35"/>
      <c r="D34" s="35"/>
      <c r="E34" s="30" t="s">
        <v>41</v>
      </c>
      <c r="F34" s="98">
        <f>ROUND((SUM(BF86:BF571)),0)</f>
        <v>0</v>
      </c>
      <c r="G34" s="35"/>
      <c r="H34" s="35"/>
      <c r="I34" s="99">
        <v>0.12</v>
      </c>
      <c r="J34" s="98">
        <f>ROUND(((SUM(BF86:BF571))*I34),0)</f>
        <v>0</v>
      </c>
      <c r="K34" s="35"/>
      <c r="L34" s="9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36"/>
      <c r="C35" s="35"/>
      <c r="D35" s="35"/>
      <c r="E35" s="30" t="s">
        <v>42</v>
      </c>
      <c r="F35" s="98">
        <f>ROUND((SUM(BG86:BG571)),0)</f>
        <v>0</v>
      </c>
      <c r="G35" s="35"/>
      <c r="H35" s="35"/>
      <c r="I35" s="99">
        <v>0.21</v>
      </c>
      <c r="J35" s="98">
        <f>0</f>
        <v>0</v>
      </c>
      <c r="K35" s="35"/>
      <c r="L35" s="9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36"/>
      <c r="C36" s="35"/>
      <c r="D36" s="35"/>
      <c r="E36" s="30" t="s">
        <v>43</v>
      </c>
      <c r="F36" s="98">
        <f>ROUND((SUM(BH86:BH571)),0)</f>
        <v>0</v>
      </c>
      <c r="G36" s="35"/>
      <c r="H36" s="35"/>
      <c r="I36" s="99">
        <v>0.12</v>
      </c>
      <c r="J36" s="98">
        <f>0</f>
        <v>0</v>
      </c>
      <c r="K36" s="35"/>
      <c r="L36" s="9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36"/>
      <c r="C37" s="35"/>
      <c r="D37" s="35"/>
      <c r="E37" s="30" t="s">
        <v>44</v>
      </c>
      <c r="F37" s="98">
        <f>ROUND((SUM(BI86:BI571)),0)</f>
        <v>0</v>
      </c>
      <c r="G37" s="35"/>
      <c r="H37" s="35"/>
      <c r="I37" s="99">
        <v>0</v>
      </c>
      <c r="J37" s="98">
        <f>0</f>
        <v>0</v>
      </c>
      <c r="K37" s="35"/>
      <c r="L37" s="9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36"/>
      <c r="C38" s="35"/>
      <c r="D38" s="35"/>
      <c r="E38" s="35"/>
      <c r="F38" s="35"/>
      <c r="G38" s="35"/>
      <c r="H38" s="35"/>
      <c r="I38" s="35"/>
      <c r="J38" s="35"/>
      <c r="K38" s="35"/>
      <c r="L38" s="9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36"/>
      <c r="C39" s="100"/>
      <c r="D39" s="101" t="s">
        <v>45</v>
      </c>
      <c r="E39" s="58"/>
      <c r="F39" s="58"/>
      <c r="G39" s="102" t="s">
        <v>46</v>
      </c>
      <c r="H39" s="103" t="s">
        <v>47</v>
      </c>
      <c r="I39" s="58"/>
      <c r="J39" s="104">
        <f>SUM(J30:J37)</f>
        <v>0</v>
      </c>
      <c r="K39" s="105"/>
      <c r="L39" s="9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5"/>
      <c r="C40" s="46"/>
      <c r="D40" s="46"/>
      <c r="E40" s="46"/>
      <c r="F40" s="46"/>
      <c r="G40" s="46"/>
      <c r="H40" s="46"/>
      <c r="I40" s="46"/>
      <c r="J40" s="46"/>
      <c r="K40" s="46"/>
      <c r="L40" s="9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47"/>
      <c r="C44" s="48"/>
      <c r="D44" s="48"/>
      <c r="E44" s="48"/>
      <c r="F44" s="48"/>
      <c r="G44" s="48"/>
      <c r="H44" s="48"/>
      <c r="I44" s="48"/>
      <c r="J44" s="48"/>
      <c r="K44" s="48"/>
      <c r="L44" s="92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97</v>
      </c>
      <c r="D45" s="35"/>
      <c r="E45" s="35"/>
      <c r="F45" s="35"/>
      <c r="G45" s="35"/>
      <c r="H45" s="35"/>
      <c r="I45" s="35"/>
      <c r="J45" s="35"/>
      <c r="K45" s="35"/>
      <c r="L45" s="92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5"/>
      <c r="D46" s="35"/>
      <c r="E46" s="35"/>
      <c r="F46" s="35"/>
      <c r="G46" s="35"/>
      <c r="H46" s="35"/>
      <c r="I46" s="35"/>
      <c r="J46" s="35"/>
      <c r="K46" s="35"/>
      <c r="L46" s="92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17</v>
      </c>
      <c r="D47" s="35"/>
      <c r="E47" s="35"/>
      <c r="F47" s="35"/>
      <c r="G47" s="35"/>
      <c r="H47" s="35"/>
      <c r="I47" s="35"/>
      <c r="J47" s="35"/>
      <c r="K47" s="35"/>
      <c r="L47" s="92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5"/>
      <c r="D48" s="35"/>
      <c r="E48" s="334" t="str">
        <f>E7</f>
        <v>Brno, Havlenova - rekonstrukce kanalizace a vodovodu</v>
      </c>
      <c r="F48" s="335"/>
      <c r="G48" s="335"/>
      <c r="H48" s="335"/>
      <c r="I48" s="35"/>
      <c r="J48" s="35"/>
      <c r="K48" s="35"/>
      <c r="L48" s="92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95</v>
      </c>
      <c r="D49" s="35"/>
      <c r="E49" s="35"/>
      <c r="F49" s="35"/>
      <c r="G49" s="35"/>
      <c r="H49" s="35"/>
      <c r="I49" s="35"/>
      <c r="J49" s="35"/>
      <c r="K49" s="35"/>
      <c r="L49" s="92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5"/>
      <c r="D50" s="35"/>
      <c r="E50" s="296" t="str">
        <f>E9</f>
        <v>SO 01 - Stoky</v>
      </c>
      <c r="F50" s="336"/>
      <c r="G50" s="336"/>
      <c r="H50" s="336"/>
      <c r="I50" s="35"/>
      <c r="J50" s="35"/>
      <c r="K50" s="35"/>
      <c r="L50" s="92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5"/>
      <c r="D51" s="35"/>
      <c r="E51" s="35"/>
      <c r="F51" s="35"/>
      <c r="G51" s="35"/>
      <c r="H51" s="35"/>
      <c r="I51" s="35"/>
      <c r="J51" s="35"/>
      <c r="K51" s="35"/>
      <c r="L51" s="92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5"/>
      <c r="E52" s="35"/>
      <c r="F52" s="28" t="str">
        <f>F12</f>
        <v xml:space="preserve"> </v>
      </c>
      <c r="G52" s="35"/>
      <c r="H52" s="35"/>
      <c r="I52" s="30" t="s">
        <v>23</v>
      </c>
      <c r="J52" s="53" t="str">
        <f>IF(J12="","",J12)</f>
        <v/>
      </c>
      <c r="K52" s="35"/>
      <c r="L52" s="92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5"/>
      <c r="D53" s="35"/>
      <c r="E53" s="35"/>
      <c r="F53" s="35"/>
      <c r="G53" s="35"/>
      <c r="H53" s="35"/>
      <c r="I53" s="35"/>
      <c r="J53" s="35"/>
      <c r="K53" s="35"/>
      <c r="L53" s="92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5.2" customHeight="1">
      <c r="A54" s="35"/>
      <c r="B54" s="36"/>
      <c r="C54" s="30" t="s">
        <v>24</v>
      </c>
      <c r="D54" s="35"/>
      <c r="E54" s="35"/>
      <c r="F54" s="28" t="str">
        <f>E15</f>
        <v xml:space="preserve"> </v>
      </c>
      <c r="G54" s="35"/>
      <c r="H54" s="35"/>
      <c r="I54" s="30" t="s">
        <v>29</v>
      </c>
      <c r="J54" s="33" t="str">
        <f>E21</f>
        <v xml:space="preserve"> </v>
      </c>
      <c r="K54" s="35"/>
      <c r="L54" s="92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2" customHeight="1">
      <c r="A55" s="35"/>
      <c r="B55" s="36"/>
      <c r="C55" s="30" t="s">
        <v>27</v>
      </c>
      <c r="D55" s="35"/>
      <c r="E55" s="35"/>
      <c r="F55" s="28" t="str">
        <f>IF(E18="","",E18)</f>
        <v>Vyplň údaj</v>
      </c>
      <c r="G55" s="35"/>
      <c r="H55" s="35"/>
      <c r="I55" s="30" t="s">
        <v>32</v>
      </c>
      <c r="J55" s="33" t="str">
        <f>E24</f>
        <v xml:space="preserve"> </v>
      </c>
      <c r="K55" s="35"/>
      <c r="L55" s="92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5"/>
      <c r="D56" s="35"/>
      <c r="E56" s="35"/>
      <c r="F56" s="35"/>
      <c r="G56" s="35"/>
      <c r="H56" s="35"/>
      <c r="I56" s="35"/>
      <c r="J56" s="35"/>
      <c r="K56" s="35"/>
      <c r="L56" s="92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06" t="s">
        <v>98</v>
      </c>
      <c r="D57" s="100"/>
      <c r="E57" s="100"/>
      <c r="F57" s="100"/>
      <c r="G57" s="100"/>
      <c r="H57" s="100"/>
      <c r="I57" s="100"/>
      <c r="J57" s="107" t="s">
        <v>99</v>
      </c>
      <c r="K57" s="100"/>
      <c r="L57" s="92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5"/>
      <c r="D58" s="35"/>
      <c r="E58" s="35"/>
      <c r="F58" s="35"/>
      <c r="G58" s="35"/>
      <c r="H58" s="35"/>
      <c r="I58" s="35"/>
      <c r="J58" s="35"/>
      <c r="K58" s="35"/>
      <c r="L58" s="92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08" t="s">
        <v>67</v>
      </c>
      <c r="D59" s="35"/>
      <c r="E59" s="35"/>
      <c r="F59" s="35"/>
      <c r="G59" s="35"/>
      <c r="H59" s="35"/>
      <c r="I59" s="35"/>
      <c r="J59" s="69">
        <f>J86</f>
        <v>0</v>
      </c>
      <c r="K59" s="35"/>
      <c r="L59" s="92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20" t="s">
        <v>100</v>
      </c>
    </row>
    <row r="60" spans="2:12" s="9" customFormat="1" ht="24.95" customHeight="1">
      <c r="B60" s="109"/>
      <c r="D60" s="110" t="s">
        <v>101</v>
      </c>
      <c r="E60" s="111"/>
      <c r="F60" s="111"/>
      <c r="G60" s="111"/>
      <c r="H60" s="111"/>
      <c r="I60" s="111"/>
      <c r="J60" s="112">
        <f>J87</f>
        <v>0</v>
      </c>
      <c r="L60" s="109"/>
    </row>
    <row r="61" spans="2:12" s="10" customFormat="1" ht="19.9" customHeight="1">
      <c r="B61" s="113"/>
      <c r="D61" s="114" t="s">
        <v>262</v>
      </c>
      <c r="E61" s="115"/>
      <c r="F61" s="115"/>
      <c r="G61" s="115"/>
      <c r="H61" s="115"/>
      <c r="I61" s="115"/>
      <c r="J61" s="116">
        <f>J88</f>
        <v>0</v>
      </c>
      <c r="L61" s="113"/>
    </row>
    <row r="62" spans="2:12" s="10" customFormat="1" ht="19.9" customHeight="1">
      <c r="B62" s="113"/>
      <c r="D62" s="114" t="s">
        <v>263</v>
      </c>
      <c r="E62" s="115"/>
      <c r="F62" s="115"/>
      <c r="G62" s="115"/>
      <c r="H62" s="115"/>
      <c r="I62" s="115"/>
      <c r="J62" s="116">
        <f>J244</f>
        <v>0</v>
      </c>
      <c r="L62" s="113"/>
    </row>
    <row r="63" spans="2:12" s="10" customFormat="1" ht="19.9" customHeight="1">
      <c r="B63" s="113"/>
      <c r="D63" s="114" t="s">
        <v>264</v>
      </c>
      <c r="E63" s="115"/>
      <c r="F63" s="115"/>
      <c r="G63" s="115"/>
      <c r="H63" s="115"/>
      <c r="I63" s="115"/>
      <c r="J63" s="116">
        <f>J282</f>
        <v>0</v>
      </c>
      <c r="L63" s="113"/>
    </row>
    <row r="64" spans="2:12" s="10" customFormat="1" ht="19.9" customHeight="1">
      <c r="B64" s="113"/>
      <c r="D64" s="114" t="s">
        <v>265</v>
      </c>
      <c r="E64" s="115"/>
      <c r="F64" s="115"/>
      <c r="G64" s="115"/>
      <c r="H64" s="115"/>
      <c r="I64" s="115"/>
      <c r="J64" s="116">
        <f>J358</f>
        <v>0</v>
      </c>
      <c r="L64" s="113"/>
    </row>
    <row r="65" spans="2:12" s="10" customFormat="1" ht="19.9" customHeight="1">
      <c r="B65" s="113"/>
      <c r="D65" s="114" t="s">
        <v>266</v>
      </c>
      <c r="E65" s="115"/>
      <c r="F65" s="115"/>
      <c r="G65" s="115"/>
      <c r="H65" s="115"/>
      <c r="I65" s="115"/>
      <c r="J65" s="116">
        <f>J365</f>
        <v>0</v>
      </c>
      <c r="L65" s="113"/>
    </row>
    <row r="66" spans="2:12" s="10" customFormat="1" ht="19.9" customHeight="1">
      <c r="B66" s="113"/>
      <c r="D66" s="114" t="s">
        <v>102</v>
      </c>
      <c r="E66" s="115"/>
      <c r="F66" s="115"/>
      <c r="G66" s="115"/>
      <c r="H66" s="115"/>
      <c r="I66" s="115"/>
      <c r="J66" s="116">
        <f>J541</f>
        <v>0</v>
      </c>
      <c r="L66" s="113"/>
    </row>
    <row r="67" spans="1:31" s="2" customFormat="1" ht="21.75" customHeight="1">
      <c r="A67" s="35"/>
      <c r="B67" s="36"/>
      <c r="C67" s="35"/>
      <c r="D67" s="35"/>
      <c r="E67" s="35"/>
      <c r="F67" s="35"/>
      <c r="G67" s="35"/>
      <c r="H67" s="35"/>
      <c r="I67" s="35"/>
      <c r="J67" s="35"/>
      <c r="K67" s="35"/>
      <c r="L67" s="92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</row>
    <row r="68" spans="1:31" s="2" customFormat="1" ht="6.95" customHeight="1">
      <c r="A68" s="35"/>
      <c r="B68" s="45"/>
      <c r="C68" s="46"/>
      <c r="D68" s="46"/>
      <c r="E68" s="46"/>
      <c r="F68" s="46"/>
      <c r="G68" s="46"/>
      <c r="H68" s="46"/>
      <c r="I68" s="46"/>
      <c r="J68" s="46"/>
      <c r="K68" s="46"/>
      <c r="L68" s="92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72" spans="1:31" s="2" customFormat="1" ht="6.95" customHeight="1">
      <c r="A72" s="35"/>
      <c r="B72" s="47"/>
      <c r="C72" s="48"/>
      <c r="D72" s="48"/>
      <c r="E72" s="48"/>
      <c r="F72" s="48"/>
      <c r="G72" s="48"/>
      <c r="H72" s="48"/>
      <c r="I72" s="48"/>
      <c r="J72" s="48"/>
      <c r="K72" s="48"/>
      <c r="L72" s="92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24.95" customHeight="1">
      <c r="A73" s="35"/>
      <c r="B73" s="36"/>
      <c r="C73" s="24" t="s">
        <v>103</v>
      </c>
      <c r="D73" s="35"/>
      <c r="E73" s="35"/>
      <c r="F73" s="35"/>
      <c r="G73" s="35"/>
      <c r="H73" s="35"/>
      <c r="I73" s="35"/>
      <c r="J73" s="35"/>
      <c r="K73" s="35"/>
      <c r="L73" s="92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6.95" customHeight="1">
      <c r="A74" s="35"/>
      <c r="B74" s="36"/>
      <c r="C74" s="35"/>
      <c r="D74" s="35"/>
      <c r="E74" s="35"/>
      <c r="F74" s="35"/>
      <c r="G74" s="35"/>
      <c r="H74" s="35"/>
      <c r="I74" s="35"/>
      <c r="J74" s="35"/>
      <c r="K74" s="35"/>
      <c r="L74" s="92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2" customHeight="1">
      <c r="A75" s="35"/>
      <c r="B75" s="36"/>
      <c r="C75" s="30" t="s">
        <v>17</v>
      </c>
      <c r="D75" s="35"/>
      <c r="E75" s="35"/>
      <c r="F75" s="35"/>
      <c r="G75" s="35"/>
      <c r="H75" s="35"/>
      <c r="I75" s="35"/>
      <c r="J75" s="35"/>
      <c r="K75" s="35"/>
      <c r="L75" s="92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6.5" customHeight="1">
      <c r="A76" s="35"/>
      <c r="B76" s="36"/>
      <c r="C76" s="35"/>
      <c r="D76" s="35"/>
      <c r="E76" s="334" t="str">
        <f>E7</f>
        <v>Brno, Havlenova - rekonstrukce kanalizace a vodovodu</v>
      </c>
      <c r="F76" s="335"/>
      <c r="G76" s="335"/>
      <c r="H76" s="335"/>
      <c r="I76" s="35"/>
      <c r="J76" s="35"/>
      <c r="K76" s="35"/>
      <c r="L76" s="9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2" customHeight="1">
      <c r="A77" s="35"/>
      <c r="B77" s="36"/>
      <c r="C77" s="30" t="s">
        <v>95</v>
      </c>
      <c r="D77" s="35"/>
      <c r="E77" s="35"/>
      <c r="F77" s="35"/>
      <c r="G77" s="35"/>
      <c r="H77" s="35"/>
      <c r="I77" s="35"/>
      <c r="J77" s="35"/>
      <c r="K77" s="35"/>
      <c r="L77" s="9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6.5" customHeight="1">
      <c r="A78" s="35"/>
      <c r="B78" s="36"/>
      <c r="C78" s="35"/>
      <c r="D78" s="35"/>
      <c r="E78" s="296" t="str">
        <f>E9</f>
        <v>SO 01 - Stoky</v>
      </c>
      <c r="F78" s="336"/>
      <c r="G78" s="336"/>
      <c r="H78" s="336"/>
      <c r="I78" s="35"/>
      <c r="J78" s="35"/>
      <c r="K78" s="35"/>
      <c r="L78" s="92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6.95" customHeight="1">
      <c r="A79" s="35"/>
      <c r="B79" s="36"/>
      <c r="C79" s="35"/>
      <c r="D79" s="35"/>
      <c r="E79" s="35"/>
      <c r="F79" s="35"/>
      <c r="G79" s="35"/>
      <c r="H79" s="35"/>
      <c r="I79" s="35"/>
      <c r="J79" s="35"/>
      <c r="K79" s="35"/>
      <c r="L79" s="92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2" customHeight="1">
      <c r="A80" s="35"/>
      <c r="B80" s="36"/>
      <c r="C80" s="30" t="s">
        <v>21</v>
      </c>
      <c r="D80" s="35"/>
      <c r="E80" s="35"/>
      <c r="F80" s="28" t="str">
        <f>F12</f>
        <v xml:space="preserve"> </v>
      </c>
      <c r="G80" s="35"/>
      <c r="H80" s="35"/>
      <c r="I80" s="30" t="s">
        <v>23</v>
      </c>
      <c r="J80" s="53" t="str">
        <f>IF(J12="","",J12)</f>
        <v/>
      </c>
      <c r="K80" s="35"/>
      <c r="L80" s="92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6.95" customHeight="1">
      <c r="A81" s="35"/>
      <c r="B81" s="36"/>
      <c r="C81" s="35"/>
      <c r="D81" s="35"/>
      <c r="E81" s="35"/>
      <c r="F81" s="35"/>
      <c r="G81" s="35"/>
      <c r="H81" s="35"/>
      <c r="I81" s="35"/>
      <c r="J81" s="35"/>
      <c r="K81" s="35"/>
      <c r="L81" s="9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15.2" customHeight="1">
      <c r="A82" s="35"/>
      <c r="B82" s="36"/>
      <c r="C82" s="30" t="s">
        <v>24</v>
      </c>
      <c r="D82" s="35"/>
      <c r="E82" s="35"/>
      <c r="F82" s="28" t="str">
        <f>E15</f>
        <v xml:space="preserve"> </v>
      </c>
      <c r="G82" s="35"/>
      <c r="H82" s="35"/>
      <c r="I82" s="30" t="s">
        <v>29</v>
      </c>
      <c r="J82" s="33" t="str">
        <f>E21</f>
        <v xml:space="preserve"> </v>
      </c>
      <c r="K82" s="35"/>
      <c r="L82" s="9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15.2" customHeight="1">
      <c r="A83" s="35"/>
      <c r="B83" s="36"/>
      <c r="C83" s="30" t="s">
        <v>27</v>
      </c>
      <c r="D83" s="35"/>
      <c r="E83" s="35"/>
      <c r="F83" s="28" t="str">
        <f>IF(E18="","",E18)</f>
        <v>Vyplň údaj</v>
      </c>
      <c r="G83" s="35"/>
      <c r="H83" s="35"/>
      <c r="I83" s="30" t="s">
        <v>32</v>
      </c>
      <c r="J83" s="33" t="str">
        <f>E24</f>
        <v xml:space="preserve"> </v>
      </c>
      <c r="K83" s="35"/>
      <c r="L83" s="9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0.35" customHeight="1">
      <c r="A84" s="35"/>
      <c r="B84" s="36"/>
      <c r="C84" s="35"/>
      <c r="D84" s="35"/>
      <c r="E84" s="35"/>
      <c r="F84" s="35"/>
      <c r="G84" s="35"/>
      <c r="H84" s="35"/>
      <c r="I84" s="35"/>
      <c r="J84" s="35"/>
      <c r="K84" s="35"/>
      <c r="L84" s="9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11" customFormat="1" ht="29.25" customHeight="1">
      <c r="A85" s="117"/>
      <c r="B85" s="118"/>
      <c r="C85" s="119" t="s">
        <v>104</v>
      </c>
      <c r="D85" s="120" t="s">
        <v>54</v>
      </c>
      <c r="E85" s="120" t="s">
        <v>50</v>
      </c>
      <c r="F85" s="120" t="s">
        <v>51</v>
      </c>
      <c r="G85" s="120" t="s">
        <v>105</v>
      </c>
      <c r="H85" s="120" t="s">
        <v>106</v>
      </c>
      <c r="I85" s="120" t="s">
        <v>107</v>
      </c>
      <c r="J85" s="120" t="s">
        <v>99</v>
      </c>
      <c r="K85" s="121" t="s">
        <v>108</v>
      </c>
      <c r="L85" s="122"/>
      <c r="M85" s="60" t="s">
        <v>3</v>
      </c>
      <c r="N85" s="61" t="s">
        <v>39</v>
      </c>
      <c r="O85" s="61" t="s">
        <v>109</v>
      </c>
      <c r="P85" s="61" t="s">
        <v>110</v>
      </c>
      <c r="Q85" s="61" t="s">
        <v>111</v>
      </c>
      <c r="R85" s="61" t="s">
        <v>112</v>
      </c>
      <c r="S85" s="61" t="s">
        <v>113</v>
      </c>
      <c r="T85" s="62" t="s">
        <v>114</v>
      </c>
      <c r="U85" s="117"/>
      <c r="V85" s="117"/>
      <c r="W85" s="117"/>
      <c r="X85" s="117"/>
      <c r="Y85" s="117"/>
      <c r="Z85" s="117"/>
      <c r="AA85" s="117"/>
      <c r="AB85" s="117"/>
      <c r="AC85" s="117"/>
      <c r="AD85" s="117"/>
      <c r="AE85" s="117"/>
    </row>
    <row r="86" spans="1:63" s="2" customFormat="1" ht="22.9" customHeight="1">
      <c r="A86" s="35"/>
      <c r="B86" s="36"/>
      <c r="C86" s="67" t="s">
        <v>115</v>
      </c>
      <c r="D86" s="35"/>
      <c r="E86" s="35"/>
      <c r="F86" s="35"/>
      <c r="G86" s="35"/>
      <c r="H86" s="35"/>
      <c r="I86" s="35"/>
      <c r="J86" s="123">
        <f>BK86</f>
        <v>0</v>
      </c>
      <c r="K86" s="35"/>
      <c r="L86" s="36"/>
      <c r="M86" s="63"/>
      <c r="N86" s="54"/>
      <c r="O86" s="64"/>
      <c r="P86" s="124">
        <f>P87</f>
        <v>0</v>
      </c>
      <c r="Q86" s="64"/>
      <c r="R86" s="124">
        <f>R87</f>
        <v>885.3389785499995</v>
      </c>
      <c r="S86" s="64"/>
      <c r="T86" s="125">
        <f>T87</f>
        <v>816.4195709999999</v>
      </c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T86" s="20" t="s">
        <v>68</v>
      </c>
      <c r="AU86" s="20" t="s">
        <v>100</v>
      </c>
      <c r="BK86" s="126">
        <f>BK87</f>
        <v>0</v>
      </c>
    </row>
    <row r="87" spans="2:63" s="12" customFormat="1" ht="25.9" customHeight="1">
      <c r="B87" s="127"/>
      <c r="D87" s="128" t="s">
        <v>68</v>
      </c>
      <c r="E87" s="129" t="s">
        <v>116</v>
      </c>
      <c r="F87" s="129" t="s">
        <v>117</v>
      </c>
      <c r="I87" s="130"/>
      <c r="J87" s="131">
        <f>BK87</f>
        <v>0</v>
      </c>
      <c r="L87" s="127"/>
      <c r="M87" s="132"/>
      <c r="N87" s="133"/>
      <c r="O87" s="133"/>
      <c r="P87" s="134">
        <f>P88+P244+P282+P358+P365+P541</f>
        <v>0</v>
      </c>
      <c r="Q87" s="133"/>
      <c r="R87" s="134">
        <f>R88+R244+R282+R358+R365+R541</f>
        <v>885.3389785499995</v>
      </c>
      <c r="S87" s="133"/>
      <c r="T87" s="135">
        <f>T88+T244+T282+T358+T365+T541</f>
        <v>816.4195709999999</v>
      </c>
      <c r="AR87" s="128" t="s">
        <v>31</v>
      </c>
      <c r="AT87" s="136" t="s">
        <v>68</v>
      </c>
      <c r="AU87" s="136" t="s">
        <v>69</v>
      </c>
      <c r="AY87" s="128" t="s">
        <v>118</v>
      </c>
      <c r="BK87" s="137">
        <f>BK88+BK244+BK282+BK358+BK365+BK541</f>
        <v>0</v>
      </c>
    </row>
    <row r="88" spans="2:63" s="12" customFormat="1" ht="22.9" customHeight="1">
      <c r="B88" s="127"/>
      <c r="D88" s="128" t="s">
        <v>68</v>
      </c>
      <c r="E88" s="138" t="s">
        <v>31</v>
      </c>
      <c r="F88" s="138" t="s">
        <v>267</v>
      </c>
      <c r="I88" s="130"/>
      <c r="J88" s="139">
        <f>BK88</f>
        <v>0</v>
      </c>
      <c r="L88" s="127"/>
      <c r="M88" s="132"/>
      <c r="N88" s="133"/>
      <c r="O88" s="133"/>
      <c r="P88" s="134">
        <f>SUM(P89:P243)</f>
        <v>0</v>
      </c>
      <c r="Q88" s="133"/>
      <c r="R88" s="134">
        <f>SUM(R89:R243)</f>
        <v>11.926154359999998</v>
      </c>
      <c r="S88" s="133"/>
      <c r="T88" s="135">
        <f>SUM(T89:T243)</f>
        <v>816.4195709999999</v>
      </c>
      <c r="AR88" s="128" t="s">
        <v>31</v>
      </c>
      <c r="AT88" s="136" t="s">
        <v>68</v>
      </c>
      <c r="AU88" s="136" t="s">
        <v>31</v>
      </c>
      <c r="AY88" s="128" t="s">
        <v>118</v>
      </c>
      <c r="BK88" s="137">
        <f>SUM(BK89:BK243)</f>
        <v>0</v>
      </c>
    </row>
    <row r="89" spans="1:65" s="2" customFormat="1" ht="33" customHeight="1">
      <c r="A89" s="35"/>
      <c r="B89" s="140"/>
      <c r="C89" s="141" t="s">
        <v>31</v>
      </c>
      <c r="D89" s="141" t="s">
        <v>121</v>
      </c>
      <c r="E89" s="142" t="s">
        <v>268</v>
      </c>
      <c r="F89" s="143" t="s">
        <v>269</v>
      </c>
      <c r="G89" s="144" t="s">
        <v>270</v>
      </c>
      <c r="H89" s="145">
        <v>10.8</v>
      </c>
      <c r="I89" s="146"/>
      <c r="J89" s="147">
        <f>ROUND(I89*H89,2)</f>
        <v>0</v>
      </c>
      <c r="K89" s="143" t="s">
        <v>271</v>
      </c>
      <c r="L89" s="36"/>
      <c r="M89" s="148" t="s">
        <v>3</v>
      </c>
      <c r="N89" s="149" t="s">
        <v>40</v>
      </c>
      <c r="O89" s="56"/>
      <c r="P89" s="150">
        <f>O89*H89</f>
        <v>0</v>
      </c>
      <c r="Q89" s="150">
        <v>0</v>
      </c>
      <c r="R89" s="150">
        <f>Q89*H89</f>
        <v>0</v>
      </c>
      <c r="S89" s="150">
        <v>0.709</v>
      </c>
      <c r="T89" s="151">
        <f>S89*H89</f>
        <v>7.6572000000000005</v>
      </c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R89" s="152" t="s">
        <v>125</v>
      </c>
      <c r="AT89" s="152" t="s">
        <v>121</v>
      </c>
      <c r="AU89" s="152" t="s">
        <v>78</v>
      </c>
      <c r="AY89" s="20" t="s">
        <v>118</v>
      </c>
      <c r="BE89" s="153">
        <f>IF(N89="základní",J89,0)</f>
        <v>0</v>
      </c>
      <c r="BF89" s="153">
        <f>IF(N89="snížená",J89,0)</f>
        <v>0</v>
      </c>
      <c r="BG89" s="153">
        <f>IF(N89="zákl. přenesená",J89,0)</f>
        <v>0</v>
      </c>
      <c r="BH89" s="153">
        <f>IF(N89="sníž. přenesená",J89,0)</f>
        <v>0</v>
      </c>
      <c r="BI89" s="153">
        <f>IF(N89="nulová",J89,0)</f>
        <v>0</v>
      </c>
      <c r="BJ89" s="20" t="s">
        <v>31</v>
      </c>
      <c r="BK89" s="153">
        <f>ROUND(I89*H89,2)</f>
        <v>0</v>
      </c>
      <c r="BL89" s="20" t="s">
        <v>125</v>
      </c>
      <c r="BM89" s="152" t="s">
        <v>272</v>
      </c>
    </row>
    <row r="90" spans="1:47" s="2" customFormat="1" ht="11.25">
      <c r="A90" s="35"/>
      <c r="B90" s="36"/>
      <c r="C90" s="35"/>
      <c r="D90" s="181" t="s">
        <v>273</v>
      </c>
      <c r="E90" s="35"/>
      <c r="F90" s="182" t="s">
        <v>274</v>
      </c>
      <c r="G90" s="35"/>
      <c r="H90" s="35"/>
      <c r="I90" s="183"/>
      <c r="J90" s="35"/>
      <c r="K90" s="35"/>
      <c r="L90" s="36"/>
      <c r="M90" s="184"/>
      <c r="N90" s="185"/>
      <c r="O90" s="56"/>
      <c r="P90" s="56"/>
      <c r="Q90" s="56"/>
      <c r="R90" s="56"/>
      <c r="S90" s="56"/>
      <c r="T90" s="57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T90" s="20" t="s">
        <v>273</v>
      </c>
      <c r="AU90" s="20" t="s">
        <v>78</v>
      </c>
    </row>
    <row r="91" spans="2:51" s="13" customFormat="1" ht="11.25">
      <c r="B91" s="154"/>
      <c r="D91" s="155" t="s">
        <v>127</v>
      </c>
      <c r="E91" s="156" t="s">
        <v>3</v>
      </c>
      <c r="F91" s="157" t="s">
        <v>275</v>
      </c>
      <c r="H91" s="158">
        <v>10.8</v>
      </c>
      <c r="I91" s="159"/>
      <c r="L91" s="154"/>
      <c r="M91" s="160"/>
      <c r="N91" s="161"/>
      <c r="O91" s="161"/>
      <c r="P91" s="161"/>
      <c r="Q91" s="161"/>
      <c r="R91" s="161"/>
      <c r="S91" s="161"/>
      <c r="T91" s="162"/>
      <c r="AT91" s="156" t="s">
        <v>127</v>
      </c>
      <c r="AU91" s="156" t="s">
        <v>78</v>
      </c>
      <c r="AV91" s="13" t="s">
        <v>78</v>
      </c>
      <c r="AW91" s="13" t="s">
        <v>30</v>
      </c>
      <c r="AX91" s="13" t="s">
        <v>31</v>
      </c>
      <c r="AY91" s="156" t="s">
        <v>118</v>
      </c>
    </row>
    <row r="92" spans="1:65" s="2" customFormat="1" ht="33" customHeight="1">
      <c r="A92" s="35"/>
      <c r="B92" s="140"/>
      <c r="C92" s="141" t="s">
        <v>78</v>
      </c>
      <c r="D92" s="141" t="s">
        <v>121</v>
      </c>
      <c r="E92" s="142" t="s">
        <v>276</v>
      </c>
      <c r="F92" s="143" t="s">
        <v>277</v>
      </c>
      <c r="G92" s="144" t="s">
        <v>270</v>
      </c>
      <c r="H92" s="145">
        <v>10.8</v>
      </c>
      <c r="I92" s="146"/>
      <c r="J92" s="147">
        <f>ROUND(I92*H92,2)</f>
        <v>0</v>
      </c>
      <c r="K92" s="143" t="s">
        <v>271</v>
      </c>
      <c r="L92" s="36"/>
      <c r="M92" s="148" t="s">
        <v>3</v>
      </c>
      <c r="N92" s="149" t="s">
        <v>40</v>
      </c>
      <c r="O92" s="56"/>
      <c r="P92" s="150">
        <f>O92*H92</f>
        <v>0</v>
      </c>
      <c r="Q92" s="150">
        <v>0</v>
      </c>
      <c r="R92" s="150">
        <f>Q92*H92</f>
        <v>0</v>
      </c>
      <c r="S92" s="150">
        <v>0.93</v>
      </c>
      <c r="T92" s="151">
        <f>S92*H92</f>
        <v>10.044</v>
      </c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R92" s="152" t="s">
        <v>125</v>
      </c>
      <c r="AT92" s="152" t="s">
        <v>121</v>
      </c>
      <c r="AU92" s="152" t="s">
        <v>78</v>
      </c>
      <c r="AY92" s="20" t="s">
        <v>118</v>
      </c>
      <c r="BE92" s="153">
        <f>IF(N92="základní",J92,0)</f>
        <v>0</v>
      </c>
      <c r="BF92" s="153">
        <f>IF(N92="snížená",J92,0)</f>
        <v>0</v>
      </c>
      <c r="BG92" s="153">
        <f>IF(N92="zákl. přenesená",J92,0)</f>
        <v>0</v>
      </c>
      <c r="BH92" s="153">
        <f>IF(N92="sníž. přenesená",J92,0)</f>
        <v>0</v>
      </c>
      <c r="BI92" s="153">
        <f>IF(N92="nulová",J92,0)</f>
        <v>0</v>
      </c>
      <c r="BJ92" s="20" t="s">
        <v>31</v>
      </c>
      <c r="BK92" s="153">
        <f>ROUND(I92*H92,2)</f>
        <v>0</v>
      </c>
      <c r="BL92" s="20" t="s">
        <v>125</v>
      </c>
      <c r="BM92" s="152" t="s">
        <v>278</v>
      </c>
    </row>
    <row r="93" spans="1:47" s="2" customFormat="1" ht="11.25">
      <c r="A93" s="35"/>
      <c r="B93" s="36"/>
      <c r="C93" s="35"/>
      <c r="D93" s="181" t="s">
        <v>273</v>
      </c>
      <c r="E93" s="35"/>
      <c r="F93" s="182" t="s">
        <v>279</v>
      </c>
      <c r="G93" s="35"/>
      <c r="H93" s="35"/>
      <c r="I93" s="183"/>
      <c r="J93" s="35"/>
      <c r="K93" s="35"/>
      <c r="L93" s="36"/>
      <c r="M93" s="184"/>
      <c r="N93" s="185"/>
      <c r="O93" s="56"/>
      <c r="P93" s="56"/>
      <c r="Q93" s="56"/>
      <c r="R93" s="56"/>
      <c r="S93" s="56"/>
      <c r="T93" s="57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T93" s="20" t="s">
        <v>273</v>
      </c>
      <c r="AU93" s="20" t="s">
        <v>78</v>
      </c>
    </row>
    <row r="94" spans="2:51" s="13" customFormat="1" ht="11.25">
      <c r="B94" s="154"/>
      <c r="D94" s="155" t="s">
        <v>127</v>
      </c>
      <c r="E94" s="156" t="s">
        <v>3</v>
      </c>
      <c r="F94" s="157" t="s">
        <v>280</v>
      </c>
      <c r="H94" s="158">
        <v>10.8</v>
      </c>
      <c r="I94" s="159"/>
      <c r="L94" s="154"/>
      <c r="M94" s="160"/>
      <c r="N94" s="161"/>
      <c r="O94" s="161"/>
      <c r="P94" s="161"/>
      <c r="Q94" s="161"/>
      <c r="R94" s="161"/>
      <c r="S94" s="161"/>
      <c r="T94" s="162"/>
      <c r="AT94" s="156" t="s">
        <v>127</v>
      </c>
      <c r="AU94" s="156" t="s">
        <v>78</v>
      </c>
      <c r="AV94" s="13" t="s">
        <v>78</v>
      </c>
      <c r="AW94" s="13" t="s">
        <v>30</v>
      </c>
      <c r="AX94" s="13" t="s">
        <v>69</v>
      </c>
      <c r="AY94" s="156" t="s">
        <v>118</v>
      </c>
    </row>
    <row r="95" spans="2:51" s="15" customFormat="1" ht="11.25">
      <c r="B95" s="170"/>
      <c r="D95" s="155" t="s">
        <v>127</v>
      </c>
      <c r="E95" s="171" t="s">
        <v>3</v>
      </c>
      <c r="F95" s="172" t="s">
        <v>150</v>
      </c>
      <c r="H95" s="173">
        <v>10.8</v>
      </c>
      <c r="I95" s="174"/>
      <c r="L95" s="170"/>
      <c r="M95" s="175"/>
      <c r="N95" s="176"/>
      <c r="O95" s="176"/>
      <c r="P95" s="176"/>
      <c r="Q95" s="176"/>
      <c r="R95" s="176"/>
      <c r="S95" s="176"/>
      <c r="T95" s="177"/>
      <c r="AT95" s="171" t="s">
        <v>127</v>
      </c>
      <c r="AU95" s="171" t="s">
        <v>78</v>
      </c>
      <c r="AV95" s="15" t="s">
        <v>125</v>
      </c>
      <c r="AW95" s="15" t="s">
        <v>30</v>
      </c>
      <c r="AX95" s="15" t="s">
        <v>31</v>
      </c>
      <c r="AY95" s="171" t="s">
        <v>118</v>
      </c>
    </row>
    <row r="96" spans="1:65" s="2" customFormat="1" ht="33" customHeight="1">
      <c r="A96" s="35"/>
      <c r="B96" s="140"/>
      <c r="C96" s="141" t="s">
        <v>131</v>
      </c>
      <c r="D96" s="141" t="s">
        <v>121</v>
      </c>
      <c r="E96" s="142" t="s">
        <v>281</v>
      </c>
      <c r="F96" s="143" t="s">
        <v>282</v>
      </c>
      <c r="G96" s="144" t="s">
        <v>270</v>
      </c>
      <c r="H96" s="145">
        <v>654.151</v>
      </c>
      <c r="I96" s="146"/>
      <c r="J96" s="147">
        <f>ROUND(I96*H96,2)</f>
        <v>0</v>
      </c>
      <c r="K96" s="143" t="s">
        <v>271</v>
      </c>
      <c r="L96" s="36"/>
      <c r="M96" s="148" t="s">
        <v>3</v>
      </c>
      <c r="N96" s="149" t="s">
        <v>40</v>
      </c>
      <c r="O96" s="56"/>
      <c r="P96" s="150">
        <f>O96*H96</f>
        <v>0</v>
      </c>
      <c r="Q96" s="150">
        <v>0</v>
      </c>
      <c r="R96" s="150">
        <f>Q96*H96</f>
        <v>0</v>
      </c>
      <c r="S96" s="150">
        <v>0.316</v>
      </c>
      <c r="T96" s="151">
        <f>S96*H96</f>
        <v>206.711716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R96" s="152" t="s">
        <v>125</v>
      </c>
      <c r="AT96" s="152" t="s">
        <v>121</v>
      </c>
      <c r="AU96" s="152" t="s">
        <v>78</v>
      </c>
      <c r="AY96" s="20" t="s">
        <v>118</v>
      </c>
      <c r="BE96" s="153">
        <f>IF(N96="základní",J96,0)</f>
        <v>0</v>
      </c>
      <c r="BF96" s="153">
        <f>IF(N96="snížená",J96,0)</f>
        <v>0</v>
      </c>
      <c r="BG96" s="153">
        <f>IF(N96="zákl. přenesená",J96,0)</f>
        <v>0</v>
      </c>
      <c r="BH96" s="153">
        <f>IF(N96="sníž. přenesená",J96,0)</f>
        <v>0</v>
      </c>
      <c r="BI96" s="153">
        <f>IF(N96="nulová",J96,0)</f>
        <v>0</v>
      </c>
      <c r="BJ96" s="20" t="s">
        <v>31</v>
      </c>
      <c r="BK96" s="153">
        <f>ROUND(I96*H96,2)</f>
        <v>0</v>
      </c>
      <c r="BL96" s="20" t="s">
        <v>125</v>
      </c>
      <c r="BM96" s="152" t="s">
        <v>283</v>
      </c>
    </row>
    <row r="97" spans="1:47" s="2" customFormat="1" ht="11.25">
      <c r="A97" s="35"/>
      <c r="B97" s="36"/>
      <c r="C97" s="35"/>
      <c r="D97" s="181" t="s">
        <v>273</v>
      </c>
      <c r="E97" s="35"/>
      <c r="F97" s="182" t="s">
        <v>284</v>
      </c>
      <c r="G97" s="35"/>
      <c r="H97" s="35"/>
      <c r="I97" s="183"/>
      <c r="J97" s="35"/>
      <c r="K97" s="35"/>
      <c r="L97" s="36"/>
      <c r="M97" s="184"/>
      <c r="N97" s="185"/>
      <c r="O97" s="56"/>
      <c r="P97" s="56"/>
      <c r="Q97" s="56"/>
      <c r="R97" s="56"/>
      <c r="S97" s="56"/>
      <c r="T97" s="57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T97" s="20" t="s">
        <v>273</v>
      </c>
      <c r="AU97" s="20" t="s">
        <v>78</v>
      </c>
    </row>
    <row r="98" spans="2:51" s="14" customFormat="1" ht="11.25">
      <c r="B98" s="163"/>
      <c r="D98" s="155" t="s">
        <v>127</v>
      </c>
      <c r="E98" s="164" t="s">
        <v>3</v>
      </c>
      <c r="F98" s="165" t="s">
        <v>285</v>
      </c>
      <c r="H98" s="164" t="s">
        <v>3</v>
      </c>
      <c r="I98" s="166"/>
      <c r="L98" s="163"/>
      <c r="M98" s="167"/>
      <c r="N98" s="168"/>
      <c r="O98" s="168"/>
      <c r="P98" s="168"/>
      <c r="Q98" s="168"/>
      <c r="R98" s="168"/>
      <c r="S98" s="168"/>
      <c r="T98" s="169"/>
      <c r="AT98" s="164" t="s">
        <v>127</v>
      </c>
      <c r="AU98" s="164" t="s">
        <v>78</v>
      </c>
      <c r="AV98" s="14" t="s">
        <v>31</v>
      </c>
      <c r="AW98" s="14" t="s">
        <v>30</v>
      </c>
      <c r="AX98" s="14" t="s">
        <v>69</v>
      </c>
      <c r="AY98" s="164" t="s">
        <v>118</v>
      </c>
    </row>
    <row r="99" spans="2:51" s="13" customFormat="1" ht="11.25">
      <c r="B99" s="154"/>
      <c r="D99" s="155" t="s">
        <v>127</v>
      </c>
      <c r="E99" s="156" t="s">
        <v>3</v>
      </c>
      <c r="F99" s="157" t="s">
        <v>286</v>
      </c>
      <c r="H99" s="158">
        <v>606.938</v>
      </c>
      <c r="I99" s="159"/>
      <c r="L99" s="154"/>
      <c r="M99" s="160"/>
      <c r="N99" s="161"/>
      <c r="O99" s="161"/>
      <c r="P99" s="161"/>
      <c r="Q99" s="161"/>
      <c r="R99" s="161"/>
      <c r="S99" s="161"/>
      <c r="T99" s="162"/>
      <c r="AT99" s="156" t="s">
        <v>127</v>
      </c>
      <c r="AU99" s="156" t="s">
        <v>78</v>
      </c>
      <c r="AV99" s="13" t="s">
        <v>78</v>
      </c>
      <c r="AW99" s="13" t="s">
        <v>30</v>
      </c>
      <c r="AX99" s="13" t="s">
        <v>69</v>
      </c>
      <c r="AY99" s="156" t="s">
        <v>118</v>
      </c>
    </row>
    <row r="100" spans="2:51" s="13" customFormat="1" ht="11.25">
      <c r="B100" s="154"/>
      <c r="D100" s="155" t="s">
        <v>127</v>
      </c>
      <c r="E100" s="156" t="s">
        <v>3</v>
      </c>
      <c r="F100" s="157" t="s">
        <v>287</v>
      </c>
      <c r="H100" s="158">
        <v>47.213</v>
      </c>
      <c r="I100" s="159"/>
      <c r="L100" s="154"/>
      <c r="M100" s="160"/>
      <c r="N100" s="161"/>
      <c r="O100" s="161"/>
      <c r="P100" s="161"/>
      <c r="Q100" s="161"/>
      <c r="R100" s="161"/>
      <c r="S100" s="161"/>
      <c r="T100" s="162"/>
      <c r="AT100" s="156" t="s">
        <v>127</v>
      </c>
      <c r="AU100" s="156" t="s">
        <v>78</v>
      </c>
      <c r="AV100" s="13" t="s">
        <v>78</v>
      </c>
      <c r="AW100" s="13" t="s">
        <v>30</v>
      </c>
      <c r="AX100" s="13" t="s">
        <v>69</v>
      </c>
      <c r="AY100" s="156" t="s">
        <v>118</v>
      </c>
    </row>
    <row r="101" spans="2:51" s="15" customFormat="1" ht="11.25">
      <c r="B101" s="170"/>
      <c r="D101" s="155" t="s">
        <v>127</v>
      </c>
      <c r="E101" s="171" t="s">
        <v>3</v>
      </c>
      <c r="F101" s="172" t="s">
        <v>150</v>
      </c>
      <c r="H101" s="173">
        <v>654.151</v>
      </c>
      <c r="I101" s="174"/>
      <c r="L101" s="170"/>
      <c r="M101" s="175"/>
      <c r="N101" s="176"/>
      <c r="O101" s="176"/>
      <c r="P101" s="176"/>
      <c r="Q101" s="176"/>
      <c r="R101" s="176"/>
      <c r="S101" s="176"/>
      <c r="T101" s="177"/>
      <c r="AT101" s="171" t="s">
        <v>127</v>
      </c>
      <c r="AU101" s="171" t="s">
        <v>78</v>
      </c>
      <c r="AV101" s="15" t="s">
        <v>125</v>
      </c>
      <c r="AW101" s="15" t="s">
        <v>30</v>
      </c>
      <c r="AX101" s="15" t="s">
        <v>31</v>
      </c>
      <c r="AY101" s="171" t="s">
        <v>118</v>
      </c>
    </row>
    <row r="102" spans="1:65" s="2" customFormat="1" ht="37.9" customHeight="1">
      <c r="A102" s="35"/>
      <c r="B102" s="140"/>
      <c r="C102" s="141" t="s">
        <v>125</v>
      </c>
      <c r="D102" s="141" t="s">
        <v>121</v>
      </c>
      <c r="E102" s="142" t="s">
        <v>288</v>
      </c>
      <c r="F102" s="143" t="s">
        <v>289</v>
      </c>
      <c r="G102" s="144" t="s">
        <v>270</v>
      </c>
      <c r="H102" s="145">
        <v>654.151</v>
      </c>
      <c r="I102" s="146"/>
      <c r="J102" s="147">
        <f>ROUND(I102*H102,2)</f>
        <v>0</v>
      </c>
      <c r="K102" s="143" t="s">
        <v>271</v>
      </c>
      <c r="L102" s="36"/>
      <c r="M102" s="148" t="s">
        <v>3</v>
      </c>
      <c r="N102" s="149" t="s">
        <v>40</v>
      </c>
      <c r="O102" s="56"/>
      <c r="P102" s="150">
        <f>O102*H102</f>
        <v>0</v>
      </c>
      <c r="Q102" s="150">
        <v>0</v>
      </c>
      <c r="R102" s="150">
        <f>Q102*H102</f>
        <v>0</v>
      </c>
      <c r="S102" s="150">
        <v>0.325</v>
      </c>
      <c r="T102" s="151">
        <f>S102*H102</f>
        <v>212.599075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152" t="s">
        <v>125</v>
      </c>
      <c r="AT102" s="152" t="s">
        <v>121</v>
      </c>
      <c r="AU102" s="152" t="s">
        <v>78</v>
      </c>
      <c r="AY102" s="20" t="s">
        <v>118</v>
      </c>
      <c r="BE102" s="153">
        <f>IF(N102="základní",J102,0)</f>
        <v>0</v>
      </c>
      <c r="BF102" s="153">
        <f>IF(N102="snížená",J102,0)</f>
        <v>0</v>
      </c>
      <c r="BG102" s="153">
        <f>IF(N102="zákl. přenesená",J102,0)</f>
        <v>0</v>
      </c>
      <c r="BH102" s="153">
        <f>IF(N102="sníž. přenesená",J102,0)</f>
        <v>0</v>
      </c>
      <c r="BI102" s="153">
        <f>IF(N102="nulová",J102,0)</f>
        <v>0</v>
      </c>
      <c r="BJ102" s="20" t="s">
        <v>31</v>
      </c>
      <c r="BK102" s="153">
        <f>ROUND(I102*H102,2)</f>
        <v>0</v>
      </c>
      <c r="BL102" s="20" t="s">
        <v>125</v>
      </c>
      <c r="BM102" s="152" t="s">
        <v>290</v>
      </c>
    </row>
    <row r="103" spans="1:47" s="2" customFormat="1" ht="11.25">
      <c r="A103" s="35"/>
      <c r="B103" s="36"/>
      <c r="C103" s="35"/>
      <c r="D103" s="181" t="s">
        <v>273</v>
      </c>
      <c r="E103" s="35"/>
      <c r="F103" s="182" t="s">
        <v>291</v>
      </c>
      <c r="G103" s="35"/>
      <c r="H103" s="35"/>
      <c r="I103" s="183"/>
      <c r="J103" s="35"/>
      <c r="K103" s="35"/>
      <c r="L103" s="36"/>
      <c r="M103" s="184"/>
      <c r="N103" s="185"/>
      <c r="O103" s="56"/>
      <c r="P103" s="56"/>
      <c r="Q103" s="56"/>
      <c r="R103" s="56"/>
      <c r="S103" s="56"/>
      <c r="T103" s="57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T103" s="20" t="s">
        <v>273</v>
      </c>
      <c r="AU103" s="20" t="s">
        <v>78</v>
      </c>
    </row>
    <row r="104" spans="2:51" s="13" customFormat="1" ht="11.25">
      <c r="B104" s="154"/>
      <c r="D104" s="155" t="s">
        <v>127</v>
      </c>
      <c r="E104" s="156" t="s">
        <v>3</v>
      </c>
      <c r="F104" s="157" t="s">
        <v>292</v>
      </c>
      <c r="H104" s="158">
        <v>654.151</v>
      </c>
      <c r="I104" s="159"/>
      <c r="L104" s="154"/>
      <c r="M104" s="160"/>
      <c r="N104" s="161"/>
      <c r="O104" s="161"/>
      <c r="P104" s="161"/>
      <c r="Q104" s="161"/>
      <c r="R104" s="161"/>
      <c r="S104" s="161"/>
      <c r="T104" s="162"/>
      <c r="AT104" s="156" t="s">
        <v>127</v>
      </c>
      <c r="AU104" s="156" t="s">
        <v>78</v>
      </c>
      <c r="AV104" s="13" t="s">
        <v>78</v>
      </c>
      <c r="AW104" s="13" t="s">
        <v>30</v>
      </c>
      <c r="AX104" s="13" t="s">
        <v>31</v>
      </c>
      <c r="AY104" s="156" t="s">
        <v>118</v>
      </c>
    </row>
    <row r="105" spans="1:65" s="2" customFormat="1" ht="37.9" customHeight="1">
      <c r="A105" s="35"/>
      <c r="B105" s="140"/>
      <c r="C105" s="141" t="s">
        <v>139</v>
      </c>
      <c r="D105" s="141" t="s">
        <v>121</v>
      </c>
      <c r="E105" s="142" t="s">
        <v>293</v>
      </c>
      <c r="F105" s="143" t="s">
        <v>294</v>
      </c>
      <c r="G105" s="144" t="s">
        <v>270</v>
      </c>
      <c r="H105" s="145">
        <v>654.151</v>
      </c>
      <c r="I105" s="146"/>
      <c r="J105" s="147">
        <f>ROUND(I105*H105,2)</f>
        <v>0</v>
      </c>
      <c r="K105" s="143" t="s">
        <v>271</v>
      </c>
      <c r="L105" s="36"/>
      <c r="M105" s="148" t="s">
        <v>3</v>
      </c>
      <c r="N105" s="149" t="s">
        <v>40</v>
      </c>
      <c r="O105" s="56"/>
      <c r="P105" s="150">
        <f>O105*H105</f>
        <v>0</v>
      </c>
      <c r="Q105" s="150">
        <v>0</v>
      </c>
      <c r="R105" s="150">
        <f>Q105*H105</f>
        <v>0</v>
      </c>
      <c r="S105" s="150">
        <v>0.58</v>
      </c>
      <c r="T105" s="151">
        <f>S105*H105</f>
        <v>379.40757999999994</v>
      </c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R105" s="152" t="s">
        <v>125</v>
      </c>
      <c r="AT105" s="152" t="s">
        <v>121</v>
      </c>
      <c r="AU105" s="152" t="s">
        <v>78</v>
      </c>
      <c r="AY105" s="20" t="s">
        <v>118</v>
      </c>
      <c r="BE105" s="153">
        <f>IF(N105="základní",J105,0)</f>
        <v>0</v>
      </c>
      <c r="BF105" s="153">
        <f>IF(N105="snížená",J105,0)</f>
        <v>0</v>
      </c>
      <c r="BG105" s="153">
        <f>IF(N105="zákl. přenesená",J105,0)</f>
        <v>0</v>
      </c>
      <c r="BH105" s="153">
        <f>IF(N105="sníž. přenesená",J105,0)</f>
        <v>0</v>
      </c>
      <c r="BI105" s="153">
        <f>IF(N105="nulová",J105,0)</f>
        <v>0</v>
      </c>
      <c r="BJ105" s="20" t="s">
        <v>31</v>
      </c>
      <c r="BK105" s="153">
        <f>ROUND(I105*H105,2)</f>
        <v>0</v>
      </c>
      <c r="BL105" s="20" t="s">
        <v>125</v>
      </c>
      <c r="BM105" s="152" t="s">
        <v>295</v>
      </c>
    </row>
    <row r="106" spans="1:47" s="2" customFormat="1" ht="11.25">
      <c r="A106" s="35"/>
      <c r="B106" s="36"/>
      <c r="C106" s="35"/>
      <c r="D106" s="181" t="s">
        <v>273</v>
      </c>
      <c r="E106" s="35"/>
      <c r="F106" s="182" t="s">
        <v>296</v>
      </c>
      <c r="G106" s="35"/>
      <c r="H106" s="35"/>
      <c r="I106" s="183"/>
      <c r="J106" s="35"/>
      <c r="K106" s="35"/>
      <c r="L106" s="36"/>
      <c r="M106" s="184"/>
      <c r="N106" s="185"/>
      <c r="O106" s="56"/>
      <c r="P106" s="56"/>
      <c r="Q106" s="56"/>
      <c r="R106" s="56"/>
      <c r="S106" s="56"/>
      <c r="T106" s="57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T106" s="20" t="s">
        <v>273</v>
      </c>
      <c r="AU106" s="20" t="s">
        <v>78</v>
      </c>
    </row>
    <row r="107" spans="2:51" s="13" customFormat="1" ht="11.25">
      <c r="B107" s="154"/>
      <c r="D107" s="155" t="s">
        <v>127</v>
      </c>
      <c r="E107" s="156" t="s">
        <v>3</v>
      </c>
      <c r="F107" s="157" t="s">
        <v>292</v>
      </c>
      <c r="H107" s="158">
        <v>654.151</v>
      </c>
      <c r="I107" s="159"/>
      <c r="L107" s="154"/>
      <c r="M107" s="160"/>
      <c r="N107" s="161"/>
      <c r="O107" s="161"/>
      <c r="P107" s="161"/>
      <c r="Q107" s="161"/>
      <c r="R107" s="161"/>
      <c r="S107" s="161"/>
      <c r="T107" s="162"/>
      <c r="AT107" s="156" t="s">
        <v>127</v>
      </c>
      <c r="AU107" s="156" t="s">
        <v>78</v>
      </c>
      <c r="AV107" s="13" t="s">
        <v>78</v>
      </c>
      <c r="AW107" s="13" t="s">
        <v>30</v>
      </c>
      <c r="AX107" s="13" t="s">
        <v>31</v>
      </c>
      <c r="AY107" s="156" t="s">
        <v>118</v>
      </c>
    </row>
    <row r="108" spans="1:65" s="2" customFormat="1" ht="16.5" customHeight="1">
      <c r="A108" s="35"/>
      <c r="B108" s="140"/>
      <c r="C108" s="141" t="s">
        <v>151</v>
      </c>
      <c r="D108" s="141" t="s">
        <v>121</v>
      </c>
      <c r="E108" s="142" t="s">
        <v>297</v>
      </c>
      <c r="F108" s="143" t="s">
        <v>298</v>
      </c>
      <c r="G108" s="144" t="s">
        <v>299</v>
      </c>
      <c r="H108" s="145">
        <v>3550</v>
      </c>
      <c r="I108" s="146"/>
      <c r="J108" s="147">
        <f>ROUND(I108*H108,2)</f>
        <v>0</v>
      </c>
      <c r="K108" s="143" t="s">
        <v>271</v>
      </c>
      <c r="L108" s="36"/>
      <c r="M108" s="148" t="s">
        <v>3</v>
      </c>
      <c r="N108" s="149" t="s">
        <v>40</v>
      </c>
      <c r="O108" s="56"/>
      <c r="P108" s="150">
        <f>O108*H108</f>
        <v>0</v>
      </c>
      <c r="Q108" s="150">
        <v>3E-05</v>
      </c>
      <c r="R108" s="150">
        <f>Q108*H108</f>
        <v>0.1065</v>
      </c>
      <c r="S108" s="150">
        <v>0</v>
      </c>
      <c r="T108" s="151">
        <f>S108*H108</f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152" t="s">
        <v>125</v>
      </c>
      <c r="AT108" s="152" t="s">
        <v>121</v>
      </c>
      <c r="AU108" s="152" t="s">
        <v>78</v>
      </c>
      <c r="AY108" s="20" t="s">
        <v>118</v>
      </c>
      <c r="BE108" s="153">
        <f>IF(N108="základní",J108,0)</f>
        <v>0</v>
      </c>
      <c r="BF108" s="153">
        <f>IF(N108="snížená",J108,0)</f>
        <v>0</v>
      </c>
      <c r="BG108" s="153">
        <f>IF(N108="zákl. přenesená",J108,0)</f>
        <v>0</v>
      </c>
      <c r="BH108" s="153">
        <f>IF(N108="sníž. přenesená",J108,0)</f>
        <v>0</v>
      </c>
      <c r="BI108" s="153">
        <f>IF(N108="nulová",J108,0)</f>
        <v>0</v>
      </c>
      <c r="BJ108" s="20" t="s">
        <v>31</v>
      </c>
      <c r="BK108" s="153">
        <f>ROUND(I108*H108,2)</f>
        <v>0</v>
      </c>
      <c r="BL108" s="20" t="s">
        <v>125</v>
      </c>
      <c r="BM108" s="152" t="s">
        <v>300</v>
      </c>
    </row>
    <row r="109" spans="1:47" s="2" customFormat="1" ht="11.25">
      <c r="A109" s="35"/>
      <c r="B109" s="36"/>
      <c r="C109" s="35"/>
      <c r="D109" s="181" t="s">
        <v>273</v>
      </c>
      <c r="E109" s="35"/>
      <c r="F109" s="182" t="s">
        <v>301</v>
      </c>
      <c r="G109" s="35"/>
      <c r="H109" s="35"/>
      <c r="I109" s="183"/>
      <c r="J109" s="35"/>
      <c r="K109" s="35"/>
      <c r="L109" s="36"/>
      <c r="M109" s="184"/>
      <c r="N109" s="185"/>
      <c r="O109" s="56"/>
      <c r="P109" s="56"/>
      <c r="Q109" s="56"/>
      <c r="R109" s="56"/>
      <c r="S109" s="56"/>
      <c r="T109" s="57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T109" s="20" t="s">
        <v>273</v>
      </c>
      <c r="AU109" s="20" t="s">
        <v>78</v>
      </c>
    </row>
    <row r="110" spans="2:51" s="13" customFormat="1" ht="11.25">
      <c r="B110" s="154"/>
      <c r="D110" s="155" t="s">
        <v>127</v>
      </c>
      <c r="E110" s="156" t="s">
        <v>3</v>
      </c>
      <c r="F110" s="157" t="s">
        <v>302</v>
      </c>
      <c r="H110" s="158">
        <v>3500</v>
      </c>
      <c r="I110" s="159"/>
      <c r="L110" s="154"/>
      <c r="M110" s="160"/>
      <c r="N110" s="161"/>
      <c r="O110" s="161"/>
      <c r="P110" s="161"/>
      <c r="Q110" s="161"/>
      <c r="R110" s="161"/>
      <c r="S110" s="161"/>
      <c r="T110" s="162"/>
      <c r="AT110" s="156" t="s">
        <v>127</v>
      </c>
      <c r="AU110" s="156" t="s">
        <v>78</v>
      </c>
      <c r="AV110" s="13" t="s">
        <v>78</v>
      </c>
      <c r="AW110" s="13" t="s">
        <v>30</v>
      </c>
      <c r="AX110" s="13" t="s">
        <v>69</v>
      </c>
      <c r="AY110" s="156" t="s">
        <v>118</v>
      </c>
    </row>
    <row r="111" spans="2:51" s="13" customFormat="1" ht="11.25">
      <c r="B111" s="154"/>
      <c r="D111" s="155" t="s">
        <v>127</v>
      </c>
      <c r="E111" s="156" t="s">
        <v>3</v>
      </c>
      <c r="F111" s="157" t="s">
        <v>303</v>
      </c>
      <c r="H111" s="158">
        <v>50</v>
      </c>
      <c r="I111" s="159"/>
      <c r="L111" s="154"/>
      <c r="M111" s="160"/>
      <c r="N111" s="161"/>
      <c r="O111" s="161"/>
      <c r="P111" s="161"/>
      <c r="Q111" s="161"/>
      <c r="R111" s="161"/>
      <c r="S111" s="161"/>
      <c r="T111" s="162"/>
      <c r="AT111" s="156" t="s">
        <v>127</v>
      </c>
      <c r="AU111" s="156" t="s">
        <v>78</v>
      </c>
      <c r="AV111" s="13" t="s">
        <v>78</v>
      </c>
      <c r="AW111" s="13" t="s">
        <v>30</v>
      </c>
      <c r="AX111" s="13" t="s">
        <v>69</v>
      </c>
      <c r="AY111" s="156" t="s">
        <v>118</v>
      </c>
    </row>
    <row r="112" spans="2:51" s="15" customFormat="1" ht="11.25">
      <c r="B112" s="170"/>
      <c r="D112" s="155" t="s">
        <v>127</v>
      </c>
      <c r="E112" s="171" t="s">
        <v>3</v>
      </c>
      <c r="F112" s="172" t="s">
        <v>150</v>
      </c>
      <c r="H112" s="173">
        <v>3550</v>
      </c>
      <c r="I112" s="174"/>
      <c r="L112" s="170"/>
      <c r="M112" s="175"/>
      <c r="N112" s="176"/>
      <c r="O112" s="176"/>
      <c r="P112" s="176"/>
      <c r="Q112" s="176"/>
      <c r="R112" s="176"/>
      <c r="S112" s="176"/>
      <c r="T112" s="177"/>
      <c r="AT112" s="171" t="s">
        <v>127</v>
      </c>
      <c r="AU112" s="171" t="s">
        <v>78</v>
      </c>
      <c r="AV112" s="15" t="s">
        <v>125</v>
      </c>
      <c r="AW112" s="15" t="s">
        <v>30</v>
      </c>
      <c r="AX112" s="15" t="s">
        <v>31</v>
      </c>
      <c r="AY112" s="171" t="s">
        <v>118</v>
      </c>
    </row>
    <row r="113" spans="1:65" s="2" customFormat="1" ht="24.2" customHeight="1">
      <c r="A113" s="35"/>
      <c r="B113" s="140"/>
      <c r="C113" s="141" t="s">
        <v>155</v>
      </c>
      <c r="D113" s="141" t="s">
        <v>121</v>
      </c>
      <c r="E113" s="142" t="s">
        <v>304</v>
      </c>
      <c r="F113" s="143" t="s">
        <v>305</v>
      </c>
      <c r="G113" s="144" t="s">
        <v>306</v>
      </c>
      <c r="H113" s="145">
        <v>150</v>
      </c>
      <c r="I113" s="146"/>
      <c r="J113" s="147">
        <f>ROUND(I113*H113,2)</f>
        <v>0</v>
      </c>
      <c r="K113" s="143" t="s">
        <v>271</v>
      </c>
      <c r="L113" s="36"/>
      <c r="M113" s="148" t="s">
        <v>3</v>
      </c>
      <c r="N113" s="149" t="s">
        <v>40</v>
      </c>
      <c r="O113" s="56"/>
      <c r="P113" s="150">
        <f>O113*H113</f>
        <v>0</v>
      </c>
      <c r="Q113" s="150">
        <v>0</v>
      </c>
      <c r="R113" s="150">
        <f>Q113*H113</f>
        <v>0</v>
      </c>
      <c r="S113" s="150">
        <v>0</v>
      </c>
      <c r="T113" s="151">
        <f>S113*H113</f>
        <v>0</v>
      </c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R113" s="152" t="s">
        <v>125</v>
      </c>
      <c r="AT113" s="152" t="s">
        <v>121</v>
      </c>
      <c r="AU113" s="152" t="s">
        <v>78</v>
      </c>
      <c r="AY113" s="20" t="s">
        <v>118</v>
      </c>
      <c r="BE113" s="153">
        <f>IF(N113="základní",J113,0)</f>
        <v>0</v>
      </c>
      <c r="BF113" s="153">
        <f>IF(N113="snížená",J113,0)</f>
        <v>0</v>
      </c>
      <c r="BG113" s="153">
        <f>IF(N113="zákl. přenesená",J113,0)</f>
        <v>0</v>
      </c>
      <c r="BH113" s="153">
        <f>IF(N113="sníž. přenesená",J113,0)</f>
        <v>0</v>
      </c>
      <c r="BI113" s="153">
        <f>IF(N113="nulová",J113,0)</f>
        <v>0</v>
      </c>
      <c r="BJ113" s="20" t="s">
        <v>31</v>
      </c>
      <c r="BK113" s="153">
        <f>ROUND(I113*H113,2)</f>
        <v>0</v>
      </c>
      <c r="BL113" s="20" t="s">
        <v>125</v>
      </c>
      <c r="BM113" s="152" t="s">
        <v>307</v>
      </c>
    </row>
    <row r="114" spans="1:47" s="2" customFormat="1" ht="11.25">
      <c r="A114" s="35"/>
      <c r="B114" s="36"/>
      <c r="C114" s="35"/>
      <c r="D114" s="181" t="s">
        <v>273</v>
      </c>
      <c r="E114" s="35"/>
      <c r="F114" s="182" t="s">
        <v>308</v>
      </c>
      <c r="G114" s="35"/>
      <c r="H114" s="35"/>
      <c r="I114" s="183"/>
      <c r="J114" s="35"/>
      <c r="K114" s="35"/>
      <c r="L114" s="36"/>
      <c r="M114" s="184"/>
      <c r="N114" s="185"/>
      <c r="O114" s="56"/>
      <c r="P114" s="56"/>
      <c r="Q114" s="56"/>
      <c r="R114" s="56"/>
      <c r="S114" s="56"/>
      <c r="T114" s="57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T114" s="20" t="s">
        <v>273</v>
      </c>
      <c r="AU114" s="20" t="s">
        <v>78</v>
      </c>
    </row>
    <row r="115" spans="2:51" s="13" customFormat="1" ht="11.25">
      <c r="B115" s="154"/>
      <c r="D115" s="155" t="s">
        <v>127</v>
      </c>
      <c r="E115" s="156" t="s">
        <v>3</v>
      </c>
      <c r="F115" s="157" t="s">
        <v>309</v>
      </c>
      <c r="H115" s="158">
        <v>150</v>
      </c>
      <c r="I115" s="159"/>
      <c r="L115" s="154"/>
      <c r="M115" s="160"/>
      <c r="N115" s="161"/>
      <c r="O115" s="161"/>
      <c r="P115" s="161"/>
      <c r="Q115" s="161"/>
      <c r="R115" s="161"/>
      <c r="S115" s="161"/>
      <c r="T115" s="162"/>
      <c r="AT115" s="156" t="s">
        <v>127</v>
      </c>
      <c r="AU115" s="156" t="s">
        <v>78</v>
      </c>
      <c r="AV115" s="13" t="s">
        <v>78</v>
      </c>
      <c r="AW115" s="13" t="s">
        <v>30</v>
      </c>
      <c r="AX115" s="13" t="s">
        <v>31</v>
      </c>
      <c r="AY115" s="156" t="s">
        <v>118</v>
      </c>
    </row>
    <row r="116" spans="1:65" s="2" customFormat="1" ht="49.15" customHeight="1">
      <c r="A116" s="35"/>
      <c r="B116" s="140"/>
      <c r="C116" s="141" t="s">
        <v>160</v>
      </c>
      <c r="D116" s="141" t="s">
        <v>121</v>
      </c>
      <c r="E116" s="142" t="s">
        <v>310</v>
      </c>
      <c r="F116" s="143" t="s">
        <v>311</v>
      </c>
      <c r="G116" s="144" t="s">
        <v>142</v>
      </c>
      <c r="H116" s="145">
        <v>18.9</v>
      </c>
      <c r="I116" s="146"/>
      <c r="J116" s="147">
        <f>ROUND(I116*H116,2)</f>
        <v>0</v>
      </c>
      <c r="K116" s="143" t="s">
        <v>271</v>
      </c>
      <c r="L116" s="36"/>
      <c r="M116" s="148" t="s">
        <v>3</v>
      </c>
      <c r="N116" s="149" t="s">
        <v>40</v>
      </c>
      <c r="O116" s="56"/>
      <c r="P116" s="150">
        <f>O116*H116</f>
        <v>0</v>
      </c>
      <c r="Q116" s="150">
        <v>0.0369</v>
      </c>
      <c r="R116" s="150">
        <f>Q116*H116</f>
        <v>0.69741</v>
      </c>
      <c r="S116" s="150">
        <v>0</v>
      </c>
      <c r="T116" s="151">
        <f>S116*H116</f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152" t="s">
        <v>125</v>
      </c>
      <c r="AT116" s="152" t="s">
        <v>121</v>
      </c>
      <c r="AU116" s="152" t="s">
        <v>78</v>
      </c>
      <c r="AY116" s="20" t="s">
        <v>118</v>
      </c>
      <c r="BE116" s="153">
        <f>IF(N116="základní",J116,0)</f>
        <v>0</v>
      </c>
      <c r="BF116" s="153">
        <f>IF(N116="snížená",J116,0)</f>
        <v>0</v>
      </c>
      <c r="BG116" s="153">
        <f>IF(N116="zákl. přenesená",J116,0)</f>
        <v>0</v>
      </c>
      <c r="BH116" s="153">
        <f>IF(N116="sníž. přenesená",J116,0)</f>
        <v>0</v>
      </c>
      <c r="BI116" s="153">
        <f>IF(N116="nulová",J116,0)</f>
        <v>0</v>
      </c>
      <c r="BJ116" s="20" t="s">
        <v>31</v>
      </c>
      <c r="BK116" s="153">
        <f>ROUND(I116*H116,2)</f>
        <v>0</v>
      </c>
      <c r="BL116" s="20" t="s">
        <v>125</v>
      </c>
      <c r="BM116" s="152" t="s">
        <v>312</v>
      </c>
    </row>
    <row r="117" spans="1:47" s="2" customFormat="1" ht="11.25">
      <c r="A117" s="35"/>
      <c r="B117" s="36"/>
      <c r="C117" s="35"/>
      <c r="D117" s="181" t="s">
        <v>273</v>
      </c>
      <c r="E117" s="35"/>
      <c r="F117" s="182" t="s">
        <v>313</v>
      </c>
      <c r="G117" s="35"/>
      <c r="H117" s="35"/>
      <c r="I117" s="183"/>
      <c r="J117" s="35"/>
      <c r="K117" s="35"/>
      <c r="L117" s="36"/>
      <c r="M117" s="184"/>
      <c r="N117" s="185"/>
      <c r="O117" s="56"/>
      <c r="P117" s="56"/>
      <c r="Q117" s="56"/>
      <c r="R117" s="56"/>
      <c r="S117" s="56"/>
      <c r="T117" s="57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T117" s="20" t="s">
        <v>273</v>
      </c>
      <c r="AU117" s="20" t="s">
        <v>78</v>
      </c>
    </row>
    <row r="118" spans="2:51" s="13" customFormat="1" ht="11.25">
      <c r="B118" s="154"/>
      <c r="D118" s="155" t="s">
        <v>127</v>
      </c>
      <c r="E118" s="156" t="s">
        <v>3</v>
      </c>
      <c r="F118" s="157" t="s">
        <v>314</v>
      </c>
      <c r="H118" s="158">
        <v>18.9</v>
      </c>
      <c r="I118" s="159"/>
      <c r="L118" s="154"/>
      <c r="M118" s="160"/>
      <c r="N118" s="161"/>
      <c r="O118" s="161"/>
      <c r="P118" s="161"/>
      <c r="Q118" s="161"/>
      <c r="R118" s="161"/>
      <c r="S118" s="161"/>
      <c r="T118" s="162"/>
      <c r="AT118" s="156" t="s">
        <v>127</v>
      </c>
      <c r="AU118" s="156" t="s">
        <v>78</v>
      </c>
      <c r="AV118" s="13" t="s">
        <v>78</v>
      </c>
      <c r="AW118" s="13" t="s">
        <v>30</v>
      </c>
      <c r="AX118" s="13" t="s">
        <v>31</v>
      </c>
      <c r="AY118" s="156" t="s">
        <v>118</v>
      </c>
    </row>
    <row r="119" spans="1:65" s="2" customFormat="1" ht="21.75" customHeight="1">
      <c r="A119" s="35"/>
      <c r="B119" s="140"/>
      <c r="C119" s="141" t="s">
        <v>119</v>
      </c>
      <c r="D119" s="141" t="s">
        <v>121</v>
      </c>
      <c r="E119" s="142" t="s">
        <v>315</v>
      </c>
      <c r="F119" s="143" t="s">
        <v>316</v>
      </c>
      <c r="G119" s="144" t="s">
        <v>142</v>
      </c>
      <c r="H119" s="145">
        <v>28</v>
      </c>
      <c r="I119" s="146"/>
      <c r="J119" s="147">
        <f>ROUND(I119*H119,2)</f>
        <v>0</v>
      </c>
      <c r="K119" s="143" t="s">
        <v>271</v>
      </c>
      <c r="L119" s="36"/>
      <c r="M119" s="148" t="s">
        <v>3</v>
      </c>
      <c r="N119" s="149" t="s">
        <v>40</v>
      </c>
      <c r="O119" s="56"/>
      <c r="P119" s="150">
        <f>O119*H119</f>
        <v>0</v>
      </c>
      <c r="Q119" s="150">
        <v>7E-05</v>
      </c>
      <c r="R119" s="150">
        <f>Q119*H119</f>
        <v>0.00196</v>
      </c>
      <c r="S119" s="150">
        <v>0</v>
      </c>
      <c r="T119" s="151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152" t="s">
        <v>125</v>
      </c>
      <c r="AT119" s="152" t="s">
        <v>121</v>
      </c>
      <c r="AU119" s="152" t="s">
        <v>78</v>
      </c>
      <c r="AY119" s="20" t="s">
        <v>118</v>
      </c>
      <c r="BE119" s="153">
        <f>IF(N119="základní",J119,0)</f>
        <v>0</v>
      </c>
      <c r="BF119" s="153">
        <f>IF(N119="snížená",J119,0)</f>
        <v>0</v>
      </c>
      <c r="BG119" s="153">
        <f>IF(N119="zákl. přenesená",J119,0)</f>
        <v>0</v>
      </c>
      <c r="BH119" s="153">
        <f>IF(N119="sníž. přenesená",J119,0)</f>
        <v>0</v>
      </c>
      <c r="BI119" s="153">
        <f>IF(N119="nulová",J119,0)</f>
        <v>0</v>
      </c>
      <c r="BJ119" s="20" t="s">
        <v>31</v>
      </c>
      <c r="BK119" s="153">
        <f>ROUND(I119*H119,2)</f>
        <v>0</v>
      </c>
      <c r="BL119" s="20" t="s">
        <v>125</v>
      </c>
      <c r="BM119" s="152" t="s">
        <v>317</v>
      </c>
    </row>
    <row r="120" spans="1:47" s="2" customFormat="1" ht="11.25">
      <c r="A120" s="35"/>
      <c r="B120" s="36"/>
      <c r="C120" s="35"/>
      <c r="D120" s="181" t="s">
        <v>273</v>
      </c>
      <c r="E120" s="35"/>
      <c r="F120" s="182" t="s">
        <v>318</v>
      </c>
      <c r="G120" s="35"/>
      <c r="H120" s="35"/>
      <c r="I120" s="183"/>
      <c r="J120" s="35"/>
      <c r="K120" s="35"/>
      <c r="L120" s="36"/>
      <c r="M120" s="184"/>
      <c r="N120" s="185"/>
      <c r="O120" s="56"/>
      <c r="P120" s="56"/>
      <c r="Q120" s="56"/>
      <c r="R120" s="56"/>
      <c r="S120" s="56"/>
      <c r="T120" s="57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T120" s="20" t="s">
        <v>273</v>
      </c>
      <c r="AU120" s="20" t="s">
        <v>78</v>
      </c>
    </row>
    <row r="121" spans="2:51" s="13" customFormat="1" ht="11.25">
      <c r="B121" s="154"/>
      <c r="D121" s="155" t="s">
        <v>127</v>
      </c>
      <c r="E121" s="156" t="s">
        <v>3</v>
      </c>
      <c r="F121" s="157" t="s">
        <v>319</v>
      </c>
      <c r="H121" s="158">
        <v>28</v>
      </c>
      <c r="I121" s="159"/>
      <c r="L121" s="154"/>
      <c r="M121" s="160"/>
      <c r="N121" s="161"/>
      <c r="O121" s="161"/>
      <c r="P121" s="161"/>
      <c r="Q121" s="161"/>
      <c r="R121" s="161"/>
      <c r="S121" s="161"/>
      <c r="T121" s="162"/>
      <c r="AT121" s="156" t="s">
        <v>127</v>
      </c>
      <c r="AU121" s="156" t="s">
        <v>78</v>
      </c>
      <c r="AV121" s="13" t="s">
        <v>78</v>
      </c>
      <c r="AW121" s="13" t="s">
        <v>30</v>
      </c>
      <c r="AX121" s="13" t="s">
        <v>69</v>
      </c>
      <c r="AY121" s="156" t="s">
        <v>118</v>
      </c>
    </row>
    <row r="122" spans="2:51" s="15" customFormat="1" ht="11.25">
      <c r="B122" s="170"/>
      <c r="D122" s="155" t="s">
        <v>127</v>
      </c>
      <c r="E122" s="171" t="s">
        <v>3</v>
      </c>
      <c r="F122" s="172" t="s">
        <v>150</v>
      </c>
      <c r="H122" s="173">
        <v>28</v>
      </c>
      <c r="I122" s="174"/>
      <c r="L122" s="170"/>
      <c r="M122" s="175"/>
      <c r="N122" s="176"/>
      <c r="O122" s="176"/>
      <c r="P122" s="176"/>
      <c r="Q122" s="176"/>
      <c r="R122" s="176"/>
      <c r="S122" s="176"/>
      <c r="T122" s="177"/>
      <c r="AT122" s="171" t="s">
        <v>127</v>
      </c>
      <c r="AU122" s="171" t="s">
        <v>78</v>
      </c>
      <c r="AV122" s="15" t="s">
        <v>125</v>
      </c>
      <c r="AW122" s="15" t="s">
        <v>30</v>
      </c>
      <c r="AX122" s="15" t="s">
        <v>31</v>
      </c>
      <c r="AY122" s="171" t="s">
        <v>118</v>
      </c>
    </row>
    <row r="123" spans="1:65" s="2" customFormat="1" ht="16.5" customHeight="1">
      <c r="A123" s="35"/>
      <c r="B123" s="140"/>
      <c r="C123" s="141" t="s">
        <v>168</v>
      </c>
      <c r="D123" s="141" t="s">
        <v>121</v>
      </c>
      <c r="E123" s="142" t="s">
        <v>320</v>
      </c>
      <c r="F123" s="143" t="s">
        <v>321</v>
      </c>
      <c r="G123" s="144" t="s">
        <v>142</v>
      </c>
      <c r="H123" s="145">
        <v>28</v>
      </c>
      <c r="I123" s="146"/>
      <c r="J123" s="147">
        <f>ROUND(I123*H123,2)</f>
        <v>0</v>
      </c>
      <c r="K123" s="143" t="s">
        <v>3</v>
      </c>
      <c r="L123" s="36"/>
      <c r="M123" s="148" t="s">
        <v>3</v>
      </c>
      <c r="N123" s="149" t="s">
        <v>40</v>
      </c>
      <c r="O123" s="56"/>
      <c r="P123" s="150">
        <f>O123*H123</f>
        <v>0</v>
      </c>
      <c r="Q123" s="150">
        <v>0.0792</v>
      </c>
      <c r="R123" s="150">
        <f>Q123*H123</f>
        <v>2.2176</v>
      </c>
      <c r="S123" s="150">
        <v>0</v>
      </c>
      <c r="T123" s="151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152" t="s">
        <v>125</v>
      </c>
      <c r="AT123" s="152" t="s">
        <v>121</v>
      </c>
      <c r="AU123" s="152" t="s">
        <v>78</v>
      </c>
      <c r="AY123" s="20" t="s">
        <v>118</v>
      </c>
      <c r="BE123" s="153">
        <f>IF(N123="základní",J123,0)</f>
        <v>0</v>
      </c>
      <c r="BF123" s="153">
        <f>IF(N123="snížená",J123,0)</f>
        <v>0</v>
      </c>
      <c r="BG123" s="153">
        <f>IF(N123="zákl. přenesená",J123,0)</f>
        <v>0</v>
      </c>
      <c r="BH123" s="153">
        <f>IF(N123="sníž. přenesená",J123,0)</f>
        <v>0</v>
      </c>
      <c r="BI123" s="153">
        <f>IF(N123="nulová",J123,0)</f>
        <v>0</v>
      </c>
      <c r="BJ123" s="20" t="s">
        <v>31</v>
      </c>
      <c r="BK123" s="153">
        <f>ROUND(I123*H123,2)</f>
        <v>0</v>
      </c>
      <c r="BL123" s="20" t="s">
        <v>125</v>
      </c>
      <c r="BM123" s="152" t="s">
        <v>322</v>
      </c>
    </row>
    <row r="124" spans="2:51" s="13" customFormat="1" ht="11.25">
      <c r="B124" s="154"/>
      <c r="D124" s="155" t="s">
        <v>127</v>
      </c>
      <c r="E124" s="156" t="s">
        <v>3</v>
      </c>
      <c r="F124" s="157" t="s">
        <v>257</v>
      </c>
      <c r="H124" s="158">
        <v>28</v>
      </c>
      <c r="I124" s="159"/>
      <c r="L124" s="154"/>
      <c r="M124" s="160"/>
      <c r="N124" s="161"/>
      <c r="O124" s="161"/>
      <c r="P124" s="161"/>
      <c r="Q124" s="161"/>
      <c r="R124" s="161"/>
      <c r="S124" s="161"/>
      <c r="T124" s="162"/>
      <c r="AT124" s="156" t="s">
        <v>127</v>
      </c>
      <c r="AU124" s="156" t="s">
        <v>78</v>
      </c>
      <c r="AV124" s="13" t="s">
        <v>78</v>
      </c>
      <c r="AW124" s="13" t="s">
        <v>30</v>
      </c>
      <c r="AX124" s="13" t="s">
        <v>31</v>
      </c>
      <c r="AY124" s="156" t="s">
        <v>118</v>
      </c>
    </row>
    <row r="125" spans="1:65" s="2" customFormat="1" ht="24.2" customHeight="1">
      <c r="A125" s="35"/>
      <c r="B125" s="140"/>
      <c r="C125" s="141" t="s">
        <v>173</v>
      </c>
      <c r="D125" s="141" t="s">
        <v>121</v>
      </c>
      <c r="E125" s="142" t="s">
        <v>323</v>
      </c>
      <c r="F125" s="143" t="s">
        <v>324</v>
      </c>
      <c r="G125" s="144" t="s">
        <v>325</v>
      </c>
      <c r="H125" s="145">
        <v>435.08</v>
      </c>
      <c r="I125" s="146"/>
      <c r="J125" s="147">
        <f>ROUND(I125*H125,2)</f>
        <v>0</v>
      </c>
      <c r="K125" s="143" t="s">
        <v>271</v>
      </c>
      <c r="L125" s="36"/>
      <c r="M125" s="148" t="s">
        <v>3</v>
      </c>
      <c r="N125" s="149" t="s">
        <v>40</v>
      </c>
      <c r="O125" s="56"/>
      <c r="P125" s="150">
        <f>O125*H125</f>
        <v>0</v>
      </c>
      <c r="Q125" s="150">
        <v>0</v>
      </c>
      <c r="R125" s="150">
        <f>Q125*H125</f>
        <v>0</v>
      </c>
      <c r="S125" s="150">
        <v>0</v>
      </c>
      <c r="T125" s="151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52" t="s">
        <v>125</v>
      </c>
      <c r="AT125" s="152" t="s">
        <v>121</v>
      </c>
      <c r="AU125" s="152" t="s">
        <v>78</v>
      </c>
      <c r="AY125" s="20" t="s">
        <v>118</v>
      </c>
      <c r="BE125" s="153">
        <f>IF(N125="základní",J125,0)</f>
        <v>0</v>
      </c>
      <c r="BF125" s="153">
        <f>IF(N125="snížená",J125,0)</f>
        <v>0</v>
      </c>
      <c r="BG125" s="153">
        <f>IF(N125="zákl. přenesená",J125,0)</f>
        <v>0</v>
      </c>
      <c r="BH125" s="153">
        <f>IF(N125="sníž. přenesená",J125,0)</f>
        <v>0</v>
      </c>
      <c r="BI125" s="153">
        <f>IF(N125="nulová",J125,0)</f>
        <v>0</v>
      </c>
      <c r="BJ125" s="20" t="s">
        <v>31</v>
      </c>
      <c r="BK125" s="153">
        <f>ROUND(I125*H125,2)</f>
        <v>0</v>
      </c>
      <c r="BL125" s="20" t="s">
        <v>125</v>
      </c>
      <c r="BM125" s="152" t="s">
        <v>326</v>
      </c>
    </row>
    <row r="126" spans="1:47" s="2" customFormat="1" ht="11.25">
      <c r="A126" s="35"/>
      <c r="B126" s="36"/>
      <c r="C126" s="35"/>
      <c r="D126" s="181" t="s">
        <v>273</v>
      </c>
      <c r="E126" s="35"/>
      <c r="F126" s="182" t="s">
        <v>327</v>
      </c>
      <c r="G126" s="35"/>
      <c r="H126" s="35"/>
      <c r="I126" s="183"/>
      <c r="J126" s="35"/>
      <c r="K126" s="35"/>
      <c r="L126" s="36"/>
      <c r="M126" s="184"/>
      <c r="N126" s="185"/>
      <c r="O126" s="56"/>
      <c r="P126" s="56"/>
      <c r="Q126" s="56"/>
      <c r="R126" s="56"/>
      <c r="S126" s="56"/>
      <c r="T126" s="57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20" t="s">
        <v>273</v>
      </c>
      <c r="AU126" s="20" t="s">
        <v>78</v>
      </c>
    </row>
    <row r="127" spans="2:51" s="14" customFormat="1" ht="11.25">
      <c r="B127" s="163"/>
      <c r="D127" s="155" t="s">
        <v>127</v>
      </c>
      <c r="E127" s="164" t="s">
        <v>3</v>
      </c>
      <c r="F127" s="165" t="s">
        <v>328</v>
      </c>
      <c r="H127" s="164" t="s">
        <v>3</v>
      </c>
      <c r="I127" s="166"/>
      <c r="L127" s="163"/>
      <c r="M127" s="167"/>
      <c r="N127" s="168"/>
      <c r="O127" s="168"/>
      <c r="P127" s="168"/>
      <c r="Q127" s="168"/>
      <c r="R127" s="168"/>
      <c r="S127" s="168"/>
      <c r="T127" s="169"/>
      <c r="AT127" s="164" t="s">
        <v>127</v>
      </c>
      <c r="AU127" s="164" t="s">
        <v>78</v>
      </c>
      <c r="AV127" s="14" t="s">
        <v>31</v>
      </c>
      <c r="AW127" s="14" t="s">
        <v>30</v>
      </c>
      <c r="AX127" s="14" t="s">
        <v>69</v>
      </c>
      <c r="AY127" s="164" t="s">
        <v>118</v>
      </c>
    </row>
    <row r="128" spans="2:51" s="13" customFormat="1" ht="22.5">
      <c r="B128" s="154"/>
      <c r="D128" s="155" t="s">
        <v>127</v>
      </c>
      <c r="E128" s="156" t="s">
        <v>3</v>
      </c>
      <c r="F128" s="157" t="s">
        <v>329</v>
      </c>
      <c r="H128" s="158">
        <v>177.36</v>
      </c>
      <c r="I128" s="159"/>
      <c r="L128" s="154"/>
      <c r="M128" s="160"/>
      <c r="N128" s="161"/>
      <c r="O128" s="161"/>
      <c r="P128" s="161"/>
      <c r="Q128" s="161"/>
      <c r="R128" s="161"/>
      <c r="S128" s="161"/>
      <c r="T128" s="162"/>
      <c r="AT128" s="156" t="s">
        <v>127</v>
      </c>
      <c r="AU128" s="156" t="s">
        <v>78</v>
      </c>
      <c r="AV128" s="13" t="s">
        <v>78</v>
      </c>
      <c r="AW128" s="13" t="s">
        <v>30</v>
      </c>
      <c r="AX128" s="13" t="s">
        <v>69</v>
      </c>
      <c r="AY128" s="156" t="s">
        <v>118</v>
      </c>
    </row>
    <row r="129" spans="2:51" s="13" customFormat="1" ht="11.25">
      <c r="B129" s="154"/>
      <c r="D129" s="155" t="s">
        <v>127</v>
      </c>
      <c r="E129" s="156" t="s">
        <v>3</v>
      </c>
      <c r="F129" s="157" t="s">
        <v>330</v>
      </c>
      <c r="H129" s="158">
        <v>139.21</v>
      </c>
      <c r="I129" s="159"/>
      <c r="L129" s="154"/>
      <c r="M129" s="160"/>
      <c r="N129" s="161"/>
      <c r="O129" s="161"/>
      <c r="P129" s="161"/>
      <c r="Q129" s="161"/>
      <c r="R129" s="161"/>
      <c r="S129" s="161"/>
      <c r="T129" s="162"/>
      <c r="AT129" s="156" t="s">
        <v>127</v>
      </c>
      <c r="AU129" s="156" t="s">
        <v>78</v>
      </c>
      <c r="AV129" s="13" t="s">
        <v>78</v>
      </c>
      <c r="AW129" s="13" t="s">
        <v>30</v>
      </c>
      <c r="AX129" s="13" t="s">
        <v>69</v>
      </c>
      <c r="AY129" s="156" t="s">
        <v>118</v>
      </c>
    </row>
    <row r="130" spans="2:51" s="13" customFormat="1" ht="11.25">
      <c r="B130" s="154"/>
      <c r="D130" s="155" t="s">
        <v>127</v>
      </c>
      <c r="E130" s="156" t="s">
        <v>3</v>
      </c>
      <c r="F130" s="157" t="s">
        <v>331</v>
      </c>
      <c r="H130" s="158">
        <v>52.78</v>
      </c>
      <c r="I130" s="159"/>
      <c r="L130" s="154"/>
      <c r="M130" s="160"/>
      <c r="N130" s="161"/>
      <c r="O130" s="161"/>
      <c r="P130" s="161"/>
      <c r="Q130" s="161"/>
      <c r="R130" s="161"/>
      <c r="S130" s="161"/>
      <c r="T130" s="162"/>
      <c r="AT130" s="156" t="s">
        <v>127</v>
      </c>
      <c r="AU130" s="156" t="s">
        <v>78</v>
      </c>
      <c r="AV130" s="13" t="s">
        <v>78</v>
      </c>
      <c r="AW130" s="13" t="s">
        <v>30</v>
      </c>
      <c r="AX130" s="13" t="s">
        <v>69</v>
      </c>
      <c r="AY130" s="156" t="s">
        <v>118</v>
      </c>
    </row>
    <row r="131" spans="2:51" s="13" customFormat="1" ht="11.25">
      <c r="B131" s="154"/>
      <c r="D131" s="155" t="s">
        <v>127</v>
      </c>
      <c r="E131" s="156" t="s">
        <v>3</v>
      </c>
      <c r="F131" s="157" t="s">
        <v>332</v>
      </c>
      <c r="H131" s="158">
        <v>28.04</v>
      </c>
      <c r="I131" s="159"/>
      <c r="L131" s="154"/>
      <c r="M131" s="160"/>
      <c r="N131" s="161"/>
      <c r="O131" s="161"/>
      <c r="P131" s="161"/>
      <c r="Q131" s="161"/>
      <c r="R131" s="161"/>
      <c r="S131" s="161"/>
      <c r="T131" s="162"/>
      <c r="AT131" s="156" t="s">
        <v>127</v>
      </c>
      <c r="AU131" s="156" t="s">
        <v>78</v>
      </c>
      <c r="AV131" s="13" t="s">
        <v>78</v>
      </c>
      <c r="AW131" s="13" t="s">
        <v>30</v>
      </c>
      <c r="AX131" s="13" t="s">
        <v>69</v>
      </c>
      <c r="AY131" s="156" t="s">
        <v>118</v>
      </c>
    </row>
    <row r="132" spans="2:51" s="13" customFormat="1" ht="11.25">
      <c r="B132" s="154"/>
      <c r="D132" s="155" t="s">
        <v>127</v>
      </c>
      <c r="E132" s="156" t="s">
        <v>3</v>
      </c>
      <c r="F132" s="157" t="s">
        <v>333</v>
      </c>
      <c r="H132" s="158">
        <v>37.69</v>
      </c>
      <c r="I132" s="159"/>
      <c r="L132" s="154"/>
      <c r="M132" s="160"/>
      <c r="N132" s="161"/>
      <c r="O132" s="161"/>
      <c r="P132" s="161"/>
      <c r="Q132" s="161"/>
      <c r="R132" s="161"/>
      <c r="S132" s="161"/>
      <c r="T132" s="162"/>
      <c r="AT132" s="156" t="s">
        <v>127</v>
      </c>
      <c r="AU132" s="156" t="s">
        <v>78</v>
      </c>
      <c r="AV132" s="13" t="s">
        <v>78</v>
      </c>
      <c r="AW132" s="13" t="s">
        <v>30</v>
      </c>
      <c r="AX132" s="13" t="s">
        <v>69</v>
      </c>
      <c r="AY132" s="156" t="s">
        <v>118</v>
      </c>
    </row>
    <row r="133" spans="2:51" s="15" customFormat="1" ht="11.25">
      <c r="B133" s="170"/>
      <c r="D133" s="155" t="s">
        <v>127</v>
      </c>
      <c r="E133" s="171" t="s">
        <v>3</v>
      </c>
      <c r="F133" s="172" t="s">
        <v>150</v>
      </c>
      <c r="H133" s="173">
        <v>435.08</v>
      </c>
      <c r="I133" s="174"/>
      <c r="L133" s="170"/>
      <c r="M133" s="175"/>
      <c r="N133" s="176"/>
      <c r="O133" s="176"/>
      <c r="P133" s="176"/>
      <c r="Q133" s="176"/>
      <c r="R133" s="176"/>
      <c r="S133" s="176"/>
      <c r="T133" s="177"/>
      <c r="AT133" s="171" t="s">
        <v>127</v>
      </c>
      <c r="AU133" s="171" t="s">
        <v>78</v>
      </c>
      <c r="AV133" s="15" t="s">
        <v>125</v>
      </c>
      <c r="AW133" s="15" t="s">
        <v>30</v>
      </c>
      <c r="AX133" s="15" t="s">
        <v>69</v>
      </c>
      <c r="AY133" s="171" t="s">
        <v>118</v>
      </c>
    </row>
    <row r="134" spans="2:51" s="13" customFormat="1" ht="11.25">
      <c r="B134" s="154"/>
      <c r="D134" s="155" t="s">
        <v>127</v>
      </c>
      <c r="E134" s="156" t="s">
        <v>3</v>
      </c>
      <c r="F134" s="157" t="s">
        <v>334</v>
      </c>
      <c r="H134" s="158">
        <v>391.572</v>
      </c>
      <c r="I134" s="159"/>
      <c r="L134" s="154"/>
      <c r="M134" s="160"/>
      <c r="N134" s="161"/>
      <c r="O134" s="161"/>
      <c r="P134" s="161"/>
      <c r="Q134" s="161"/>
      <c r="R134" s="161"/>
      <c r="S134" s="161"/>
      <c r="T134" s="162"/>
      <c r="AT134" s="156" t="s">
        <v>127</v>
      </c>
      <c r="AU134" s="156" t="s">
        <v>78</v>
      </c>
      <c r="AV134" s="13" t="s">
        <v>78</v>
      </c>
      <c r="AW134" s="13" t="s">
        <v>30</v>
      </c>
      <c r="AX134" s="13" t="s">
        <v>69</v>
      </c>
      <c r="AY134" s="156" t="s">
        <v>118</v>
      </c>
    </row>
    <row r="135" spans="2:51" s="16" customFormat="1" ht="11.25">
      <c r="B135" s="186"/>
      <c r="D135" s="155" t="s">
        <v>127</v>
      </c>
      <c r="E135" s="187" t="s">
        <v>3</v>
      </c>
      <c r="F135" s="188" t="s">
        <v>335</v>
      </c>
      <c r="H135" s="189">
        <v>391.572</v>
      </c>
      <c r="I135" s="190"/>
      <c r="L135" s="186"/>
      <c r="M135" s="191"/>
      <c r="N135" s="192"/>
      <c r="O135" s="192"/>
      <c r="P135" s="192"/>
      <c r="Q135" s="192"/>
      <c r="R135" s="192"/>
      <c r="S135" s="192"/>
      <c r="T135" s="193"/>
      <c r="AT135" s="187" t="s">
        <v>127</v>
      </c>
      <c r="AU135" s="187" t="s">
        <v>78</v>
      </c>
      <c r="AV135" s="16" t="s">
        <v>131</v>
      </c>
      <c r="AW135" s="16" t="s">
        <v>30</v>
      </c>
      <c r="AX135" s="16" t="s">
        <v>69</v>
      </c>
      <c r="AY135" s="187" t="s">
        <v>118</v>
      </c>
    </row>
    <row r="136" spans="2:51" s="13" customFormat="1" ht="11.25">
      <c r="B136" s="154"/>
      <c r="D136" s="155" t="s">
        <v>127</v>
      </c>
      <c r="E136" s="156" t="s">
        <v>3</v>
      </c>
      <c r="F136" s="157" t="s">
        <v>336</v>
      </c>
      <c r="H136" s="158">
        <v>43.508</v>
      </c>
      <c r="I136" s="159"/>
      <c r="L136" s="154"/>
      <c r="M136" s="160"/>
      <c r="N136" s="161"/>
      <c r="O136" s="161"/>
      <c r="P136" s="161"/>
      <c r="Q136" s="161"/>
      <c r="R136" s="161"/>
      <c r="S136" s="161"/>
      <c r="T136" s="162"/>
      <c r="AT136" s="156" t="s">
        <v>127</v>
      </c>
      <c r="AU136" s="156" t="s">
        <v>78</v>
      </c>
      <c r="AV136" s="13" t="s">
        <v>78</v>
      </c>
      <c r="AW136" s="13" t="s">
        <v>30</v>
      </c>
      <c r="AX136" s="13" t="s">
        <v>69</v>
      </c>
      <c r="AY136" s="156" t="s">
        <v>118</v>
      </c>
    </row>
    <row r="137" spans="2:51" s="16" customFormat="1" ht="11.25">
      <c r="B137" s="186"/>
      <c r="D137" s="155" t="s">
        <v>127</v>
      </c>
      <c r="E137" s="187" t="s">
        <v>3</v>
      </c>
      <c r="F137" s="188" t="s">
        <v>335</v>
      </c>
      <c r="H137" s="189">
        <v>43.508</v>
      </c>
      <c r="I137" s="190"/>
      <c r="L137" s="186"/>
      <c r="M137" s="191"/>
      <c r="N137" s="192"/>
      <c r="O137" s="192"/>
      <c r="P137" s="192"/>
      <c r="Q137" s="192"/>
      <c r="R137" s="192"/>
      <c r="S137" s="192"/>
      <c r="T137" s="193"/>
      <c r="AT137" s="187" t="s">
        <v>127</v>
      </c>
      <c r="AU137" s="187" t="s">
        <v>78</v>
      </c>
      <c r="AV137" s="16" t="s">
        <v>131</v>
      </c>
      <c r="AW137" s="16" t="s">
        <v>30</v>
      </c>
      <c r="AX137" s="16" t="s">
        <v>69</v>
      </c>
      <c r="AY137" s="187" t="s">
        <v>118</v>
      </c>
    </row>
    <row r="138" spans="2:51" s="15" customFormat="1" ht="11.25">
      <c r="B138" s="170"/>
      <c r="D138" s="155" t="s">
        <v>127</v>
      </c>
      <c r="E138" s="171" t="s">
        <v>3</v>
      </c>
      <c r="F138" s="172" t="s">
        <v>150</v>
      </c>
      <c r="H138" s="173">
        <v>435.08</v>
      </c>
      <c r="I138" s="174"/>
      <c r="L138" s="170"/>
      <c r="M138" s="175"/>
      <c r="N138" s="176"/>
      <c r="O138" s="176"/>
      <c r="P138" s="176"/>
      <c r="Q138" s="176"/>
      <c r="R138" s="176"/>
      <c r="S138" s="176"/>
      <c r="T138" s="177"/>
      <c r="AT138" s="171" t="s">
        <v>127</v>
      </c>
      <c r="AU138" s="171" t="s">
        <v>78</v>
      </c>
      <c r="AV138" s="15" t="s">
        <v>125</v>
      </c>
      <c r="AW138" s="15" t="s">
        <v>30</v>
      </c>
      <c r="AX138" s="15" t="s">
        <v>31</v>
      </c>
      <c r="AY138" s="171" t="s">
        <v>118</v>
      </c>
    </row>
    <row r="139" spans="1:65" s="2" customFormat="1" ht="37.9" customHeight="1">
      <c r="A139" s="35"/>
      <c r="B139" s="140"/>
      <c r="C139" s="141" t="s">
        <v>9</v>
      </c>
      <c r="D139" s="141" t="s">
        <v>121</v>
      </c>
      <c r="E139" s="142" t="s">
        <v>337</v>
      </c>
      <c r="F139" s="143" t="s">
        <v>338</v>
      </c>
      <c r="G139" s="144" t="s">
        <v>325</v>
      </c>
      <c r="H139" s="145">
        <v>2296.204</v>
      </c>
      <c r="I139" s="146"/>
      <c r="J139" s="147">
        <f>ROUND(I139*H139,2)</f>
        <v>0</v>
      </c>
      <c r="K139" s="143" t="s">
        <v>271</v>
      </c>
      <c r="L139" s="36"/>
      <c r="M139" s="148" t="s">
        <v>3</v>
      </c>
      <c r="N139" s="149" t="s">
        <v>40</v>
      </c>
      <c r="O139" s="56"/>
      <c r="P139" s="150">
        <f>O139*H139</f>
        <v>0</v>
      </c>
      <c r="Q139" s="150">
        <v>0</v>
      </c>
      <c r="R139" s="150">
        <f>Q139*H139</f>
        <v>0</v>
      </c>
      <c r="S139" s="150">
        <v>0</v>
      </c>
      <c r="T139" s="151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52" t="s">
        <v>125</v>
      </c>
      <c r="AT139" s="152" t="s">
        <v>121</v>
      </c>
      <c r="AU139" s="152" t="s">
        <v>78</v>
      </c>
      <c r="AY139" s="20" t="s">
        <v>118</v>
      </c>
      <c r="BE139" s="153">
        <f>IF(N139="základní",J139,0)</f>
        <v>0</v>
      </c>
      <c r="BF139" s="153">
        <f>IF(N139="snížená",J139,0)</f>
        <v>0</v>
      </c>
      <c r="BG139" s="153">
        <f>IF(N139="zákl. přenesená",J139,0)</f>
        <v>0</v>
      </c>
      <c r="BH139" s="153">
        <f>IF(N139="sníž. přenesená",J139,0)</f>
        <v>0</v>
      </c>
      <c r="BI139" s="153">
        <f>IF(N139="nulová",J139,0)</f>
        <v>0</v>
      </c>
      <c r="BJ139" s="20" t="s">
        <v>31</v>
      </c>
      <c r="BK139" s="153">
        <f>ROUND(I139*H139,2)</f>
        <v>0</v>
      </c>
      <c r="BL139" s="20" t="s">
        <v>125</v>
      </c>
      <c r="BM139" s="152" t="s">
        <v>339</v>
      </c>
    </row>
    <row r="140" spans="1:47" s="2" customFormat="1" ht="11.25">
      <c r="A140" s="35"/>
      <c r="B140" s="36"/>
      <c r="C140" s="35"/>
      <c r="D140" s="181" t="s">
        <v>273</v>
      </c>
      <c r="E140" s="35"/>
      <c r="F140" s="182" t="s">
        <v>340</v>
      </c>
      <c r="G140" s="35"/>
      <c r="H140" s="35"/>
      <c r="I140" s="183"/>
      <c r="J140" s="35"/>
      <c r="K140" s="35"/>
      <c r="L140" s="36"/>
      <c r="M140" s="184"/>
      <c r="N140" s="185"/>
      <c r="O140" s="56"/>
      <c r="P140" s="56"/>
      <c r="Q140" s="56"/>
      <c r="R140" s="56"/>
      <c r="S140" s="56"/>
      <c r="T140" s="57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T140" s="20" t="s">
        <v>273</v>
      </c>
      <c r="AU140" s="20" t="s">
        <v>78</v>
      </c>
    </row>
    <row r="141" spans="2:51" s="14" customFormat="1" ht="11.25">
      <c r="B141" s="163"/>
      <c r="D141" s="155" t="s">
        <v>127</v>
      </c>
      <c r="E141" s="164" t="s">
        <v>3</v>
      </c>
      <c r="F141" s="165" t="s">
        <v>341</v>
      </c>
      <c r="H141" s="164" t="s">
        <v>3</v>
      </c>
      <c r="I141" s="166"/>
      <c r="L141" s="163"/>
      <c r="M141" s="167"/>
      <c r="N141" s="168"/>
      <c r="O141" s="168"/>
      <c r="P141" s="168"/>
      <c r="Q141" s="168"/>
      <c r="R141" s="168"/>
      <c r="S141" s="168"/>
      <c r="T141" s="169"/>
      <c r="AT141" s="164" t="s">
        <v>127</v>
      </c>
      <c r="AU141" s="164" t="s">
        <v>78</v>
      </c>
      <c r="AV141" s="14" t="s">
        <v>31</v>
      </c>
      <c r="AW141" s="14" t="s">
        <v>30</v>
      </c>
      <c r="AX141" s="14" t="s">
        <v>69</v>
      </c>
      <c r="AY141" s="164" t="s">
        <v>118</v>
      </c>
    </row>
    <row r="142" spans="2:51" s="13" customFormat="1" ht="11.25">
      <c r="B142" s="154"/>
      <c r="D142" s="155" t="s">
        <v>127</v>
      </c>
      <c r="E142" s="156" t="s">
        <v>3</v>
      </c>
      <c r="F142" s="157" t="s">
        <v>342</v>
      </c>
      <c r="H142" s="158">
        <v>1883.941</v>
      </c>
      <c r="I142" s="159"/>
      <c r="L142" s="154"/>
      <c r="M142" s="160"/>
      <c r="N142" s="161"/>
      <c r="O142" s="161"/>
      <c r="P142" s="161"/>
      <c r="Q142" s="161"/>
      <c r="R142" s="161"/>
      <c r="S142" s="161"/>
      <c r="T142" s="162"/>
      <c r="AT142" s="156" t="s">
        <v>127</v>
      </c>
      <c r="AU142" s="156" t="s">
        <v>78</v>
      </c>
      <c r="AV142" s="13" t="s">
        <v>78</v>
      </c>
      <c r="AW142" s="13" t="s">
        <v>30</v>
      </c>
      <c r="AX142" s="13" t="s">
        <v>69</v>
      </c>
      <c r="AY142" s="156" t="s">
        <v>118</v>
      </c>
    </row>
    <row r="143" spans="2:51" s="13" customFormat="1" ht="11.25">
      <c r="B143" s="154"/>
      <c r="D143" s="155" t="s">
        <v>127</v>
      </c>
      <c r="E143" s="156" t="s">
        <v>3</v>
      </c>
      <c r="F143" s="157" t="s">
        <v>343</v>
      </c>
      <c r="H143" s="158">
        <v>614.638</v>
      </c>
      <c r="I143" s="159"/>
      <c r="L143" s="154"/>
      <c r="M143" s="160"/>
      <c r="N143" s="161"/>
      <c r="O143" s="161"/>
      <c r="P143" s="161"/>
      <c r="Q143" s="161"/>
      <c r="R143" s="161"/>
      <c r="S143" s="161"/>
      <c r="T143" s="162"/>
      <c r="AT143" s="156" t="s">
        <v>127</v>
      </c>
      <c r="AU143" s="156" t="s">
        <v>78</v>
      </c>
      <c r="AV143" s="13" t="s">
        <v>78</v>
      </c>
      <c r="AW143" s="13" t="s">
        <v>30</v>
      </c>
      <c r="AX143" s="13" t="s">
        <v>69</v>
      </c>
      <c r="AY143" s="156" t="s">
        <v>118</v>
      </c>
    </row>
    <row r="144" spans="2:51" s="13" customFormat="1" ht="11.25">
      <c r="B144" s="154"/>
      <c r="D144" s="155" t="s">
        <v>127</v>
      </c>
      <c r="E144" s="156" t="s">
        <v>3</v>
      </c>
      <c r="F144" s="157" t="s">
        <v>344</v>
      </c>
      <c r="H144" s="158">
        <v>190.22</v>
      </c>
      <c r="I144" s="159"/>
      <c r="L144" s="154"/>
      <c r="M144" s="160"/>
      <c r="N144" s="161"/>
      <c r="O144" s="161"/>
      <c r="P144" s="161"/>
      <c r="Q144" s="161"/>
      <c r="R144" s="161"/>
      <c r="S144" s="161"/>
      <c r="T144" s="162"/>
      <c r="AT144" s="156" t="s">
        <v>127</v>
      </c>
      <c r="AU144" s="156" t="s">
        <v>78</v>
      </c>
      <c r="AV144" s="13" t="s">
        <v>78</v>
      </c>
      <c r="AW144" s="13" t="s">
        <v>30</v>
      </c>
      <c r="AX144" s="13" t="s">
        <v>69</v>
      </c>
      <c r="AY144" s="156" t="s">
        <v>118</v>
      </c>
    </row>
    <row r="145" spans="2:51" s="13" customFormat="1" ht="11.25">
      <c r="B145" s="154"/>
      <c r="D145" s="155" t="s">
        <v>127</v>
      </c>
      <c r="E145" s="156" t="s">
        <v>3</v>
      </c>
      <c r="F145" s="157" t="s">
        <v>345</v>
      </c>
      <c r="H145" s="158">
        <v>83.531</v>
      </c>
      <c r="I145" s="159"/>
      <c r="L145" s="154"/>
      <c r="M145" s="160"/>
      <c r="N145" s="161"/>
      <c r="O145" s="161"/>
      <c r="P145" s="161"/>
      <c r="Q145" s="161"/>
      <c r="R145" s="161"/>
      <c r="S145" s="161"/>
      <c r="T145" s="162"/>
      <c r="AT145" s="156" t="s">
        <v>127</v>
      </c>
      <c r="AU145" s="156" t="s">
        <v>78</v>
      </c>
      <c r="AV145" s="13" t="s">
        <v>78</v>
      </c>
      <c r="AW145" s="13" t="s">
        <v>30</v>
      </c>
      <c r="AX145" s="13" t="s">
        <v>69</v>
      </c>
      <c r="AY145" s="156" t="s">
        <v>118</v>
      </c>
    </row>
    <row r="146" spans="2:51" s="13" customFormat="1" ht="11.25">
      <c r="B146" s="154"/>
      <c r="D146" s="155" t="s">
        <v>127</v>
      </c>
      <c r="E146" s="156" t="s">
        <v>3</v>
      </c>
      <c r="F146" s="157" t="s">
        <v>346</v>
      </c>
      <c r="H146" s="158">
        <v>51.982</v>
      </c>
      <c r="I146" s="159"/>
      <c r="L146" s="154"/>
      <c r="M146" s="160"/>
      <c r="N146" s="161"/>
      <c r="O146" s="161"/>
      <c r="P146" s="161"/>
      <c r="Q146" s="161"/>
      <c r="R146" s="161"/>
      <c r="S146" s="161"/>
      <c r="T146" s="162"/>
      <c r="AT146" s="156" t="s">
        <v>127</v>
      </c>
      <c r="AU146" s="156" t="s">
        <v>78</v>
      </c>
      <c r="AV146" s="13" t="s">
        <v>78</v>
      </c>
      <c r="AW146" s="13" t="s">
        <v>30</v>
      </c>
      <c r="AX146" s="13" t="s">
        <v>69</v>
      </c>
      <c r="AY146" s="156" t="s">
        <v>118</v>
      </c>
    </row>
    <row r="147" spans="2:51" s="14" customFormat="1" ht="11.25">
      <c r="B147" s="163"/>
      <c r="D147" s="155" t="s">
        <v>127</v>
      </c>
      <c r="E147" s="164" t="s">
        <v>3</v>
      </c>
      <c r="F147" s="165" t="s">
        <v>347</v>
      </c>
      <c r="H147" s="164" t="s">
        <v>3</v>
      </c>
      <c r="I147" s="166"/>
      <c r="L147" s="163"/>
      <c r="M147" s="167"/>
      <c r="N147" s="168"/>
      <c r="O147" s="168"/>
      <c r="P147" s="168"/>
      <c r="Q147" s="168"/>
      <c r="R147" s="168"/>
      <c r="S147" s="168"/>
      <c r="T147" s="169"/>
      <c r="AT147" s="164" t="s">
        <v>127</v>
      </c>
      <c r="AU147" s="164" t="s">
        <v>78</v>
      </c>
      <c r="AV147" s="14" t="s">
        <v>31</v>
      </c>
      <c r="AW147" s="14" t="s">
        <v>30</v>
      </c>
      <c r="AX147" s="14" t="s">
        <v>69</v>
      </c>
      <c r="AY147" s="164" t="s">
        <v>118</v>
      </c>
    </row>
    <row r="148" spans="2:51" s="13" customFormat="1" ht="11.25">
      <c r="B148" s="154"/>
      <c r="D148" s="155" t="s">
        <v>127</v>
      </c>
      <c r="E148" s="156" t="s">
        <v>3</v>
      </c>
      <c r="F148" s="157" t="s">
        <v>348</v>
      </c>
      <c r="H148" s="158">
        <v>161.01</v>
      </c>
      <c r="I148" s="159"/>
      <c r="L148" s="154"/>
      <c r="M148" s="160"/>
      <c r="N148" s="161"/>
      <c r="O148" s="161"/>
      <c r="P148" s="161"/>
      <c r="Q148" s="161"/>
      <c r="R148" s="161"/>
      <c r="S148" s="161"/>
      <c r="T148" s="162"/>
      <c r="AT148" s="156" t="s">
        <v>127</v>
      </c>
      <c r="AU148" s="156" t="s">
        <v>78</v>
      </c>
      <c r="AV148" s="13" t="s">
        <v>78</v>
      </c>
      <c r="AW148" s="13" t="s">
        <v>30</v>
      </c>
      <c r="AX148" s="13" t="s">
        <v>69</v>
      </c>
      <c r="AY148" s="156" t="s">
        <v>118</v>
      </c>
    </row>
    <row r="149" spans="2:51" s="13" customFormat="1" ht="11.25">
      <c r="B149" s="154"/>
      <c r="D149" s="155" t="s">
        <v>127</v>
      </c>
      <c r="E149" s="156" t="s">
        <v>3</v>
      </c>
      <c r="F149" s="157" t="s">
        <v>349</v>
      </c>
      <c r="H149" s="158">
        <v>84.42</v>
      </c>
      <c r="I149" s="159"/>
      <c r="L149" s="154"/>
      <c r="M149" s="160"/>
      <c r="N149" s="161"/>
      <c r="O149" s="161"/>
      <c r="P149" s="161"/>
      <c r="Q149" s="161"/>
      <c r="R149" s="161"/>
      <c r="S149" s="161"/>
      <c r="T149" s="162"/>
      <c r="AT149" s="156" t="s">
        <v>127</v>
      </c>
      <c r="AU149" s="156" t="s">
        <v>78</v>
      </c>
      <c r="AV149" s="13" t="s">
        <v>78</v>
      </c>
      <c r="AW149" s="13" t="s">
        <v>30</v>
      </c>
      <c r="AX149" s="13" t="s">
        <v>69</v>
      </c>
      <c r="AY149" s="156" t="s">
        <v>118</v>
      </c>
    </row>
    <row r="150" spans="2:51" s="13" customFormat="1" ht="11.25">
      <c r="B150" s="154"/>
      <c r="D150" s="155" t="s">
        <v>127</v>
      </c>
      <c r="E150" s="156" t="s">
        <v>3</v>
      </c>
      <c r="F150" s="157" t="s">
        <v>350</v>
      </c>
      <c r="H150" s="158">
        <v>44.42</v>
      </c>
      <c r="I150" s="159"/>
      <c r="L150" s="154"/>
      <c r="M150" s="160"/>
      <c r="N150" s="161"/>
      <c r="O150" s="161"/>
      <c r="P150" s="161"/>
      <c r="Q150" s="161"/>
      <c r="R150" s="161"/>
      <c r="S150" s="161"/>
      <c r="T150" s="162"/>
      <c r="AT150" s="156" t="s">
        <v>127</v>
      </c>
      <c r="AU150" s="156" t="s">
        <v>78</v>
      </c>
      <c r="AV150" s="13" t="s">
        <v>78</v>
      </c>
      <c r="AW150" s="13" t="s">
        <v>30</v>
      </c>
      <c r="AX150" s="13" t="s">
        <v>69</v>
      </c>
      <c r="AY150" s="156" t="s">
        <v>118</v>
      </c>
    </row>
    <row r="151" spans="2:51" s="13" customFormat="1" ht="11.25">
      <c r="B151" s="154"/>
      <c r="D151" s="155" t="s">
        <v>127</v>
      </c>
      <c r="E151" s="156" t="s">
        <v>3</v>
      </c>
      <c r="F151" s="157" t="s">
        <v>351</v>
      </c>
      <c r="H151" s="158">
        <v>37.93</v>
      </c>
      <c r="I151" s="159"/>
      <c r="L151" s="154"/>
      <c r="M151" s="160"/>
      <c r="N151" s="161"/>
      <c r="O151" s="161"/>
      <c r="P151" s="161"/>
      <c r="Q151" s="161"/>
      <c r="R151" s="161"/>
      <c r="S151" s="161"/>
      <c r="T151" s="162"/>
      <c r="AT151" s="156" t="s">
        <v>127</v>
      </c>
      <c r="AU151" s="156" t="s">
        <v>78</v>
      </c>
      <c r="AV151" s="13" t="s">
        <v>78</v>
      </c>
      <c r="AW151" s="13" t="s">
        <v>30</v>
      </c>
      <c r="AX151" s="13" t="s">
        <v>69</v>
      </c>
      <c r="AY151" s="156" t="s">
        <v>118</v>
      </c>
    </row>
    <row r="152" spans="2:51" s="13" customFormat="1" ht="11.25">
      <c r="B152" s="154"/>
      <c r="D152" s="155" t="s">
        <v>127</v>
      </c>
      <c r="E152" s="156" t="s">
        <v>3</v>
      </c>
      <c r="F152" s="157" t="s">
        <v>352</v>
      </c>
      <c r="H152" s="158">
        <v>36.41</v>
      </c>
      <c r="I152" s="159"/>
      <c r="L152" s="154"/>
      <c r="M152" s="160"/>
      <c r="N152" s="161"/>
      <c r="O152" s="161"/>
      <c r="P152" s="161"/>
      <c r="Q152" s="161"/>
      <c r="R152" s="161"/>
      <c r="S152" s="161"/>
      <c r="T152" s="162"/>
      <c r="AT152" s="156" t="s">
        <v>127</v>
      </c>
      <c r="AU152" s="156" t="s">
        <v>78</v>
      </c>
      <c r="AV152" s="13" t="s">
        <v>78</v>
      </c>
      <c r="AW152" s="13" t="s">
        <v>30</v>
      </c>
      <c r="AX152" s="13" t="s">
        <v>69</v>
      </c>
      <c r="AY152" s="156" t="s">
        <v>118</v>
      </c>
    </row>
    <row r="153" spans="2:51" s="13" customFormat="1" ht="11.25">
      <c r="B153" s="154"/>
      <c r="D153" s="155" t="s">
        <v>127</v>
      </c>
      <c r="E153" s="156" t="s">
        <v>3</v>
      </c>
      <c r="F153" s="157" t="s">
        <v>353</v>
      </c>
      <c r="H153" s="158">
        <v>-432.416</v>
      </c>
      <c r="I153" s="159"/>
      <c r="L153" s="154"/>
      <c r="M153" s="160"/>
      <c r="N153" s="161"/>
      <c r="O153" s="161"/>
      <c r="P153" s="161"/>
      <c r="Q153" s="161"/>
      <c r="R153" s="161"/>
      <c r="S153" s="161"/>
      <c r="T153" s="162"/>
      <c r="AT153" s="156" t="s">
        <v>127</v>
      </c>
      <c r="AU153" s="156" t="s">
        <v>78</v>
      </c>
      <c r="AV153" s="13" t="s">
        <v>78</v>
      </c>
      <c r="AW153" s="13" t="s">
        <v>30</v>
      </c>
      <c r="AX153" s="13" t="s">
        <v>69</v>
      </c>
      <c r="AY153" s="156" t="s">
        <v>118</v>
      </c>
    </row>
    <row r="154" spans="2:51" s="13" customFormat="1" ht="11.25">
      <c r="B154" s="154"/>
      <c r="D154" s="155" t="s">
        <v>127</v>
      </c>
      <c r="E154" s="156" t="s">
        <v>3</v>
      </c>
      <c r="F154" s="157" t="s">
        <v>354</v>
      </c>
      <c r="H154" s="158">
        <v>-43.313</v>
      </c>
      <c r="I154" s="159"/>
      <c r="L154" s="154"/>
      <c r="M154" s="160"/>
      <c r="N154" s="161"/>
      <c r="O154" s="161"/>
      <c r="P154" s="161"/>
      <c r="Q154" s="161"/>
      <c r="R154" s="161"/>
      <c r="S154" s="161"/>
      <c r="T154" s="162"/>
      <c r="AT154" s="156" t="s">
        <v>127</v>
      </c>
      <c r="AU154" s="156" t="s">
        <v>78</v>
      </c>
      <c r="AV154" s="13" t="s">
        <v>78</v>
      </c>
      <c r="AW154" s="13" t="s">
        <v>30</v>
      </c>
      <c r="AX154" s="13" t="s">
        <v>69</v>
      </c>
      <c r="AY154" s="156" t="s">
        <v>118</v>
      </c>
    </row>
    <row r="155" spans="2:51" s="13" customFormat="1" ht="22.5">
      <c r="B155" s="154"/>
      <c r="D155" s="155" t="s">
        <v>127</v>
      </c>
      <c r="E155" s="156" t="s">
        <v>3</v>
      </c>
      <c r="F155" s="157" t="s">
        <v>355</v>
      </c>
      <c r="H155" s="158">
        <v>-21.372</v>
      </c>
      <c r="I155" s="159"/>
      <c r="L155" s="154"/>
      <c r="M155" s="160"/>
      <c r="N155" s="161"/>
      <c r="O155" s="161"/>
      <c r="P155" s="161"/>
      <c r="Q155" s="161"/>
      <c r="R155" s="161"/>
      <c r="S155" s="161"/>
      <c r="T155" s="162"/>
      <c r="AT155" s="156" t="s">
        <v>127</v>
      </c>
      <c r="AU155" s="156" t="s">
        <v>78</v>
      </c>
      <c r="AV155" s="13" t="s">
        <v>78</v>
      </c>
      <c r="AW155" s="13" t="s">
        <v>30</v>
      </c>
      <c r="AX155" s="13" t="s">
        <v>69</v>
      </c>
      <c r="AY155" s="156" t="s">
        <v>118</v>
      </c>
    </row>
    <row r="156" spans="2:51" s="13" customFormat="1" ht="22.5">
      <c r="B156" s="154"/>
      <c r="D156" s="155" t="s">
        <v>127</v>
      </c>
      <c r="E156" s="156" t="s">
        <v>3</v>
      </c>
      <c r="F156" s="157" t="s">
        <v>356</v>
      </c>
      <c r="H156" s="158">
        <v>-97.817</v>
      </c>
      <c r="I156" s="159"/>
      <c r="L156" s="154"/>
      <c r="M156" s="160"/>
      <c r="N156" s="161"/>
      <c r="O156" s="161"/>
      <c r="P156" s="161"/>
      <c r="Q156" s="161"/>
      <c r="R156" s="161"/>
      <c r="S156" s="161"/>
      <c r="T156" s="162"/>
      <c r="AT156" s="156" t="s">
        <v>127</v>
      </c>
      <c r="AU156" s="156" t="s">
        <v>78</v>
      </c>
      <c r="AV156" s="13" t="s">
        <v>78</v>
      </c>
      <c r="AW156" s="13" t="s">
        <v>30</v>
      </c>
      <c r="AX156" s="13" t="s">
        <v>69</v>
      </c>
      <c r="AY156" s="156" t="s">
        <v>118</v>
      </c>
    </row>
    <row r="157" spans="2:51" s="13" customFormat="1" ht="11.25">
      <c r="B157" s="154"/>
      <c r="D157" s="155" t="s">
        <v>127</v>
      </c>
      <c r="E157" s="156" t="s">
        <v>3</v>
      </c>
      <c r="F157" s="157" t="s">
        <v>357</v>
      </c>
      <c r="H157" s="158">
        <v>-42.246</v>
      </c>
      <c r="I157" s="159"/>
      <c r="L157" s="154"/>
      <c r="M157" s="160"/>
      <c r="N157" s="161"/>
      <c r="O157" s="161"/>
      <c r="P157" s="161"/>
      <c r="Q157" s="161"/>
      <c r="R157" s="161"/>
      <c r="S157" s="161"/>
      <c r="T157" s="162"/>
      <c r="AT157" s="156" t="s">
        <v>127</v>
      </c>
      <c r="AU157" s="156" t="s">
        <v>78</v>
      </c>
      <c r="AV157" s="13" t="s">
        <v>78</v>
      </c>
      <c r="AW157" s="13" t="s">
        <v>30</v>
      </c>
      <c r="AX157" s="13" t="s">
        <v>69</v>
      </c>
      <c r="AY157" s="156" t="s">
        <v>118</v>
      </c>
    </row>
    <row r="158" spans="2:51" s="15" customFormat="1" ht="11.25">
      <c r="B158" s="170"/>
      <c r="D158" s="155" t="s">
        <v>127</v>
      </c>
      <c r="E158" s="171" t="s">
        <v>3</v>
      </c>
      <c r="F158" s="172" t="s">
        <v>150</v>
      </c>
      <c r="H158" s="173">
        <v>2551.338</v>
      </c>
      <c r="I158" s="174"/>
      <c r="L158" s="170"/>
      <c r="M158" s="175"/>
      <c r="N158" s="176"/>
      <c r="O158" s="176"/>
      <c r="P158" s="176"/>
      <c r="Q158" s="176"/>
      <c r="R158" s="176"/>
      <c r="S158" s="176"/>
      <c r="T158" s="177"/>
      <c r="AT158" s="171" t="s">
        <v>127</v>
      </c>
      <c r="AU158" s="171" t="s">
        <v>78</v>
      </c>
      <c r="AV158" s="15" t="s">
        <v>125</v>
      </c>
      <c r="AW158" s="15" t="s">
        <v>30</v>
      </c>
      <c r="AX158" s="15" t="s">
        <v>69</v>
      </c>
      <c r="AY158" s="171" t="s">
        <v>118</v>
      </c>
    </row>
    <row r="159" spans="2:51" s="13" customFormat="1" ht="11.25">
      <c r="B159" s="154"/>
      <c r="D159" s="155" t="s">
        <v>127</v>
      </c>
      <c r="E159" s="156" t="s">
        <v>3</v>
      </c>
      <c r="F159" s="157" t="s">
        <v>358</v>
      </c>
      <c r="H159" s="158">
        <v>2296.204</v>
      </c>
      <c r="I159" s="159"/>
      <c r="L159" s="154"/>
      <c r="M159" s="160"/>
      <c r="N159" s="161"/>
      <c r="O159" s="161"/>
      <c r="P159" s="161"/>
      <c r="Q159" s="161"/>
      <c r="R159" s="161"/>
      <c r="S159" s="161"/>
      <c r="T159" s="162"/>
      <c r="AT159" s="156" t="s">
        <v>127</v>
      </c>
      <c r="AU159" s="156" t="s">
        <v>78</v>
      </c>
      <c r="AV159" s="13" t="s">
        <v>78</v>
      </c>
      <c r="AW159" s="13" t="s">
        <v>30</v>
      </c>
      <c r="AX159" s="13" t="s">
        <v>69</v>
      </c>
      <c r="AY159" s="156" t="s">
        <v>118</v>
      </c>
    </row>
    <row r="160" spans="2:51" s="15" customFormat="1" ht="11.25">
      <c r="B160" s="170"/>
      <c r="D160" s="155" t="s">
        <v>127</v>
      </c>
      <c r="E160" s="171" t="s">
        <v>3</v>
      </c>
      <c r="F160" s="172" t="s">
        <v>150</v>
      </c>
      <c r="H160" s="173">
        <v>2296.204</v>
      </c>
      <c r="I160" s="174"/>
      <c r="L160" s="170"/>
      <c r="M160" s="175"/>
      <c r="N160" s="176"/>
      <c r="O160" s="176"/>
      <c r="P160" s="176"/>
      <c r="Q160" s="176"/>
      <c r="R160" s="176"/>
      <c r="S160" s="176"/>
      <c r="T160" s="177"/>
      <c r="AT160" s="171" t="s">
        <v>127</v>
      </c>
      <c r="AU160" s="171" t="s">
        <v>78</v>
      </c>
      <c r="AV160" s="15" t="s">
        <v>125</v>
      </c>
      <c r="AW160" s="15" t="s">
        <v>30</v>
      </c>
      <c r="AX160" s="15" t="s">
        <v>31</v>
      </c>
      <c r="AY160" s="171" t="s">
        <v>118</v>
      </c>
    </row>
    <row r="161" spans="1:65" s="2" customFormat="1" ht="37.9" customHeight="1">
      <c r="A161" s="35"/>
      <c r="B161" s="140"/>
      <c r="C161" s="141" t="s">
        <v>182</v>
      </c>
      <c r="D161" s="141" t="s">
        <v>121</v>
      </c>
      <c r="E161" s="142" t="s">
        <v>359</v>
      </c>
      <c r="F161" s="143" t="s">
        <v>360</v>
      </c>
      <c r="G161" s="144" t="s">
        <v>325</v>
      </c>
      <c r="H161" s="145">
        <v>255.134</v>
      </c>
      <c r="I161" s="146"/>
      <c r="J161" s="147">
        <f>ROUND(I161*H161,2)</f>
        <v>0</v>
      </c>
      <c r="K161" s="143" t="s">
        <v>271</v>
      </c>
      <c r="L161" s="36"/>
      <c r="M161" s="148" t="s">
        <v>3</v>
      </c>
      <c r="N161" s="149" t="s">
        <v>40</v>
      </c>
      <c r="O161" s="56"/>
      <c r="P161" s="150">
        <f>O161*H161</f>
        <v>0</v>
      </c>
      <c r="Q161" s="150">
        <v>0</v>
      </c>
      <c r="R161" s="150">
        <f>Q161*H161</f>
        <v>0</v>
      </c>
      <c r="S161" s="150">
        <v>0</v>
      </c>
      <c r="T161" s="151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52" t="s">
        <v>125</v>
      </c>
      <c r="AT161" s="152" t="s">
        <v>121</v>
      </c>
      <c r="AU161" s="152" t="s">
        <v>78</v>
      </c>
      <c r="AY161" s="20" t="s">
        <v>118</v>
      </c>
      <c r="BE161" s="153">
        <f>IF(N161="základní",J161,0)</f>
        <v>0</v>
      </c>
      <c r="BF161" s="153">
        <f>IF(N161="snížená",J161,0)</f>
        <v>0</v>
      </c>
      <c r="BG161" s="153">
        <f>IF(N161="zákl. přenesená",J161,0)</f>
        <v>0</v>
      </c>
      <c r="BH161" s="153">
        <f>IF(N161="sníž. přenesená",J161,0)</f>
        <v>0</v>
      </c>
      <c r="BI161" s="153">
        <f>IF(N161="nulová",J161,0)</f>
        <v>0</v>
      </c>
      <c r="BJ161" s="20" t="s">
        <v>31</v>
      </c>
      <c r="BK161" s="153">
        <f>ROUND(I161*H161,2)</f>
        <v>0</v>
      </c>
      <c r="BL161" s="20" t="s">
        <v>125</v>
      </c>
      <c r="BM161" s="152" t="s">
        <v>361</v>
      </c>
    </row>
    <row r="162" spans="1:47" s="2" customFormat="1" ht="11.25">
      <c r="A162" s="35"/>
      <c r="B162" s="36"/>
      <c r="C162" s="35"/>
      <c r="D162" s="181" t="s">
        <v>273</v>
      </c>
      <c r="E162" s="35"/>
      <c r="F162" s="182" t="s">
        <v>362</v>
      </c>
      <c r="G162" s="35"/>
      <c r="H162" s="35"/>
      <c r="I162" s="183"/>
      <c r="J162" s="35"/>
      <c r="K162" s="35"/>
      <c r="L162" s="36"/>
      <c r="M162" s="184"/>
      <c r="N162" s="185"/>
      <c r="O162" s="56"/>
      <c r="P162" s="56"/>
      <c r="Q162" s="56"/>
      <c r="R162" s="56"/>
      <c r="S162" s="56"/>
      <c r="T162" s="57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T162" s="20" t="s">
        <v>273</v>
      </c>
      <c r="AU162" s="20" t="s">
        <v>78</v>
      </c>
    </row>
    <row r="163" spans="2:51" s="13" customFormat="1" ht="11.25">
      <c r="B163" s="154"/>
      <c r="D163" s="155" t="s">
        <v>127</v>
      </c>
      <c r="E163" s="156" t="s">
        <v>3</v>
      </c>
      <c r="F163" s="157" t="s">
        <v>363</v>
      </c>
      <c r="H163" s="158">
        <v>255.134</v>
      </c>
      <c r="I163" s="159"/>
      <c r="L163" s="154"/>
      <c r="M163" s="160"/>
      <c r="N163" s="161"/>
      <c r="O163" s="161"/>
      <c r="P163" s="161"/>
      <c r="Q163" s="161"/>
      <c r="R163" s="161"/>
      <c r="S163" s="161"/>
      <c r="T163" s="162"/>
      <c r="AT163" s="156" t="s">
        <v>127</v>
      </c>
      <c r="AU163" s="156" t="s">
        <v>78</v>
      </c>
      <c r="AV163" s="13" t="s">
        <v>78</v>
      </c>
      <c r="AW163" s="13" t="s">
        <v>30</v>
      </c>
      <c r="AX163" s="13" t="s">
        <v>69</v>
      </c>
      <c r="AY163" s="156" t="s">
        <v>118</v>
      </c>
    </row>
    <row r="164" spans="2:51" s="15" customFormat="1" ht="11.25">
      <c r="B164" s="170"/>
      <c r="D164" s="155" t="s">
        <v>127</v>
      </c>
      <c r="E164" s="171" t="s">
        <v>3</v>
      </c>
      <c r="F164" s="172" t="s">
        <v>150</v>
      </c>
      <c r="H164" s="173">
        <v>255.134</v>
      </c>
      <c r="I164" s="174"/>
      <c r="L164" s="170"/>
      <c r="M164" s="175"/>
      <c r="N164" s="176"/>
      <c r="O164" s="176"/>
      <c r="P164" s="176"/>
      <c r="Q164" s="176"/>
      <c r="R164" s="176"/>
      <c r="S164" s="176"/>
      <c r="T164" s="177"/>
      <c r="AT164" s="171" t="s">
        <v>127</v>
      </c>
      <c r="AU164" s="171" t="s">
        <v>78</v>
      </c>
      <c r="AV164" s="15" t="s">
        <v>125</v>
      </c>
      <c r="AW164" s="15" t="s">
        <v>30</v>
      </c>
      <c r="AX164" s="15" t="s">
        <v>31</v>
      </c>
      <c r="AY164" s="171" t="s">
        <v>118</v>
      </c>
    </row>
    <row r="165" spans="1:65" s="2" customFormat="1" ht="16.5" customHeight="1">
      <c r="A165" s="35"/>
      <c r="B165" s="140"/>
      <c r="C165" s="141" t="s">
        <v>187</v>
      </c>
      <c r="D165" s="141" t="s">
        <v>121</v>
      </c>
      <c r="E165" s="142" t="s">
        <v>364</v>
      </c>
      <c r="F165" s="143" t="s">
        <v>365</v>
      </c>
      <c r="G165" s="144" t="s">
        <v>270</v>
      </c>
      <c r="H165" s="145">
        <v>530.468</v>
      </c>
      <c r="I165" s="146"/>
      <c r="J165" s="147">
        <f>ROUND(I165*H165,2)</f>
        <v>0</v>
      </c>
      <c r="K165" s="143" t="s">
        <v>271</v>
      </c>
      <c r="L165" s="36"/>
      <c r="M165" s="148" t="s">
        <v>3</v>
      </c>
      <c r="N165" s="149" t="s">
        <v>40</v>
      </c>
      <c r="O165" s="56"/>
      <c r="P165" s="150">
        <f>O165*H165</f>
        <v>0</v>
      </c>
      <c r="Q165" s="150">
        <v>0.00201</v>
      </c>
      <c r="R165" s="150">
        <f>Q165*H165</f>
        <v>1.06624068</v>
      </c>
      <c r="S165" s="150">
        <v>0</v>
      </c>
      <c r="T165" s="151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152" t="s">
        <v>125</v>
      </c>
      <c r="AT165" s="152" t="s">
        <v>121</v>
      </c>
      <c r="AU165" s="152" t="s">
        <v>78</v>
      </c>
      <c r="AY165" s="20" t="s">
        <v>118</v>
      </c>
      <c r="BE165" s="153">
        <f>IF(N165="základní",J165,0)</f>
        <v>0</v>
      </c>
      <c r="BF165" s="153">
        <f>IF(N165="snížená",J165,0)</f>
        <v>0</v>
      </c>
      <c r="BG165" s="153">
        <f>IF(N165="zákl. přenesená",J165,0)</f>
        <v>0</v>
      </c>
      <c r="BH165" s="153">
        <f>IF(N165="sníž. přenesená",J165,0)</f>
        <v>0</v>
      </c>
      <c r="BI165" s="153">
        <f>IF(N165="nulová",J165,0)</f>
        <v>0</v>
      </c>
      <c r="BJ165" s="20" t="s">
        <v>31</v>
      </c>
      <c r="BK165" s="153">
        <f>ROUND(I165*H165,2)</f>
        <v>0</v>
      </c>
      <c r="BL165" s="20" t="s">
        <v>125</v>
      </c>
      <c r="BM165" s="152" t="s">
        <v>366</v>
      </c>
    </row>
    <row r="166" spans="1:47" s="2" customFormat="1" ht="11.25">
      <c r="A166" s="35"/>
      <c r="B166" s="36"/>
      <c r="C166" s="35"/>
      <c r="D166" s="181" t="s">
        <v>273</v>
      </c>
      <c r="E166" s="35"/>
      <c r="F166" s="182" t="s">
        <v>367</v>
      </c>
      <c r="G166" s="35"/>
      <c r="H166" s="35"/>
      <c r="I166" s="183"/>
      <c r="J166" s="35"/>
      <c r="K166" s="35"/>
      <c r="L166" s="36"/>
      <c r="M166" s="184"/>
      <c r="N166" s="185"/>
      <c r="O166" s="56"/>
      <c r="P166" s="56"/>
      <c r="Q166" s="56"/>
      <c r="R166" s="56"/>
      <c r="S166" s="56"/>
      <c r="T166" s="57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T166" s="20" t="s">
        <v>273</v>
      </c>
      <c r="AU166" s="20" t="s">
        <v>78</v>
      </c>
    </row>
    <row r="167" spans="2:51" s="14" customFormat="1" ht="11.25">
      <c r="B167" s="163"/>
      <c r="D167" s="155" t="s">
        <v>127</v>
      </c>
      <c r="E167" s="164" t="s">
        <v>3</v>
      </c>
      <c r="F167" s="165" t="s">
        <v>368</v>
      </c>
      <c r="H167" s="164" t="s">
        <v>3</v>
      </c>
      <c r="I167" s="166"/>
      <c r="L167" s="163"/>
      <c r="M167" s="167"/>
      <c r="N167" s="168"/>
      <c r="O167" s="168"/>
      <c r="P167" s="168"/>
      <c r="Q167" s="168"/>
      <c r="R167" s="168"/>
      <c r="S167" s="168"/>
      <c r="T167" s="169"/>
      <c r="AT167" s="164" t="s">
        <v>127</v>
      </c>
      <c r="AU167" s="164" t="s">
        <v>78</v>
      </c>
      <c r="AV167" s="14" t="s">
        <v>31</v>
      </c>
      <c r="AW167" s="14" t="s">
        <v>30</v>
      </c>
      <c r="AX167" s="14" t="s">
        <v>69</v>
      </c>
      <c r="AY167" s="164" t="s">
        <v>118</v>
      </c>
    </row>
    <row r="168" spans="2:51" s="13" customFormat="1" ht="11.25">
      <c r="B168" s="154"/>
      <c r="D168" s="155" t="s">
        <v>127</v>
      </c>
      <c r="E168" s="156" t="s">
        <v>3</v>
      </c>
      <c r="F168" s="157" t="s">
        <v>369</v>
      </c>
      <c r="H168" s="158">
        <v>342.16</v>
      </c>
      <c r="I168" s="159"/>
      <c r="L168" s="154"/>
      <c r="M168" s="160"/>
      <c r="N168" s="161"/>
      <c r="O168" s="161"/>
      <c r="P168" s="161"/>
      <c r="Q168" s="161"/>
      <c r="R168" s="161"/>
      <c r="S168" s="161"/>
      <c r="T168" s="162"/>
      <c r="AT168" s="156" t="s">
        <v>127</v>
      </c>
      <c r="AU168" s="156" t="s">
        <v>78</v>
      </c>
      <c r="AV168" s="13" t="s">
        <v>78</v>
      </c>
      <c r="AW168" s="13" t="s">
        <v>30</v>
      </c>
      <c r="AX168" s="13" t="s">
        <v>69</v>
      </c>
      <c r="AY168" s="156" t="s">
        <v>118</v>
      </c>
    </row>
    <row r="169" spans="2:51" s="13" customFormat="1" ht="11.25">
      <c r="B169" s="154"/>
      <c r="D169" s="155" t="s">
        <v>127</v>
      </c>
      <c r="E169" s="156" t="s">
        <v>3</v>
      </c>
      <c r="F169" s="157" t="s">
        <v>370</v>
      </c>
      <c r="H169" s="158">
        <v>188.308</v>
      </c>
      <c r="I169" s="159"/>
      <c r="L169" s="154"/>
      <c r="M169" s="160"/>
      <c r="N169" s="161"/>
      <c r="O169" s="161"/>
      <c r="P169" s="161"/>
      <c r="Q169" s="161"/>
      <c r="R169" s="161"/>
      <c r="S169" s="161"/>
      <c r="T169" s="162"/>
      <c r="AT169" s="156" t="s">
        <v>127</v>
      </c>
      <c r="AU169" s="156" t="s">
        <v>78</v>
      </c>
      <c r="AV169" s="13" t="s">
        <v>78</v>
      </c>
      <c r="AW169" s="13" t="s">
        <v>30</v>
      </c>
      <c r="AX169" s="13" t="s">
        <v>69</v>
      </c>
      <c r="AY169" s="156" t="s">
        <v>118</v>
      </c>
    </row>
    <row r="170" spans="2:51" s="15" customFormat="1" ht="11.25">
      <c r="B170" s="170"/>
      <c r="D170" s="155" t="s">
        <v>127</v>
      </c>
      <c r="E170" s="171" t="s">
        <v>3</v>
      </c>
      <c r="F170" s="172" t="s">
        <v>150</v>
      </c>
      <c r="H170" s="173">
        <v>530.468</v>
      </c>
      <c r="I170" s="174"/>
      <c r="L170" s="170"/>
      <c r="M170" s="175"/>
      <c r="N170" s="176"/>
      <c r="O170" s="176"/>
      <c r="P170" s="176"/>
      <c r="Q170" s="176"/>
      <c r="R170" s="176"/>
      <c r="S170" s="176"/>
      <c r="T170" s="177"/>
      <c r="AT170" s="171" t="s">
        <v>127</v>
      </c>
      <c r="AU170" s="171" t="s">
        <v>78</v>
      </c>
      <c r="AV170" s="15" t="s">
        <v>125</v>
      </c>
      <c r="AW170" s="15" t="s">
        <v>30</v>
      </c>
      <c r="AX170" s="15" t="s">
        <v>31</v>
      </c>
      <c r="AY170" s="171" t="s">
        <v>118</v>
      </c>
    </row>
    <row r="171" spans="1:65" s="2" customFormat="1" ht="16.5" customHeight="1">
      <c r="A171" s="35"/>
      <c r="B171" s="140"/>
      <c r="C171" s="141" t="s">
        <v>191</v>
      </c>
      <c r="D171" s="141" t="s">
        <v>121</v>
      </c>
      <c r="E171" s="142" t="s">
        <v>371</v>
      </c>
      <c r="F171" s="143" t="s">
        <v>372</v>
      </c>
      <c r="G171" s="144" t="s">
        <v>270</v>
      </c>
      <c r="H171" s="145">
        <v>3767.521</v>
      </c>
      <c r="I171" s="146"/>
      <c r="J171" s="147">
        <f>ROUND(I171*H171,2)</f>
        <v>0</v>
      </c>
      <c r="K171" s="143" t="s">
        <v>271</v>
      </c>
      <c r="L171" s="36"/>
      <c r="M171" s="148" t="s">
        <v>3</v>
      </c>
      <c r="N171" s="149" t="s">
        <v>40</v>
      </c>
      <c r="O171" s="56"/>
      <c r="P171" s="150">
        <f>O171*H171</f>
        <v>0</v>
      </c>
      <c r="Q171" s="150">
        <v>0.00208</v>
      </c>
      <c r="R171" s="150">
        <f>Q171*H171</f>
        <v>7.8364436799999995</v>
      </c>
      <c r="S171" s="150">
        <v>0</v>
      </c>
      <c r="T171" s="151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52" t="s">
        <v>125</v>
      </c>
      <c r="AT171" s="152" t="s">
        <v>121</v>
      </c>
      <c r="AU171" s="152" t="s">
        <v>78</v>
      </c>
      <c r="AY171" s="20" t="s">
        <v>118</v>
      </c>
      <c r="BE171" s="153">
        <f>IF(N171="základní",J171,0)</f>
        <v>0</v>
      </c>
      <c r="BF171" s="153">
        <f>IF(N171="snížená",J171,0)</f>
        <v>0</v>
      </c>
      <c r="BG171" s="153">
        <f>IF(N171="zákl. přenesená",J171,0)</f>
        <v>0</v>
      </c>
      <c r="BH171" s="153">
        <f>IF(N171="sníž. přenesená",J171,0)</f>
        <v>0</v>
      </c>
      <c r="BI171" s="153">
        <f>IF(N171="nulová",J171,0)</f>
        <v>0</v>
      </c>
      <c r="BJ171" s="20" t="s">
        <v>31</v>
      </c>
      <c r="BK171" s="153">
        <f>ROUND(I171*H171,2)</f>
        <v>0</v>
      </c>
      <c r="BL171" s="20" t="s">
        <v>125</v>
      </c>
      <c r="BM171" s="152" t="s">
        <v>373</v>
      </c>
    </row>
    <row r="172" spans="1:47" s="2" customFormat="1" ht="11.25">
      <c r="A172" s="35"/>
      <c r="B172" s="36"/>
      <c r="C172" s="35"/>
      <c r="D172" s="181" t="s">
        <v>273</v>
      </c>
      <c r="E172" s="35"/>
      <c r="F172" s="182" t="s">
        <v>374</v>
      </c>
      <c r="G172" s="35"/>
      <c r="H172" s="35"/>
      <c r="I172" s="183"/>
      <c r="J172" s="35"/>
      <c r="K172" s="35"/>
      <c r="L172" s="36"/>
      <c r="M172" s="184"/>
      <c r="N172" s="185"/>
      <c r="O172" s="56"/>
      <c r="P172" s="56"/>
      <c r="Q172" s="56"/>
      <c r="R172" s="56"/>
      <c r="S172" s="56"/>
      <c r="T172" s="57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T172" s="20" t="s">
        <v>273</v>
      </c>
      <c r="AU172" s="20" t="s">
        <v>78</v>
      </c>
    </row>
    <row r="173" spans="2:51" s="14" customFormat="1" ht="11.25">
      <c r="B173" s="163"/>
      <c r="D173" s="155" t="s">
        <v>127</v>
      </c>
      <c r="E173" s="164" t="s">
        <v>3</v>
      </c>
      <c r="F173" s="165" t="s">
        <v>368</v>
      </c>
      <c r="H173" s="164" t="s">
        <v>3</v>
      </c>
      <c r="I173" s="166"/>
      <c r="L173" s="163"/>
      <c r="M173" s="167"/>
      <c r="N173" s="168"/>
      <c r="O173" s="168"/>
      <c r="P173" s="168"/>
      <c r="Q173" s="168"/>
      <c r="R173" s="168"/>
      <c r="S173" s="168"/>
      <c r="T173" s="169"/>
      <c r="AT173" s="164" t="s">
        <v>127</v>
      </c>
      <c r="AU173" s="164" t="s">
        <v>78</v>
      </c>
      <c r="AV173" s="14" t="s">
        <v>31</v>
      </c>
      <c r="AW173" s="14" t="s">
        <v>30</v>
      </c>
      <c r="AX173" s="14" t="s">
        <v>69</v>
      </c>
      <c r="AY173" s="164" t="s">
        <v>118</v>
      </c>
    </row>
    <row r="174" spans="2:51" s="13" customFormat="1" ht="11.25">
      <c r="B174" s="154"/>
      <c r="D174" s="155" t="s">
        <v>127</v>
      </c>
      <c r="E174" s="156" t="s">
        <v>3</v>
      </c>
      <c r="F174" s="157" t="s">
        <v>375</v>
      </c>
      <c r="H174" s="158">
        <v>2448.864</v>
      </c>
      <c r="I174" s="159"/>
      <c r="L174" s="154"/>
      <c r="M174" s="160"/>
      <c r="N174" s="161"/>
      <c r="O174" s="161"/>
      <c r="P174" s="161"/>
      <c r="Q174" s="161"/>
      <c r="R174" s="161"/>
      <c r="S174" s="161"/>
      <c r="T174" s="162"/>
      <c r="AT174" s="156" t="s">
        <v>127</v>
      </c>
      <c r="AU174" s="156" t="s">
        <v>78</v>
      </c>
      <c r="AV174" s="13" t="s">
        <v>78</v>
      </c>
      <c r="AW174" s="13" t="s">
        <v>30</v>
      </c>
      <c r="AX174" s="13" t="s">
        <v>69</v>
      </c>
      <c r="AY174" s="156" t="s">
        <v>118</v>
      </c>
    </row>
    <row r="175" spans="2:51" s="13" customFormat="1" ht="11.25">
      <c r="B175" s="154"/>
      <c r="D175" s="155" t="s">
        <v>127</v>
      </c>
      <c r="E175" s="156" t="s">
        <v>3</v>
      </c>
      <c r="F175" s="157" t="s">
        <v>376</v>
      </c>
      <c r="H175" s="158">
        <v>1024.397</v>
      </c>
      <c r="I175" s="159"/>
      <c r="L175" s="154"/>
      <c r="M175" s="160"/>
      <c r="N175" s="161"/>
      <c r="O175" s="161"/>
      <c r="P175" s="161"/>
      <c r="Q175" s="161"/>
      <c r="R175" s="161"/>
      <c r="S175" s="161"/>
      <c r="T175" s="162"/>
      <c r="AT175" s="156" t="s">
        <v>127</v>
      </c>
      <c r="AU175" s="156" t="s">
        <v>78</v>
      </c>
      <c r="AV175" s="13" t="s">
        <v>78</v>
      </c>
      <c r="AW175" s="13" t="s">
        <v>30</v>
      </c>
      <c r="AX175" s="13" t="s">
        <v>69</v>
      </c>
      <c r="AY175" s="156" t="s">
        <v>118</v>
      </c>
    </row>
    <row r="176" spans="2:51" s="13" customFormat="1" ht="11.25">
      <c r="B176" s="154"/>
      <c r="D176" s="155" t="s">
        <v>127</v>
      </c>
      <c r="E176" s="156" t="s">
        <v>3</v>
      </c>
      <c r="F176" s="157" t="s">
        <v>377</v>
      </c>
      <c r="H176" s="158">
        <v>93.5</v>
      </c>
      <c r="I176" s="159"/>
      <c r="L176" s="154"/>
      <c r="M176" s="160"/>
      <c r="N176" s="161"/>
      <c r="O176" s="161"/>
      <c r="P176" s="161"/>
      <c r="Q176" s="161"/>
      <c r="R176" s="161"/>
      <c r="S176" s="161"/>
      <c r="T176" s="162"/>
      <c r="AT176" s="156" t="s">
        <v>127</v>
      </c>
      <c r="AU176" s="156" t="s">
        <v>78</v>
      </c>
      <c r="AV176" s="13" t="s">
        <v>78</v>
      </c>
      <c r="AW176" s="13" t="s">
        <v>30</v>
      </c>
      <c r="AX176" s="13" t="s">
        <v>69</v>
      </c>
      <c r="AY176" s="156" t="s">
        <v>118</v>
      </c>
    </row>
    <row r="177" spans="2:51" s="13" customFormat="1" ht="11.25">
      <c r="B177" s="154"/>
      <c r="D177" s="155" t="s">
        <v>127</v>
      </c>
      <c r="E177" s="156" t="s">
        <v>3</v>
      </c>
      <c r="F177" s="157" t="s">
        <v>378</v>
      </c>
      <c r="H177" s="158">
        <v>123.75</v>
      </c>
      <c r="I177" s="159"/>
      <c r="L177" s="154"/>
      <c r="M177" s="160"/>
      <c r="N177" s="161"/>
      <c r="O177" s="161"/>
      <c r="P177" s="161"/>
      <c r="Q177" s="161"/>
      <c r="R177" s="161"/>
      <c r="S177" s="161"/>
      <c r="T177" s="162"/>
      <c r="AT177" s="156" t="s">
        <v>127</v>
      </c>
      <c r="AU177" s="156" t="s">
        <v>78</v>
      </c>
      <c r="AV177" s="13" t="s">
        <v>78</v>
      </c>
      <c r="AW177" s="13" t="s">
        <v>30</v>
      </c>
      <c r="AX177" s="13" t="s">
        <v>69</v>
      </c>
      <c r="AY177" s="156" t="s">
        <v>118</v>
      </c>
    </row>
    <row r="178" spans="2:51" s="13" customFormat="1" ht="11.25">
      <c r="B178" s="154"/>
      <c r="D178" s="155" t="s">
        <v>127</v>
      </c>
      <c r="E178" s="156" t="s">
        <v>3</v>
      </c>
      <c r="F178" s="157" t="s">
        <v>379</v>
      </c>
      <c r="H178" s="158">
        <v>77.01</v>
      </c>
      <c r="I178" s="159"/>
      <c r="L178" s="154"/>
      <c r="M178" s="160"/>
      <c r="N178" s="161"/>
      <c r="O178" s="161"/>
      <c r="P178" s="161"/>
      <c r="Q178" s="161"/>
      <c r="R178" s="161"/>
      <c r="S178" s="161"/>
      <c r="T178" s="162"/>
      <c r="AT178" s="156" t="s">
        <v>127</v>
      </c>
      <c r="AU178" s="156" t="s">
        <v>78</v>
      </c>
      <c r="AV178" s="13" t="s">
        <v>78</v>
      </c>
      <c r="AW178" s="13" t="s">
        <v>30</v>
      </c>
      <c r="AX178" s="13" t="s">
        <v>69</v>
      </c>
      <c r="AY178" s="156" t="s">
        <v>118</v>
      </c>
    </row>
    <row r="179" spans="2:51" s="15" customFormat="1" ht="11.25">
      <c r="B179" s="170"/>
      <c r="D179" s="155" t="s">
        <v>127</v>
      </c>
      <c r="E179" s="171" t="s">
        <v>3</v>
      </c>
      <c r="F179" s="172" t="s">
        <v>150</v>
      </c>
      <c r="H179" s="173">
        <v>3767.521</v>
      </c>
      <c r="I179" s="174"/>
      <c r="L179" s="170"/>
      <c r="M179" s="175"/>
      <c r="N179" s="176"/>
      <c r="O179" s="176"/>
      <c r="P179" s="176"/>
      <c r="Q179" s="176"/>
      <c r="R179" s="176"/>
      <c r="S179" s="176"/>
      <c r="T179" s="177"/>
      <c r="AT179" s="171" t="s">
        <v>127</v>
      </c>
      <c r="AU179" s="171" t="s">
        <v>78</v>
      </c>
      <c r="AV179" s="15" t="s">
        <v>125</v>
      </c>
      <c r="AW179" s="15" t="s">
        <v>30</v>
      </c>
      <c r="AX179" s="15" t="s">
        <v>31</v>
      </c>
      <c r="AY179" s="171" t="s">
        <v>118</v>
      </c>
    </row>
    <row r="180" spans="1:65" s="2" customFormat="1" ht="24.2" customHeight="1">
      <c r="A180" s="35"/>
      <c r="B180" s="140"/>
      <c r="C180" s="141" t="s">
        <v>195</v>
      </c>
      <c r="D180" s="141" t="s">
        <v>121</v>
      </c>
      <c r="E180" s="142" t="s">
        <v>380</v>
      </c>
      <c r="F180" s="143" t="s">
        <v>381</v>
      </c>
      <c r="G180" s="144" t="s">
        <v>270</v>
      </c>
      <c r="H180" s="145">
        <v>530.468</v>
      </c>
      <c r="I180" s="146"/>
      <c r="J180" s="147">
        <f>ROUND(I180*H180,2)</f>
        <v>0</v>
      </c>
      <c r="K180" s="143" t="s">
        <v>271</v>
      </c>
      <c r="L180" s="36"/>
      <c r="M180" s="148" t="s">
        <v>3</v>
      </c>
      <c r="N180" s="149" t="s">
        <v>40</v>
      </c>
      <c r="O180" s="56"/>
      <c r="P180" s="150">
        <f>O180*H180</f>
        <v>0</v>
      </c>
      <c r="Q180" s="150">
        <v>0</v>
      </c>
      <c r="R180" s="150">
        <f>Q180*H180</f>
        <v>0</v>
      </c>
      <c r="S180" s="150">
        <v>0</v>
      </c>
      <c r="T180" s="151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152" t="s">
        <v>125</v>
      </c>
      <c r="AT180" s="152" t="s">
        <v>121</v>
      </c>
      <c r="AU180" s="152" t="s">
        <v>78</v>
      </c>
      <c r="AY180" s="20" t="s">
        <v>118</v>
      </c>
      <c r="BE180" s="153">
        <f>IF(N180="základní",J180,0)</f>
        <v>0</v>
      </c>
      <c r="BF180" s="153">
        <f>IF(N180="snížená",J180,0)</f>
        <v>0</v>
      </c>
      <c r="BG180" s="153">
        <f>IF(N180="zákl. přenesená",J180,0)</f>
        <v>0</v>
      </c>
      <c r="BH180" s="153">
        <f>IF(N180="sníž. přenesená",J180,0)</f>
        <v>0</v>
      </c>
      <c r="BI180" s="153">
        <f>IF(N180="nulová",J180,0)</f>
        <v>0</v>
      </c>
      <c r="BJ180" s="20" t="s">
        <v>31</v>
      </c>
      <c r="BK180" s="153">
        <f>ROUND(I180*H180,2)</f>
        <v>0</v>
      </c>
      <c r="BL180" s="20" t="s">
        <v>125</v>
      </c>
      <c r="BM180" s="152" t="s">
        <v>382</v>
      </c>
    </row>
    <row r="181" spans="1:47" s="2" customFormat="1" ht="11.25">
      <c r="A181" s="35"/>
      <c r="B181" s="36"/>
      <c r="C181" s="35"/>
      <c r="D181" s="181" t="s">
        <v>273</v>
      </c>
      <c r="E181" s="35"/>
      <c r="F181" s="182" t="s">
        <v>383</v>
      </c>
      <c r="G181" s="35"/>
      <c r="H181" s="35"/>
      <c r="I181" s="183"/>
      <c r="J181" s="35"/>
      <c r="K181" s="35"/>
      <c r="L181" s="36"/>
      <c r="M181" s="184"/>
      <c r="N181" s="185"/>
      <c r="O181" s="56"/>
      <c r="P181" s="56"/>
      <c r="Q181" s="56"/>
      <c r="R181" s="56"/>
      <c r="S181" s="56"/>
      <c r="T181" s="57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T181" s="20" t="s">
        <v>273</v>
      </c>
      <c r="AU181" s="20" t="s">
        <v>78</v>
      </c>
    </row>
    <row r="182" spans="1:65" s="2" customFormat="1" ht="24.2" customHeight="1">
      <c r="A182" s="35"/>
      <c r="B182" s="140"/>
      <c r="C182" s="141" t="s">
        <v>205</v>
      </c>
      <c r="D182" s="141" t="s">
        <v>121</v>
      </c>
      <c r="E182" s="142" t="s">
        <v>384</v>
      </c>
      <c r="F182" s="143" t="s">
        <v>385</v>
      </c>
      <c r="G182" s="144" t="s">
        <v>270</v>
      </c>
      <c r="H182" s="145">
        <v>3767.521</v>
      </c>
      <c r="I182" s="146"/>
      <c r="J182" s="147">
        <f>ROUND(I182*H182,2)</f>
        <v>0</v>
      </c>
      <c r="K182" s="143" t="s">
        <v>271</v>
      </c>
      <c r="L182" s="36"/>
      <c r="M182" s="148" t="s">
        <v>3</v>
      </c>
      <c r="N182" s="149" t="s">
        <v>40</v>
      </c>
      <c r="O182" s="56"/>
      <c r="P182" s="150">
        <f>O182*H182</f>
        <v>0</v>
      </c>
      <c r="Q182" s="150">
        <v>0</v>
      </c>
      <c r="R182" s="150">
        <f>Q182*H182</f>
        <v>0</v>
      </c>
      <c r="S182" s="150">
        <v>0</v>
      </c>
      <c r="T182" s="151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152" t="s">
        <v>125</v>
      </c>
      <c r="AT182" s="152" t="s">
        <v>121</v>
      </c>
      <c r="AU182" s="152" t="s">
        <v>78</v>
      </c>
      <c r="AY182" s="20" t="s">
        <v>118</v>
      </c>
      <c r="BE182" s="153">
        <f>IF(N182="základní",J182,0)</f>
        <v>0</v>
      </c>
      <c r="BF182" s="153">
        <f>IF(N182="snížená",J182,0)</f>
        <v>0</v>
      </c>
      <c r="BG182" s="153">
        <f>IF(N182="zákl. přenesená",J182,0)</f>
        <v>0</v>
      </c>
      <c r="BH182" s="153">
        <f>IF(N182="sníž. přenesená",J182,0)</f>
        <v>0</v>
      </c>
      <c r="BI182" s="153">
        <f>IF(N182="nulová",J182,0)</f>
        <v>0</v>
      </c>
      <c r="BJ182" s="20" t="s">
        <v>31</v>
      </c>
      <c r="BK182" s="153">
        <f>ROUND(I182*H182,2)</f>
        <v>0</v>
      </c>
      <c r="BL182" s="20" t="s">
        <v>125</v>
      </c>
      <c r="BM182" s="152" t="s">
        <v>386</v>
      </c>
    </row>
    <row r="183" spans="1:47" s="2" customFormat="1" ht="11.25">
      <c r="A183" s="35"/>
      <c r="B183" s="36"/>
      <c r="C183" s="35"/>
      <c r="D183" s="181" t="s">
        <v>273</v>
      </c>
      <c r="E183" s="35"/>
      <c r="F183" s="182" t="s">
        <v>387</v>
      </c>
      <c r="G183" s="35"/>
      <c r="H183" s="35"/>
      <c r="I183" s="183"/>
      <c r="J183" s="35"/>
      <c r="K183" s="35"/>
      <c r="L183" s="36"/>
      <c r="M183" s="184"/>
      <c r="N183" s="185"/>
      <c r="O183" s="56"/>
      <c r="P183" s="56"/>
      <c r="Q183" s="56"/>
      <c r="R183" s="56"/>
      <c r="S183" s="56"/>
      <c r="T183" s="57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T183" s="20" t="s">
        <v>273</v>
      </c>
      <c r="AU183" s="20" t="s">
        <v>78</v>
      </c>
    </row>
    <row r="184" spans="1:65" s="2" customFormat="1" ht="37.9" customHeight="1">
      <c r="A184" s="35"/>
      <c r="B184" s="140"/>
      <c r="C184" s="141" t="s">
        <v>209</v>
      </c>
      <c r="D184" s="141" t="s">
        <v>121</v>
      </c>
      <c r="E184" s="142" t="s">
        <v>388</v>
      </c>
      <c r="F184" s="143" t="s">
        <v>389</v>
      </c>
      <c r="G184" s="144" t="s">
        <v>325</v>
      </c>
      <c r="H184" s="145">
        <v>2218.536</v>
      </c>
      <c r="I184" s="146"/>
      <c r="J184" s="147">
        <f>ROUND(I184*H184,2)</f>
        <v>0</v>
      </c>
      <c r="K184" s="143" t="s">
        <v>271</v>
      </c>
      <c r="L184" s="36"/>
      <c r="M184" s="148" t="s">
        <v>3</v>
      </c>
      <c r="N184" s="149" t="s">
        <v>40</v>
      </c>
      <c r="O184" s="56"/>
      <c r="P184" s="150">
        <f>O184*H184</f>
        <v>0</v>
      </c>
      <c r="Q184" s="150">
        <v>0</v>
      </c>
      <c r="R184" s="150">
        <f>Q184*H184</f>
        <v>0</v>
      </c>
      <c r="S184" s="150">
        <v>0</v>
      </c>
      <c r="T184" s="151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152" t="s">
        <v>125</v>
      </c>
      <c r="AT184" s="152" t="s">
        <v>121</v>
      </c>
      <c r="AU184" s="152" t="s">
        <v>78</v>
      </c>
      <c r="AY184" s="20" t="s">
        <v>118</v>
      </c>
      <c r="BE184" s="153">
        <f>IF(N184="základní",J184,0)</f>
        <v>0</v>
      </c>
      <c r="BF184" s="153">
        <f>IF(N184="snížená",J184,0)</f>
        <v>0</v>
      </c>
      <c r="BG184" s="153">
        <f>IF(N184="zákl. přenesená",J184,0)</f>
        <v>0</v>
      </c>
      <c r="BH184" s="153">
        <f>IF(N184="sníž. přenesená",J184,0)</f>
        <v>0</v>
      </c>
      <c r="BI184" s="153">
        <f>IF(N184="nulová",J184,0)</f>
        <v>0</v>
      </c>
      <c r="BJ184" s="20" t="s">
        <v>31</v>
      </c>
      <c r="BK184" s="153">
        <f>ROUND(I184*H184,2)</f>
        <v>0</v>
      </c>
      <c r="BL184" s="20" t="s">
        <v>125</v>
      </c>
      <c r="BM184" s="152" t="s">
        <v>390</v>
      </c>
    </row>
    <row r="185" spans="1:47" s="2" customFormat="1" ht="11.25">
      <c r="A185" s="35"/>
      <c r="B185" s="36"/>
      <c r="C185" s="35"/>
      <c r="D185" s="181" t="s">
        <v>273</v>
      </c>
      <c r="E185" s="35"/>
      <c r="F185" s="182" t="s">
        <v>391</v>
      </c>
      <c r="G185" s="35"/>
      <c r="H185" s="35"/>
      <c r="I185" s="183"/>
      <c r="J185" s="35"/>
      <c r="K185" s="35"/>
      <c r="L185" s="36"/>
      <c r="M185" s="184"/>
      <c r="N185" s="185"/>
      <c r="O185" s="56"/>
      <c r="P185" s="56"/>
      <c r="Q185" s="56"/>
      <c r="R185" s="56"/>
      <c r="S185" s="56"/>
      <c r="T185" s="57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T185" s="20" t="s">
        <v>273</v>
      </c>
      <c r="AU185" s="20" t="s">
        <v>78</v>
      </c>
    </row>
    <row r="186" spans="2:51" s="13" customFormat="1" ht="11.25">
      <c r="B186" s="154"/>
      <c r="D186" s="155" t="s">
        <v>127</v>
      </c>
      <c r="E186" s="156" t="s">
        <v>3</v>
      </c>
      <c r="F186" s="157" t="s">
        <v>392</v>
      </c>
      <c r="H186" s="158">
        <v>1651.84</v>
      </c>
      <c r="I186" s="159"/>
      <c r="L186" s="154"/>
      <c r="M186" s="160"/>
      <c r="N186" s="161"/>
      <c r="O186" s="161"/>
      <c r="P186" s="161"/>
      <c r="Q186" s="161"/>
      <c r="R186" s="161"/>
      <c r="S186" s="161"/>
      <c r="T186" s="162"/>
      <c r="AT186" s="156" t="s">
        <v>127</v>
      </c>
      <c r="AU186" s="156" t="s">
        <v>78</v>
      </c>
      <c r="AV186" s="13" t="s">
        <v>78</v>
      </c>
      <c r="AW186" s="13" t="s">
        <v>30</v>
      </c>
      <c r="AX186" s="13" t="s">
        <v>69</v>
      </c>
      <c r="AY186" s="156" t="s">
        <v>118</v>
      </c>
    </row>
    <row r="187" spans="2:51" s="13" customFormat="1" ht="11.25">
      <c r="B187" s="154"/>
      <c r="D187" s="155" t="s">
        <v>127</v>
      </c>
      <c r="E187" s="156" t="s">
        <v>3</v>
      </c>
      <c r="F187" s="157" t="s">
        <v>393</v>
      </c>
      <c r="H187" s="158">
        <v>614.72</v>
      </c>
      <c r="I187" s="159"/>
      <c r="L187" s="154"/>
      <c r="M187" s="160"/>
      <c r="N187" s="161"/>
      <c r="O187" s="161"/>
      <c r="P187" s="161"/>
      <c r="Q187" s="161"/>
      <c r="R187" s="161"/>
      <c r="S187" s="161"/>
      <c r="T187" s="162"/>
      <c r="AT187" s="156" t="s">
        <v>127</v>
      </c>
      <c r="AU187" s="156" t="s">
        <v>78</v>
      </c>
      <c r="AV187" s="13" t="s">
        <v>78</v>
      </c>
      <c r="AW187" s="13" t="s">
        <v>30</v>
      </c>
      <c r="AX187" s="13" t="s">
        <v>69</v>
      </c>
      <c r="AY187" s="156" t="s">
        <v>118</v>
      </c>
    </row>
    <row r="188" spans="2:51" s="13" customFormat="1" ht="11.25">
      <c r="B188" s="154"/>
      <c r="D188" s="155" t="s">
        <v>127</v>
      </c>
      <c r="E188" s="156" t="s">
        <v>3</v>
      </c>
      <c r="F188" s="157" t="s">
        <v>394</v>
      </c>
      <c r="H188" s="158">
        <v>63.11</v>
      </c>
      <c r="I188" s="159"/>
      <c r="L188" s="154"/>
      <c r="M188" s="160"/>
      <c r="N188" s="161"/>
      <c r="O188" s="161"/>
      <c r="P188" s="161"/>
      <c r="Q188" s="161"/>
      <c r="R188" s="161"/>
      <c r="S188" s="161"/>
      <c r="T188" s="162"/>
      <c r="AT188" s="156" t="s">
        <v>127</v>
      </c>
      <c r="AU188" s="156" t="s">
        <v>78</v>
      </c>
      <c r="AV188" s="13" t="s">
        <v>78</v>
      </c>
      <c r="AW188" s="13" t="s">
        <v>30</v>
      </c>
      <c r="AX188" s="13" t="s">
        <v>69</v>
      </c>
      <c r="AY188" s="156" t="s">
        <v>118</v>
      </c>
    </row>
    <row r="189" spans="2:51" s="13" customFormat="1" ht="11.25">
      <c r="B189" s="154"/>
      <c r="D189" s="155" t="s">
        <v>127</v>
      </c>
      <c r="E189" s="156" t="s">
        <v>3</v>
      </c>
      <c r="F189" s="157" t="s">
        <v>395</v>
      </c>
      <c r="H189" s="158">
        <v>83.45</v>
      </c>
      <c r="I189" s="159"/>
      <c r="L189" s="154"/>
      <c r="M189" s="160"/>
      <c r="N189" s="161"/>
      <c r="O189" s="161"/>
      <c r="P189" s="161"/>
      <c r="Q189" s="161"/>
      <c r="R189" s="161"/>
      <c r="S189" s="161"/>
      <c r="T189" s="162"/>
      <c r="AT189" s="156" t="s">
        <v>127</v>
      </c>
      <c r="AU189" s="156" t="s">
        <v>78</v>
      </c>
      <c r="AV189" s="13" t="s">
        <v>78</v>
      </c>
      <c r="AW189" s="13" t="s">
        <v>30</v>
      </c>
      <c r="AX189" s="13" t="s">
        <v>69</v>
      </c>
      <c r="AY189" s="156" t="s">
        <v>118</v>
      </c>
    </row>
    <row r="190" spans="2:51" s="13" customFormat="1" ht="11.25">
      <c r="B190" s="154"/>
      <c r="D190" s="155" t="s">
        <v>127</v>
      </c>
      <c r="E190" s="156" t="s">
        <v>3</v>
      </c>
      <c r="F190" s="157" t="s">
        <v>396</v>
      </c>
      <c r="H190" s="158">
        <v>51.92</v>
      </c>
      <c r="I190" s="159"/>
      <c r="L190" s="154"/>
      <c r="M190" s="160"/>
      <c r="N190" s="161"/>
      <c r="O190" s="161"/>
      <c r="P190" s="161"/>
      <c r="Q190" s="161"/>
      <c r="R190" s="161"/>
      <c r="S190" s="161"/>
      <c r="T190" s="162"/>
      <c r="AT190" s="156" t="s">
        <v>127</v>
      </c>
      <c r="AU190" s="156" t="s">
        <v>78</v>
      </c>
      <c r="AV190" s="13" t="s">
        <v>78</v>
      </c>
      <c r="AW190" s="13" t="s">
        <v>30</v>
      </c>
      <c r="AX190" s="13" t="s">
        <v>69</v>
      </c>
      <c r="AY190" s="156" t="s">
        <v>118</v>
      </c>
    </row>
    <row r="191" spans="2:51" s="15" customFormat="1" ht="11.25">
      <c r="B191" s="170"/>
      <c r="D191" s="155" t="s">
        <v>127</v>
      </c>
      <c r="E191" s="171" t="s">
        <v>3</v>
      </c>
      <c r="F191" s="172" t="s">
        <v>150</v>
      </c>
      <c r="H191" s="173">
        <v>2465.04</v>
      </c>
      <c r="I191" s="174"/>
      <c r="L191" s="170"/>
      <c r="M191" s="175"/>
      <c r="N191" s="176"/>
      <c r="O191" s="176"/>
      <c r="P191" s="176"/>
      <c r="Q191" s="176"/>
      <c r="R191" s="176"/>
      <c r="S191" s="176"/>
      <c r="T191" s="177"/>
      <c r="AT191" s="171" t="s">
        <v>127</v>
      </c>
      <c r="AU191" s="171" t="s">
        <v>78</v>
      </c>
      <c r="AV191" s="15" t="s">
        <v>125</v>
      </c>
      <c r="AW191" s="15" t="s">
        <v>30</v>
      </c>
      <c r="AX191" s="15" t="s">
        <v>69</v>
      </c>
      <c r="AY191" s="171" t="s">
        <v>118</v>
      </c>
    </row>
    <row r="192" spans="2:51" s="13" customFormat="1" ht="11.25">
      <c r="B192" s="154"/>
      <c r="D192" s="155" t="s">
        <v>127</v>
      </c>
      <c r="E192" s="156" t="s">
        <v>3</v>
      </c>
      <c r="F192" s="157" t="s">
        <v>397</v>
      </c>
      <c r="H192" s="158">
        <v>2218.536</v>
      </c>
      <c r="I192" s="159"/>
      <c r="L192" s="154"/>
      <c r="M192" s="160"/>
      <c r="N192" s="161"/>
      <c r="O192" s="161"/>
      <c r="P192" s="161"/>
      <c r="Q192" s="161"/>
      <c r="R192" s="161"/>
      <c r="S192" s="161"/>
      <c r="T192" s="162"/>
      <c r="AT192" s="156" t="s">
        <v>127</v>
      </c>
      <c r="AU192" s="156" t="s">
        <v>78</v>
      </c>
      <c r="AV192" s="13" t="s">
        <v>78</v>
      </c>
      <c r="AW192" s="13" t="s">
        <v>30</v>
      </c>
      <c r="AX192" s="13" t="s">
        <v>31</v>
      </c>
      <c r="AY192" s="156" t="s">
        <v>118</v>
      </c>
    </row>
    <row r="193" spans="1:65" s="2" customFormat="1" ht="37.9" customHeight="1">
      <c r="A193" s="35"/>
      <c r="B193" s="140"/>
      <c r="C193" s="141" t="s">
        <v>213</v>
      </c>
      <c r="D193" s="141" t="s">
        <v>121</v>
      </c>
      <c r="E193" s="142" t="s">
        <v>398</v>
      </c>
      <c r="F193" s="143" t="s">
        <v>399</v>
      </c>
      <c r="G193" s="144" t="s">
        <v>325</v>
      </c>
      <c r="H193" s="145">
        <v>246.504</v>
      </c>
      <c r="I193" s="146"/>
      <c r="J193" s="147">
        <f>ROUND(I193*H193,2)</f>
        <v>0</v>
      </c>
      <c r="K193" s="143" t="s">
        <v>271</v>
      </c>
      <c r="L193" s="36"/>
      <c r="M193" s="148" t="s">
        <v>3</v>
      </c>
      <c r="N193" s="149" t="s">
        <v>40</v>
      </c>
      <c r="O193" s="56"/>
      <c r="P193" s="150">
        <f>O193*H193</f>
        <v>0</v>
      </c>
      <c r="Q193" s="150">
        <v>0</v>
      </c>
      <c r="R193" s="150">
        <f>Q193*H193</f>
        <v>0</v>
      </c>
      <c r="S193" s="150">
        <v>0</v>
      </c>
      <c r="T193" s="151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152" t="s">
        <v>125</v>
      </c>
      <c r="AT193" s="152" t="s">
        <v>121</v>
      </c>
      <c r="AU193" s="152" t="s">
        <v>78</v>
      </c>
      <c r="AY193" s="20" t="s">
        <v>118</v>
      </c>
      <c r="BE193" s="153">
        <f>IF(N193="základní",J193,0)</f>
        <v>0</v>
      </c>
      <c r="BF193" s="153">
        <f>IF(N193="snížená",J193,0)</f>
        <v>0</v>
      </c>
      <c r="BG193" s="153">
        <f>IF(N193="zákl. přenesená",J193,0)</f>
        <v>0</v>
      </c>
      <c r="BH193" s="153">
        <f>IF(N193="sníž. přenesená",J193,0)</f>
        <v>0</v>
      </c>
      <c r="BI193" s="153">
        <f>IF(N193="nulová",J193,0)</f>
        <v>0</v>
      </c>
      <c r="BJ193" s="20" t="s">
        <v>31</v>
      </c>
      <c r="BK193" s="153">
        <f>ROUND(I193*H193,2)</f>
        <v>0</v>
      </c>
      <c r="BL193" s="20" t="s">
        <v>125</v>
      </c>
      <c r="BM193" s="152" t="s">
        <v>400</v>
      </c>
    </row>
    <row r="194" spans="1:47" s="2" customFormat="1" ht="11.25">
      <c r="A194" s="35"/>
      <c r="B194" s="36"/>
      <c r="C194" s="35"/>
      <c r="D194" s="181" t="s">
        <v>273</v>
      </c>
      <c r="E194" s="35"/>
      <c r="F194" s="182" t="s">
        <v>401</v>
      </c>
      <c r="G194" s="35"/>
      <c r="H194" s="35"/>
      <c r="I194" s="183"/>
      <c r="J194" s="35"/>
      <c r="K194" s="35"/>
      <c r="L194" s="36"/>
      <c r="M194" s="184"/>
      <c r="N194" s="185"/>
      <c r="O194" s="56"/>
      <c r="P194" s="56"/>
      <c r="Q194" s="56"/>
      <c r="R194" s="56"/>
      <c r="S194" s="56"/>
      <c r="T194" s="57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T194" s="20" t="s">
        <v>273</v>
      </c>
      <c r="AU194" s="20" t="s">
        <v>78</v>
      </c>
    </row>
    <row r="195" spans="2:51" s="13" customFormat="1" ht="11.25">
      <c r="B195" s="154"/>
      <c r="D195" s="155" t="s">
        <v>127</v>
      </c>
      <c r="E195" s="156" t="s">
        <v>3</v>
      </c>
      <c r="F195" s="157" t="s">
        <v>402</v>
      </c>
      <c r="H195" s="158">
        <v>246.504</v>
      </c>
      <c r="I195" s="159"/>
      <c r="L195" s="154"/>
      <c r="M195" s="160"/>
      <c r="N195" s="161"/>
      <c r="O195" s="161"/>
      <c r="P195" s="161"/>
      <c r="Q195" s="161"/>
      <c r="R195" s="161"/>
      <c r="S195" s="161"/>
      <c r="T195" s="162"/>
      <c r="AT195" s="156" t="s">
        <v>127</v>
      </c>
      <c r="AU195" s="156" t="s">
        <v>78</v>
      </c>
      <c r="AV195" s="13" t="s">
        <v>78</v>
      </c>
      <c r="AW195" s="13" t="s">
        <v>30</v>
      </c>
      <c r="AX195" s="13" t="s">
        <v>31</v>
      </c>
      <c r="AY195" s="156" t="s">
        <v>118</v>
      </c>
    </row>
    <row r="196" spans="1:65" s="2" customFormat="1" ht="37.9" customHeight="1">
      <c r="A196" s="35"/>
      <c r="B196" s="140"/>
      <c r="C196" s="141" t="s">
        <v>222</v>
      </c>
      <c r="D196" s="141" t="s">
        <v>121</v>
      </c>
      <c r="E196" s="142" t="s">
        <v>403</v>
      </c>
      <c r="F196" s="143" t="s">
        <v>404</v>
      </c>
      <c r="G196" s="144" t="s">
        <v>325</v>
      </c>
      <c r="H196" s="145">
        <v>2296.204</v>
      </c>
      <c r="I196" s="146"/>
      <c r="J196" s="147">
        <f>ROUND(I196*H196,2)</f>
        <v>0</v>
      </c>
      <c r="K196" s="143" t="s">
        <v>271</v>
      </c>
      <c r="L196" s="36"/>
      <c r="M196" s="148" t="s">
        <v>3</v>
      </c>
      <c r="N196" s="149" t="s">
        <v>40</v>
      </c>
      <c r="O196" s="56"/>
      <c r="P196" s="150">
        <f>O196*H196</f>
        <v>0</v>
      </c>
      <c r="Q196" s="150">
        <v>0</v>
      </c>
      <c r="R196" s="150">
        <f>Q196*H196</f>
        <v>0</v>
      </c>
      <c r="S196" s="150">
        <v>0</v>
      </c>
      <c r="T196" s="151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152" t="s">
        <v>125</v>
      </c>
      <c r="AT196" s="152" t="s">
        <v>121</v>
      </c>
      <c r="AU196" s="152" t="s">
        <v>78</v>
      </c>
      <c r="AY196" s="20" t="s">
        <v>118</v>
      </c>
      <c r="BE196" s="153">
        <f>IF(N196="základní",J196,0)</f>
        <v>0</v>
      </c>
      <c r="BF196" s="153">
        <f>IF(N196="snížená",J196,0)</f>
        <v>0</v>
      </c>
      <c r="BG196" s="153">
        <f>IF(N196="zákl. přenesená",J196,0)</f>
        <v>0</v>
      </c>
      <c r="BH196" s="153">
        <f>IF(N196="sníž. přenesená",J196,0)</f>
        <v>0</v>
      </c>
      <c r="BI196" s="153">
        <f>IF(N196="nulová",J196,0)</f>
        <v>0</v>
      </c>
      <c r="BJ196" s="20" t="s">
        <v>31</v>
      </c>
      <c r="BK196" s="153">
        <f>ROUND(I196*H196,2)</f>
        <v>0</v>
      </c>
      <c r="BL196" s="20" t="s">
        <v>125</v>
      </c>
      <c r="BM196" s="152" t="s">
        <v>405</v>
      </c>
    </row>
    <row r="197" spans="1:47" s="2" customFormat="1" ht="11.25">
      <c r="A197" s="35"/>
      <c r="B197" s="36"/>
      <c r="C197" s="35"/>
      <c r="D197" s="181" t="s">
        <v>273</v>
      </c>
      <c r="E197" s="35"/>
      <c r="F197" s="182" t="s">
        <v>406</v>
      </c>
      <c r="G197" s="35"/>
      <c r="H197" s="35"/>
      <c r="I197" s="183"/>
      <c r="J197" s="35"/>
      <c r="K197" s="35"/>
      <c r="L197" s="36"/>
      <c r="M197" s="184"/>
      <c r="N197" s="185"/>
      <c r="O197" s="56"/>
      <c r="P197" s="56"/>
      <c r="Q197" s="56"/>
      <c r="R197" s="56"/>
      <c r="S197" s="56"/>
      <c r="T197" s="57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T197" s="20" t="s">
        <v>273</v>
      </c>
      <c r="AU197" s="20" t="s">
        <v>78</v>
      </c>
    </row>
    <row r="198" spans="2:51" s="13" customFormat="1" ht="11.25">
      <c r="B198" s="154"/>
      <c r="D198" s="155" t="s">
        <v>127</v>
      </c>
      <c r="E198" s="156" t="s">
        <v>3</v>
      </c>
      <c r="F198" s="157" t="s">
        <v>407</v>
      </c>
      <c r="H198" s="158">
        <v>2296.204</v>
      </c>
      <c r="I198" s="159"/>
      <c r="L198" s="154"/>
      <c r="M198" s="160"/>
      <c r="N198" s="161"/>
      <c r="O198" s="161"/>
      <c r="P198" s="161"/>
      <c r="Q198" s="161"/>
      <c r="R198" s="161"/>
      <c r="S198" s="161"/>
      <c r="T198" s="162"/>
      <c r="AT198" s="156" t="s">
        <v>127</v>
      </c>
      <c r="AU198" s="156" t="s">
        <v>78</v>
      </c>
      <c r="AV198" s="13" t="s">
        <v>78</v>
      </c>
      <c r="AW198" s="13" t="s">
        <v>30</v>
      </c>
      <c r="AX198" s="13" t="s">
        <v>31</v>
      </c>
      <c r="AY198" s="156" t="s">
        <v>118</v>
      </c>
    </row>
    <row r="199" spans="1:65" s="2" customFormat="1" ht="37.9" customHeight="1">
      <c r="A199" s="35"/>
      <c r="B199" s="140"/>
      <c r="C199" s="141" t="s">
        <v>8</v>
      </c>
      <c r="D199" s="141" t="s">
        <v>121</v>
      </c>
      <c r="E199" s="142" t="s">
        <v>408</v>
      </c>
      <c r="F199" s="143" t="s">
        <v>409</v>
      </c>
      <c r="G199" s="144" t="s">
        <v>325</v>
      </c>
      <c r="H199" s="145">
        <v>255.134</v>
      </c>
      <c r="I199" s="146"/>
      <c r="J199" s="147">
        <f>ROUND(I199*H199,2)</f>
        <v>0</v>
      </c>
      <c r="K199" s="143" t="s">
        <v>271</v>
      </c>
      <c r="L199" s="36"/>
      <c r="M199" s="148" t="s">
        <v>3</v>
      </c>
      <c r="N199" s="149" t="s">
        <v>40</v>
      </c>
      <c r="O199" s="56"/>
      <c r="P199" s="150">
        <f>O199*H199</f>
        <v>0</v>
      </c>
      <c r="Q199" s="150">
        <v>0</v>
      </c>
      <c r="R199" s="150">
        <f>Q199*H199</f>
        <v>0</v>
      </c>
      <c r="S199" s="150">
        <v>0</v>
      </c>
      <c r="T199" s="151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152" t="s">
        <v>125</v>
      </c>
      <c r="AT199" s="152" t="s">
        <v>121</v>
      </c>
      <c r="AU199" s="152" t="s">
        <v>78</v>
      </c>
      <c r="AY199" s="20" t="s">
        <v>118</v>
      </c>
      <c r="BE199" s="153">
        <f>IF(N199="základní",J199,0)</f>
        <v>0</v>
      </c>
      <c r="BF199" s="153">
        <f>IF(N199="snížená",J199,0)</f>
        <v>0</v>
      </c>
      <c r="BG199" s="153">
        <f>IF(N199="zákl. přenesená",J199,0)</f>
        <v>0</v>
      </c>
      <c r="BH199" s="153">
        <f>IF(N199="sníž. přenesená",J199,0)</f>
        <v>0</v>
      </c>
      <c r="BI199" s="153">
        <f>IF(N199="nulová",J199,0)</f>
        <v>0</v>
      </c>
      <c r="BJ199" s="20" t="s">
        <v>31</v>
      </c>
      <c r="BK199" s="153">
        <f>ROUND(I199*H199,2)</f>
        <v>0</v>
      </c>
      <c r="BL199" s="20" t="s">
        <v>125</v>
      </c>
      <c r="BM199" s="152" t="s">
        <v>410</v>
      </c>
    </row>
    <row r="200" spans="1:47" s="2" customFormat="1" ht="11.25">
      <c r="A200" s="35"/>
      <c r="B200" s="36"/>
      <c r="C200" s="35"/>
      <c r="D200" s="181" t="s">
        <v>273</v>
      </c>
      <c r="E200" s="35"/>
      <c r="F200" s="182" t="s">
        <v>411</v>
      </c>
      <c r="G200" s="35"/>
      <c r="H200" s="35"/>
      <c r="I200" s="183"/>
      <c r="J200" s="35"/>
      <c r="K200" s="35"/>
      <c r="L200" s="36"/>
      <c r="M200" s="184"/>
      <c r="N200" s="185"/>
      <c r="O200" s="56"/>
      <c r="P200" s="56"/>
      <c r="Q200" s="56"/>
      <c r="R200" s="56"/>
      <c r="S200" s="56"/>
      <c r="T200" s="57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T200" s="20" t="s">
        <v>273</v>
      </c>
      <c r="AU200" s="20" t="s">
        <v>78</v>
      </c>
    </row>
    <row r="201" spans="2:51" s="13" customFormat="1" ht="11.25">
      <c r="B201" s="154"/>
      <c r="D201" s="155" t="s">
        <v>127</v>
      </c>
      <c r="E201" s="156" t="s">
        <v>3</v>
      </c>
      <c r="F201" s="157" t="s">
        <v>412</v>
      </c>
      <c r="H201" s="158">
        <v>255.134</v>
      </c>
      <c r="I201" s="159"/>
      <c r="L201" s="154"/>
      <c r="M201" s="160"/>
      <c r="N201" s="161"/>
      <c r="O201" s="161"/>
      <c r="P201" s="161"/>
      <c r="Q201" s="161"/>
      <c r="R201" s="161"/>
      <c r="S201" s="161"/>
      <c r="T201" s="162"/>
      <c r="AT201" s="156" t="s">
        <v>127</v>
      </c>
      <c r="AU201" s="156" t="s">
        <v>78</v>
      </c>
      <c r="AV201" s="13" t="s">
        <v>78</v>
      </c>
      <c r="AW201" s="13" t="s">
        <v>30</v>
      </c>
      <c r="AX201" s="13" t="s">
        <v>31</v>
      </c>
      <c r="AY201" s="156" t="s">
        <v>118</v>
      </c>
    </row>
    <row r="202" spans="1:65" s="2" customFormat="1" ht="24.2" customHeight="1">
      <c r="A202" s="35"/>
      <c r="B202" s="140"/>
      <c r="C202" s="141" t="s">
        <v>229</v>
      </c>
      <c r="D202" s="141" t="s">
        <v>121</v>
      </c>
      <c r="E202" s="142" t="s">
        <v>413</v>
      </c>
      <c r="F202" s="143" t="s">
        <v>414</v>
      </c>
      <c r="G202" s="144" t="s">
        <v>325</v>
      </c>
      <c r="H202" s="145">
        <v>2551.338</v>
      </c>
      <c r="I202" s="146"/>
      <c r="J202" s="147">
        <f>ROUND(I202*H202,2)</f>
        <v>0</v>
      </c>
      <c r="K202" s="143" t="s">
        <v>271</v>
      </c>
      <c r="L202" s="36"/>
      <c r="M202" s="148" t="s">
        <v>3</v>
      </c>
      <c r="N202" s="149" t="s">
        <v>40</v>
      </c>
      <c r="O202" s="56"/>
      <c r="P202" s="150">
        <f>O202*H202</f>
        <v>0</v>
      </c>
      <c r="Q202" s="150">
        <v>0</v>
      </c>
      <c r="R202" s="150">
        <f>Q202*H202</f>
        <v>0</v>
      </c>
      <c r="S202" s="150">
        <v>0</v>
      </c>
      <c r="T202" s="151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152" t="s">
        <v>125</v>
      </c>
      <c r="AT202" s="152" t="s">
        <v>121</v>
      </c>
      <c r="AU202" s="152" t="s">
        <v>78</v>
      </c>
      <c r="AY202" s="20" t="s">
        <v>118</v>
      </c>
      <c r="BE202" s="153">
        <f>IF(N202="základní",J202,0)</f>
        <v>0</v>
      </c>
      <c r="BF202" s="153">
        <f>IF(N202="snížená",J202,0)</f>
        <v>0</v>
      </c>
      <c r="BG202" s="153">
        <f>IF(N202="zákl. přenesená",J202,0)</f>
        <v>0</v>
      </c>
      <c r="BH202" s="153">
        <f>IF(N202="sníž. přenesená",J202,0)</f>
        <v>0</v>
      </c>
      <c r="BI202" s="153">
        <f>IF(N202="nulová",J202,0)</f>
        <v>0</v>
      </c>
      <c r="BJ202" s="20" t="s">
        <v>31</v>
      </c>
      <c r="BK202" s="153">
        <f>ROUND(I202*H202,2)</f>
        <v>0</v>
      </c>
      <c r="BL202" s="20" t="s">
        <v>125</v>
      </c>
      <c r="BM202" s="152" t="s">
        <v>415</v>
      </c>
    </row>
    <row r="203" spans="1:47" s="2" customFormat="1" ht="11.25">
      <c r="A203" s="35"/>
      <c r="B203" s="36"/>
      <c r="C203" s="35"/>
      <c r="D203" s="181" t="s">
        <v>273</v>
      </c>
      <c r="E203" s="35"/>
      <c r="F203" s="182" t="s">
        <v>416</v>
      </c>
      <c r="G203" s="35"/>
      <c r="H203" s="35"/>
      <c r="I203" s="183"/>
      <c r="J203" s="35"/>
      <c r="K203" s="35"/>
      <c r="L203" s="36"/>
      <c r="M203" s="184"/>
      <c r="N203" s="185"/>
      <c r="O203" s="56"/>
      <c r="P203" s="56"/>
      <c r="Q203" s="56"/>
      <c r="R203" s="56"/>
      <c r="S203" s="56"/>
      <c r="T203" s="57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T203" s="20" t="s">
        <v>273</v>
      </c>
      <c r="AU203" s="20" t="s">
        <v>78</v>
      </c>
    </row>
    <row r="204" spans="2:51" s="13" customFormat="1" ht="11.25">
      <c r="B204" s="154"/>
      <c r="D204" s="155" t="s">
        <v>127</v>
      </c>
      <c r="E204" s="156" t="s">
        <v>3</v>
      </c>
      <c r="F204" s="157" t="s">
        <v>417</v>
      </c>
      <c r="H204" s="158">
        <v>2551.338</v>
      </c>
      <c r="I204" s="159"/>
      <c r="L204" s="154"/>
      <c r="M204" s="160"/>
      <c r="N204" s="161"/>
      <c r="O204" s="161"/>
      <c r="P204" s="161"/>
      <c r="Q204" s="161"/>
      <c r="R204" s="161"/>
      <c r="S204" s="161"/>
      <c r="T204" s="162"/>
      <c r="AT204" s="156" t="s">
        <v>127</v>
      </c>
      <c r="AU204" s="156" t="s">
        <v>78</v>
      </c>
      <c r="AV204" s="13" t="s">
        <v>78</v>
      </c>
      <c r="AW204" s="13" t="s">
        <v>30</v>
      </c>
      <c r="AX204" s="13" t="s">
        <v>69</v>
      </c>
      <c r="AY204" s="156" t="s">
        <v>118</v>
      </c>
    </row>
    <row r="205" spans="2:51" s="15" customFormat="1" ht="11.25">
      <c r="B205" s="170"/>
      <c r="D205" s="155" t="s">
        <v>127</v>
      </c>
      <c r="E205" s="171" t="s">
        <v>3</v>
      </c>
      <c r="F205" s="172" t="s">
        <v>150</v>
      </c>
      <c r="H205" s="173">
        <v>2551.338</v>
      </c>
      <c r="I205" s="174"/>
      <c r="L205" s="170"/>
      <c r="M205" s="175"/>
      <c r="N205" s="176"/>
      <c r="O205" s="176"/>
      <c r="P205" s="176"/>
      <c r="Q205" s="176"/>
      <c r="R205" s="176"/>
      <c r="S205" s="176"/>
      <c r="T205" s="177"/>
      <c r="AT205" s="171" t="s">
        <v>127</v>
      </c>
      <c r="AU205" s="171" t="s">
        <v>78</v>
      </c>
      <c r="AV205" s="15" t="s">
        <v>125</v>
      </c>
      <c r="AW205" s="15" t="s">
        <v>30</v>
      </c>
      <c r="AX205" s="15" t="s">
        <v>31</v>
      </c>
      <c r="AY205" s="171" t="s">
        <v>118</v>
      </c>
    </row>
    <row r="206" spans="1:65" s="2" customFormat="1" ht="16.5" customHeight="1">
      <c r="A206" s="35"/>
      <c r="B206" s="140"/>
      <c r="C206" s="141" t="s">
        <v>233</v>
      </c>
      <c r="D206" s="141" t="s">
        <v>121</v>
      </c>
      <c r="E206" s="142" t="s">
        <v>418</v>
      </c>
      <c r="F206" s="143" t="s">
        <v>419</v>
      </c>
      <c r="G206" s="144" t="s">
        <v>325</v>
      </c>
      <c r="H206" s="145">
        <v>2041.07</v>
      </c>
      <c r="I206" s="146"/>
      <c r="J206" s="147">
        <f>ROUND(I206*H206,2)</f>
        <v>0</v>
      </c>
      <c r="K206" s="143" t="s">
        <v>3</v>
      </c>
      <c r="L206" s="36"/>
      <c r="M206" s="148" t="s">
        <v>3</v>
      </c>
      <c r="N206" s="149" t="s">
        <v>40</v>
      </c>
      <c r="O206" s="56"/>
      <c r="P206" s="150">
        <f>O206*H206</f>
        <v>0</v>
      </c>
      <c r="Q206" s="150">
        <v>0</v>
      </c>
      <c r="R206" s="150">
        <f>Q206*H206</f>
        <v>0</v>
      </c>
      <c r="S206" s="150">
        <v>0</v>
      </c>
      <c r="T206" s="151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152" t="s">
        <v>125</v>
      </c>
      <c r="AT206" s="152" t="s">
        <v>121</v>
      </c>
      <c r="AU206" s="152" t="s">
        <v>78</v>
      </c>
      <c r="AY206" s="20" t="s">
        <v>118</v>
      </c>
      <c r="BE206" s="153">
        <f>IF(N206="základní",J206,0)</f>
        <v>0</v>
      </c>
      <c r="BF206" s="153">
        <f>IF(N206="snížená",J206,0)</f>
        <v>0</v>
      </c>
      <c r="BG206" s="153">
        <f>IF(N206="zákl. přenesená",J206,0)</f>
        <v>0</v>
      </c>
      <c r="BH206" s="153">
        <f>IF(N206="sníž. přenesená",J206,0)</f>
        <v>0</v>
      </c>
      <c r="BI206" s="153">
        <f>IF(N206="nulová",J206,0)</f>
        <v>0</v>
      </c>
      <c r="BJ206" s="20" t="s">
        <v>31</v>
      </c>
      <c r="BK206" s="153">
        <f>ROUND(I206*H206,2)</f>
        <v>0</v>
      </c>
      <c r="BL206" s="20" t="s">
        <v>125</v>
      </c>
      <c r="BM206" s="152" t="s">
        <v>420</v>
      </c>
    </row>
    <row r="207" spans="2:51" s="13" customFormat="1" ht="11.25">
      <c r="B207" s="154"/>
      <c r="D207" s="155" t="s">
        <v>127</v>
      </c>
      <c r="E207" s="156" t="s">
        <v>3</v>
      </c>
      <c r="F207" s="157" t="s">
        <v>421</v>
      </c>
      <c r="H207" s="158">
        <v>2041.07</v>
      </c>
      <c r="I207" s="159"/>
      <c r="L207" s="154"/>
      <c r="M207" s="160"/>
      <c r="N207" s="161"/>
      <c r="O207" s="161"/>
      <c r="P207" s="161"/>
      <c r="Q207" s="161"/>
      <c r="R207" s="161"/>
      <c r="S207" s="161"/>
      <c r="T207" s="162"/>
      <c r="AT207" s="156" t="s">
        <v>127</v>
      </c>
      <c r="AU207" s="156" t="s">
        <v>78</v>
      </c>
      <c r="AV207" s="13" t="s">
        <v>78</v>
      </c>
      <c r="AW207" s="13" t="s">
        <v>30</v>
      </c>
      <c r="AX207" s="13" t="s">
        <v>31</v>
      </c>
      <c r="AY207" s="156" t="s">
        <v>118</v>
      </c>
    </row>
    <row r="208" spans="1:65" s="2" customFormat="1" ht="16.5" customHeight="1">
      <c r="A208" s="35"/>
      <c r="B208" s="140"/>
      <c r="C208" s="141" t="s">
        <v>237</v>
      </c>
      <c r="D208" s="141" t="s">
        <v>121</v>
      </c>
      <c r="E208" s="142" t="s">
        <v>422</v>
      </c>
      <c r="F208" s="143" t="s">
        <v>423</v>
      </c>
      <c r="G208" s="144" t="s">
        <v>325</v>
      </c>
      <c r="H208" s="145">
        <v>510.268</v>
      </c>
      <c r="I208" s="146"/>
      <c r="J208" s="147">
        <f>ROUND(I208*H208,2)</f>
        <v>0</v>
      </c>
      <c r="K208" s="143" t="s">
        <v>3</v>
      </c>
      <c r="L208" s="36"/>
      <c r="M208" s="148" t="s">
        <v>3</v>
      </c>
      <c r="N208" s="149" t="s">
        <v>40</v>
      </c>
      <c r="O208" s="56"/>
      <c r="P208" s="150">
        <f>O208*H208</f>
        <v>0</v>
      </c>
      <c r="Q208" s="150">
        <v>0</v>
      </c>
      <c r="R208" s="150">
        <f>Q208*H208</f>
        <v>0</v>
      </c>
      <c r="S208" s="150">
        <v>0</v>
      </c>
      <c r="T208" s="151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152" t="s">
        <v>125</v>
      </c>
      <c r="AT208" s="152" t="s">
        <v>121</v>
      </c>
      <c r="AU208" s="152" t="s">
        <v>78</v>
      </c>
      <c r="AY208" s="20" t="s">
        <v>118</v>
      </c>
      <c r="BE208" s="153">
        <f>IF(N208="základní",J208,0)</f>
        <v>0</v>
      </c>
      <c r="BF208" s="153">
        <f>IF(N208="snížená",J208,0)</f>
        <v>0</v>
      </c>
      <c r="BG208" s="153">
        <f>IF(N208="zákl. přenesená",J208,0)</f>
        <v>0</v>
      </c>
      <c r="BH208" s="153">
        <f>IF(N208="sníž. přenesená",J208,0)</f>
        <v>0</v>
      </c>
      <c r="BI208" s="153">
        <f>IF(N208="nulová",J208,0)</f>
        <v>0</v>
      </c>
      <c r="BJ208" s="20" t="s">
        <v>31</v>
      </c>
      <c r="BK208" s="153">
        <f>ROUND(I208*H208,2)</f>
        <v>0</v>
      </c>
      <c r="BL208" s="20" t="s">
        <v>125</v>
      </c>
      <c r="BM208" s="152" t="s">
        <v>424</v>
      </c>
    </row>
    <row r="209" spans="2:51" s="13" customFormat="1" ht="11.25">
      <c r="B209" s="154"/>
      <c r="D209" s="155" t="s">
        <v>127</v>
      </c>
      <c r="E209" s="156" t="s">
        <v>3</v>
      </c>
      <c r="F209" s="157" t="s">
        <v>425</v>
      </c>
      <c r="H209" s="158">
        <v>510.268</v>
      </c>
      <c r="I209" s="159"/>
      <c r="L209" s="154"/>
      <c r="M209" s="160"/>
      <c r="N209" s="161"/>
      <c r="O209" s="161"/>
      <c r="P209" s="161"/>
      <c r="Q209" s="161"/>
      <c r="R209" s="161"/>
      <c r="S209" s="161"/>
      <c r="T209" s="162"/>
      <c r="AT209" s="156" t="s">
        <v>127</v>
      </c>
      <c r="AU209" s="156" t="s">
        <v>78</v>
      </c>
      <c r="AV209" s="13" t="s">
        <v>78</v>
      </c>
      <c r="AW209" s="13" t="s">
        <v>30</v>
      </c>
      <c r="AX209" s="13" t="s">
        <v>31</v>
      </c>
      <c r="AY209" s="156" t="s">
        <v>118</v>
      </c>
    </row>
    <row r="210" spans="1:65" s="2" customFormat="1" ht="24.2" customHeight="1">
      <c r="A210" s="35"/>
      <c r="B210" s="140"/>
      <c r="C210" s="141" t="s">
        <v>241</v>
      </c>
      <c r="D210" s="141" t="s">
        <v>121</v>
      </c>
      <c r="E210" s="142" t="s">
        <v>426</v>
      </c>
      <c r="F210" s="143" t="s">
        <v>427</v>
      </c>
      <c r="G210" s="144" t="s">
        <v>325</v>
      </c>
      <c r="H210" s="145">
        <v>2523.608</v>
      </c>
      <c r="I210" s="146"/>
      <c r="J210" s="147">
        <f>ROUND(I210*H210,2)</f>
        <v>0</v>
      </c>
      <c r="K210" s="143" t="s">
        <v>271</v>
      </c>
      <c r="L210" s="36"/>
      <c r="M210" s="148" t="s">
        <v>3</v>
      </c>
      <c r="N210" s="149" t="s">
        <v>40</v>
      </c>
      <c r="O210" s="56"/>
      <c r="P210" s="150">
        <f>O210*H210</f>
        <v>0</v>
      </c>
      <c r="Q210" s="150">
        <v>0</v>
      </c>
      <c r="R210" s="150">
        <f>Q210*H210</f>
        <v>0</v>
      </c>
      <c r="S210" s="150">
        <v>0</v>
      </c>
      <c r="T210" s="151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152" t="s">
        <v>125</v>
      </c>
      <c r="AT210" s="152" t="s">
        <v>121</v>
      </c>
      <c r="AU210" s="152" t="s">
        <v>78</v>
      </c>
      <c r="AY210" s="20" t="s">
        <v>118</v>
      </c>
      <c r="BE210" s="153">
        <f>IF(N210="základní",J210,0)</f>
        <v>0</v>
      </c>
      <c r="BF210" s="153">
        <f>IF(N210="snížená",J210,0)</f>
        <v>0</v>
      </c>
      <c r="BG210" s="153">
        <f>IF(N210="zákl. přenesená",J210,0)</f>
        <v>0</v>
      </c>
      <c r="BH210" s="153">
        <f>IF(N210="sníž. přenesená",J210,0)</f>
        <v>0</v>
      </c>
      <c r="BI210" s="153">
        <f>IF(N210="nulová",J210,0)</f>
        <v>0</v>
      </c>
      <c r="BJ210" s="20" t="s">
        <v>31</v>
      </c>
      <c r="BK210" s="153">
        <f>ROUND(I210*H210,2)</f>
        <v>0</v>
      </c>
      <c r="BL210" s="20" t="s">
        <v>125</v>
      </c>
      <c r="BM210" s="152" t="s">
        <v>428</v>
      </c>
    </row>
    <row r="211" spans="1:47" s="2" customFormat="1" ht="11.25">
      <c r="A211" s="35"/>
      <c r="B211" s="36"/>
      <c r="C211" s="35"/>
      <c r="D211" s="181" t="s">
        <v>273</v>
      </c>
      <c r="E211" s="35"/>
      <c r="F211" s="182" t="s">
        <v>429</v>
      </c>
      <c r="G211" s="35"/>
      <c r="H211" s="35"/>
      <c r="I211" s="183"/>
      <c r="J211" s="35"/>
      <c r="K211" s="35"/>
      <c r="L211" s="36"/>
      <c r="M211" s="184"/>
      <c r="N211" s="185"/>
      <c r="O211" s="56"/>
      <c r="P211" s="56"/>
      <c r="Q211" s="56"/>
      <c r="R211" s="56"/>
      <c r="S211" s="56"/>
      <c r="T211" s="57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T211" s="20" t="s">
        <v>273</v>
      </c>
      <c r="AU211" s="20" t="s">
        <v>78</v>
      </c>
    </row>
    <row r="212" spans="2:51" s="14" customFormat="1" ht="11.25">
      <c r="B212" s="163"/>
      <c r="D212" s="155" t="s">
        <v>127</v>
      </c>
      <c r="E212" s="164" t="s">
        <v>3</v>
      </c>
      <c r="F212" s="165" t="s">
        <v>430</v>
      </c>
      <c r="H212" s="164" t="s">
        <v>3</v>
      </c>
      <c r="I212" s="166"/>
      <c r="L212" s="163"/>
      <c r="M212" s="167"/>
      <c r="N212" s="168"/>
      <c r="O212" s="168"/>
      <c r="P212" s="168"/>
      <c r="Q212" s="168"/>
      <c r="R212" s="168"/>
      <c r="S212" s="168"/>
      <c r="T212" s="169"/>
      <c r="AT212" s="164" t="s">
        <v>127</v>
      </c>
      <c r="AU212" s="164" t="s">
        <v>78</v>
      </c>
      <c r="AV212" s="14" t="s">
        <v>31</v>
      </c>
      <c r="AW212" s="14" t="s">
        <v>30</v>
      </c>
      <c r="AX212" s="14" t="s">
        <v>69</v>
      </c>
      <c r="AY212" s="164" t="s">
        <v>118</v>
      </c>
    </row>
    <row r="213" spans="2:51" s="13" customFormat="1" ht="11.25">
      <c r="B213" s="154"/>
      <c r="D213" s="155" t="s">
        <v>127</v>
      </c>
      <c r="E213" s="156" t="s">
        <v>3</v>
      </c>
      <c r="F213" s="157" t="s">
        <v>431</v>
      </c>
      <c r="H213" s="158">
        <v>2551.338</v>
      </c>
      <c r="I213" s="159"/>
      <c r="L213" s="154"/>
      <c r="M213" s="160"/>
      <c r="N213" s="161"/>
      <c r="O213" s="161"/>
      <c r="P213" s="161"/>
      <c r="Q213" s="161"/>
      <c r="R213" s="161"/>
      <c r="S213" s="161"/>
      <c r="T213" s="162"/>
      <c r="AT213" s="156" t="s">
        <v>127</v>
      </c>
      <c r="AU213" s="156" t="s">
        <v>78</v>
      </c>
      <c r="AV213" s="13" t="s">
        <v>78</v>
      </c>
      <c r="AW213" s="13" t="s">
        <v>30</v>
      </c>
      <c r="AX213" s="13" t="s">
        <v>69</v>
      </c>
      <c r="AY213" s="156" t="s">
        <v>118</v>
      </c>
    </row>
    <row r="214" spans="2:51" s="13" customFormat="1" ht="11.25">
      <c r="B214" s="154"/>
      <c r="D214" s="155" t="s">
        <v>127</v>
      </c>
      <c r="E214" s="156" t="s">
        <v>3</v>
      </c>
      <c r="F214" s="157" t="s">
        <v>432</v>
      </c>
      <c r="H214" s="158">
        <v>21.84</v>
      </c>
      <c r="I214" s="159"/>
      <c r="L214" s="154"/>
      <c r="M214" s="160"/>
      <c r="N214" s="161"/>
      <c r="O214" s="161"/>
      <c r="P214" s="161"/>
      <c r="Q214" s="161"/>
      <c r="R214" s="161"/>
      <c r="S214" s="161"/>
      <c r="T214" s="162"/>
      <c r="AT214" s="156" t="s">
        <v>127</v>
      </c>
      <c r="AU214" s="156" t="s">
        <v>78</v>
      </c>
      <c r="AV214" s="13" t="s">
        <v>78</v>
      </c>
      <c r="AW214" s="13" t="s">
        <v>30</v>
      </c>
      <c r="AX214" s="13" t="s">
        <v>69</v>
      </c>
      <c r="AY214" s="156" t="s">
        <v>118</v>
      </c>
    </row>
    <row r="215" spans="2:51" s="13" customFormat="1" ht="11.25">
      <c r="B215" s="154"/>
      <c r="D215" s="155" t="s">
        <v>127</v>
      </c>
      <c r="E215" s="156" t="s">
        <v>3</v>
      </c>
      <c r="F215" s="157" t="s">
        <v>433</v>
      </c>
      <c r="H215" s="158">
        <v>101.831</v>
      </c>
      <c r="I215" s="159"/>
      <c r="L215" s="154"/>
      <c r="M215" s="160"/>
      <c r="N215" s="161"/>
      <c r="O215" s="161"/>
      <c r="P215" s="161"/>
      <c r="Q215" s="161"/>
      <c r="R215" s="161"/>
      <c r="S215" s="161"/>
      <c r="T215" s="162"/>
      <c r="AT215" s="156" t="s">
        <v>127</v>
      </c>
      <c r="AU215" s="156" t="s">
        <v>78</v>
      </c>
      <c r="AV215" s="13" t="s">
        <v>78</v>
      </c>
      <c r="AW215" s="13" t="s">
        <v>30</v>
      </c>
      <c r="AX215" s="13" t="s">
        <v>69</v>
      </c>
      <c r="AY215" s="156" t="s">
        <v>118</v>
      </c>
    </row>
    <row r="216" spans="2:51" s="13" customFormat="1" ht="11.25">
      <c r="B216" s="154"/>
      <c r="D216" s="155" t="s">
        <v>127</v>
      </c>
      <c r="E216" s="156" t="s">
        <v>3</v>
      </c>
      <c r="F216" s="157" t="s">
        <v>434</v>
      </c>
      <c r="H216" s="158">
        <v>-57.948</v>
      </c>
      <c r="I216" s="159"/>
      <c r="L216" s="154"/>
      <c r="M216" s="160"/>
      <c r="N216" s="161"/>
      <c r="O216" s="161"/>
      <c r="P216" s="161"/>
      <c r="Q216" s="161"/>
      <c r="R216" s="161"/>
      <c r="S216" s="161"/>
      <c r="T216" s="162"/>
      <c r="AT216" s="156" t="s">
        <v>127</v>
      </c>
      <c r="AU216" s="156" t="s">
        <v>78</v>
      </c>
      <c r="AV216" s="13" t="s">
        <v>78</v>
      </c>
      <c r="AW216" s="13" t="s">
        <v>30</v>
      </c>
      <c r="AX216" s="13" t="s">
        <v>69</v>
      </c>
      <c r="AY216" s="156" t="s">
        <v>118</v>
      </c>
    </row>
    <row r="217" spans="2:51" s="13" customFormat="1" ht="11.25">
      <c r="B217" s="154"/>
      <c r="D217" s="155" t="s">
        <v>127</v>
      </c>
      <c r="E217" s="156" t="s">
        <v>3</v>
      </c>
      <c r="F217" s="157" t="s">
        <v>435</v>
      </c>
      <c r="H217" s="158">
        <v>-57.948</v>
      </c>
      <c r="I217" s="159"/>
      <c r="L217" s="154"/>
      <c r="M217" s="160"/>
      <c r="N217" s="161"/>
      <c r="O217" s="161"/>
      <c r="P217" s="161"/>
      <c r="Q217" s="161"/>
      <c r="R217" s="161"/>
      <c r="S217" s="161"/>
      <c r="T217" s="162"/>
      <c r="AT217" s="156" t="s">
        <v>127</v>
      </c>
      <c r="AU217" s="156" t="s">
        <v>78</v>
      </c>
      <c r="AV217" s="13" t="s">
        <v>78</v>
      </c>
      <c r="AW217" s="13" t="s">
        <v>30</v>
      </c>
      <c r="AX217" s="13" t="s">
        <v>69</v>
      </c>
      <c r="AY217" s="156" t="s">
        <v>118</v>
      </c>
    </row>
    <row r="218" spans="2:51" s="13" customFormat="1" ht="11.25">
      <c r="B218" s="154"/>
      <c r="D218" s="155" t="s">
        <v>127</v>
      </c>
      <c r="E218" s="156" t="s">
        <v>3</v>
      </c>
      <c r="F218" s="157" t="s">
        <v>436</v>
      </c>
      <c r="H218" s="158">
        <v>-3.44</v>
      </c>
      <c r="I218" s="159"/>
      <c r="L218" s="154"/>
      <c r="M218" s="160"/>
      <c r="N218" s="161"/>
      <c r="O218" s="161"/>
      <c r="P218" s="161"/>
      <c r="Q218" s="161"/>
      <c r="R218" s="161"/>
      <c r="S218" s="161"/>
      <c r="T218" s="162"/>
      <c r="AT218" s="156" t="s">
        <v>127</v>
      </c>
      <c r="AU218" s="156" t="s">
        <v>78</v>
      </c>
      <c r="AV218" s="13" t="s">
        <v>78</v>
      </c>
      <c r="AW218" s="13" t="s">
        <v>30</v>
      </c>
      <c r="AX218" s="13" t="s">
        <v>69</v>
      </c>
      <c r="AY218" s="156" t="s">
        <v>118</v>
      </c>
    </row>
    <row r="219" spans="2:51" s="13" customFormat="1" ht="11.25">
      <c r="B219" s="154"/>
      <c r="D219" s="155" t="s">
        <v>127</v>
      </c>
      <c r="E219" s="156" t="s">
        <v>3</v>
      </c>
      <c r="F219" s="157" t="s">
        <v>437</v>
      </c>
      <c r="H219" s="158">
        <v>-10.56</v>
      </c>
      <c r="I219" s="159"/>
      <c r="L219" s="154"/>
      <c r="M219" s="160"/>
      <c r="N219" s="161"/>
      <c r="O219" s="161"/>
      <c r="P219" s="161"/>
      <c r="Q219" s="161"/>
      <c r="R219" s="161"/>
      <c r="S219" s="161"/>
      <c r="T219" s="162"/>
      <c r="AT219" s="156" t="s">
        <v>127</v>
      </c>
      <c r="AU219" s="156" t="s">
        <v>78</v>
      </c>
      <c r="AV219" s="13" t="s">
        <v>78</v>
      </c>
      <c r="AW219" s="13" t="s">
        <v>30</v>
      </c>
      <c r="AX219" s="13" t="s">
        <v>69</v>
      </c>
      <c r="AY219" s="156" t="s">
        <v>118</v>
      </c>
    </row>
    <row r="220" spans="2:51" s="13" customFormat="1" ht="11.25">
      <c r="B220" s="154"/>
      <c r="D220" s="155" t="s">
        <v>127</v>
      </c>
      <c r="E220" s="156" t="s">
        <v>3</v>
      </c>
      <c r="F220" s="157" t="s">
        <v>438</v>
      </c>
      <c r="H220" s="158">
        <v>-32.76</v>
      </c>
      <c r="I220" s="159"/>
      <c r="L220" s="154"/>
      <c r="M220" s="160"/>
      <c r="N220" s="161"/>
      <c r="O220" s="161"/>
      <c r="P220" s="161"/>
      <c r="Q220" s="161"/>
      <c r="R220" s="161"/>
      <c r="S220" s="161"/>
      <c r="T220" s="162"/>
      <c r="AT220" s="156" t="s">
        <v>127</v>
      </c>
      <c r="AU220" s="156" t="s">
        <v>78</v>
      </c>
      <c r="AV220" s="13" t="s">
        <v>78</v>
      </c>
      <c r="AW220" s="13" t="s">
        <v>30</v>
      </c>
      <c r="AX220" s="13" t="s">
        <v>69</v>
      </c>
      <c r="AY220" s="156" t="s">
        <v>118</v>
      </c>
    </row>
    <row r="221" spans="2:51" s="13" customFormat="1" ht="11.25">
      <c r="B221" s="154"/>
      <c r="D221" s="155" t="s">
        <v>127</v>
      </c>
      <c r="E221" s="156" t="s">
        <v>3</v>
      </c>
      <c r="F221" s="157" t="s">
        <v>439</v>
      </c>
      <c r="H221" s="158">
        <v>-190.084</v>
      </c>
      <c r="I221" s="159"/>
      <c r="L221" s="154"/>
      <c r="M221" s="160"/>
      <c r="N221" s="161"/>
      <c r="O221" s="161"/>
      <c r="P221" s="161"/>
      <c r="Q221" s="161"/>
      <c r="R221" s="161"/>
      <c r="S221" s="161"/>
      <c r="T221" s="162"/>
      <c r="AT221" s="156" t="s">
        <v>127</v>
      </c>
      <c r="AU221" s="156" t="s">
        <v>78</v>
      </c>
      <c r="AV221" s="13" t="s">
        <v>78</v>
      </c>
      <c r="AW221" s="13" t="s">
        <v>30</v>
      </c>
      <c r="AX221" s="13" t="s">
        <v>69</v>
      </c>
      <c r="AY221" s="156" t="s">
        <v>118</v>
      </c>
    </row>
    <row r="222" spans="2:51" s="13" customFormat="1" ht="11.25">
      <c r="B222" s="154"/>
      <c r="D222" s="155" t="s">
        <v>127</v>
      </c>
      <c r="E222" s="156" t="s">
        <v>3</v>
      </c>
      <c r="F222" s="157" t="s">
        <v>440</v>
      </c>
      <c r="H222" s="158">
        <v>-47.37</v>
      </c>
      <c r="I222" s="159"/>
      <c r="L222" s="154"/>
      <c r="M222" s="160"/>
      <c r="N222" s="161"/>
      <c r="O222" s="161"/>
      <c r="P222" s="161"/>
      <c r="Q222" s="161"/>
      <c r="R222" s="161"/>
      <c r="S222" s="161"/>
      <c r="T222" s="162"/>
      <c r="AT222" s="156" t="s">
        <v>127</v>
      </c>
      <c r="AU222" s="156" t="s">
        <v>78</v>
      </c>
      <c r="AV222" s="13" t="s">
        <v>78</v>
      </c>
      <c r="AW222" s="13" t="s">
        <v>30</v>
      </c>
      <c r="AX222" s="13" t="s">
        <v>69</v>
      </c>
      <c r="AY222" s="156" t="s">
        <v>118</v>
      </c>
    </row>
    <row r="223" spans="2:51" s="13" customFormat="1" ht="11.25">
      <c r="B223" s="154"/>
      <c r="D223" s="155" t="s">
        <v>127</v>
      </c>
      <c r="E223" s="156" t="s">
        <v>3</v>
      </c>
      <c r="F223" s="157" t="s">
        <v>441</v>
      </c>
      <c r="H223" s="158">
        <v>-6.433</v>
      </c>
      <c r="I223" s="159"/>
      <c r="L223" s="154"/>
      <c r="M223" s="160"/>
      <c r="N223" s="161"/>
      <c r="O223" s="161"/>
      <c r="P223" s="161"/>
      <c r="Q223" s="161"/>
      <c r="R223" s="161"/>
      <c r="S223" s="161"/>
      <c r="T223" s="162"/>
      <c r="AT223" s="156" t="s">
        <v>127</v>
      </c>
      <c r="AU223" s="156" t="s">
        <v>78</v>
      </c>
      <c r="AV223" s="13" t="s">
        <v>78</v>
      </c>
      <c r="AW223" s="13" t="s">
        <v>30</v>
      </c>
      <c r="AX223" s="13" t="s">
        <v>69</v>
      </c>
      <c r="AY223" s="156" t="s">
        <v>118</v>
      </c>
    </row>
    <row r="224" spans="2:51" s="14" customFormat="1" ht="11.25">
      <c r="B224" s="163"/>
      <c r="D224" s="155" t="s">
        <v>127</v>
      </c>
      <c r="E224" s="164" t="s">
        <v>3</v>
      </c>
      <c r="F224" s="165" t="s">
        <v>442</v>
      </c>
      <c r="H224" s="164" t="s">
        <v>3</v>
      </c>
      <c r="I224" s="166"/>
      <c r="L224" s="163"/>
      <c r="M224" s="167"/>
      <c r="N224" s="168"/>
      <c r="O224" s="168"/>
      <c r="P224" s="168"/>
      <c r="Q224" s="168"/>
      <c r="R224" s="168"/>
      <c r="S224" s="168"/>
      <c r="T224" s="169"/>
      <c r="AT224" s="164" t="s">
        <v>127</v>
      </c>
      <c r="AU224" s="164" t="s">
        <v>78</v>
      </c>
      <c r="AV224" s="14" t="s">
        <v>31</v>
      </c>
      <c r="AW224" s="14" t="s">
        <v>30</v>
      </c>
      <c r="AX224" s="14" t="s">
        <v>69</v>
      </c>
      <c r="AY224" s="164" t="s">
        <v>118</v>
      </c>
    </row>
    <row r="225" spans="2:51" s="13" customFormat="1" ht="11.25">
      <c r="B225" s="154"/>
      <c r="D225" s="155" t="s">
        <v>127</v>
      </c>
      <c r="E225" s="156" t="s">
        <v>3</v>
      </c>
      <c r="F225" s="157" t="s">
        <v>443</v>
      </c>
      <c r="H225" s="158">
        <v>-77.334</v>
      </c>
      <c r="I225" s="159"/>
      <c r="L225" s="154"/>
      <c r="M225" s="160"/>
      <c r="N225" s="161"/>
      <c r="O225" s="161"/>
      <c r="P225" s="161"/>
      <c r="Q225" s="161"/>
      <c r="R225" s="161"/>
      <c r="S225" s="161"/>
      <c r="T225" s="162"/>
      <c r="AT225" s="156" t="s">
        <v>127</v>
      </c>
      <c r="AU225" s="156" t="s">
        <v>78</v>
      </c>
      <c r="AV225" s="13" t="s">
        <v>78</v>
      </c>
      <c r="AW225" s="13" t="s">
        <v>30</v>
      </c>
      <c r="AX225" s="13" t="s">
        <v>69</v>
      </c>
      <c r="AY225" s="156" t="s">
        <v>118</v>
      </c>
    </row>
    <row r="226" spans="2:51" s="16" customFormat="1" ht="11.25">
      <c r="B226" s="186"/>
      <c r="D226" s="155" t="s">
        <v>127</v>
      </c>
      <c r="E226" s="187" t="s">
        <v>3</v>
      </c>
      <c r="F226" s="188" t="s">
        <v>335</v>
      </c>
      <c r="H226" s="189">
        <v>2191.132</v>
      </c>
      <c r="I226" s="190"/>
      <c r="L226" s="186"/>
      <c r="M226" s="191"/>
      <c r="N226" s="192"/>
      <c r="O226" s="192"/>
      <c r="P226" s="192"/>
      <c r="Q226" s="192"/>
      <c r="R226" s="192"/>
      <c r="S226" s="192"/>
      <c r="T226" s="193"/>
      <c r="AT226" s="187" t="s">
        <v>127</v>
      </c>
      <c r="AU226" s="187" t="s">
        <v>78</v>
      </c>
      <c r="AV226" s="16" t="s">
        <v>131</v>
      </c>
      <c r="AW226" s="16" t="s">
        <v>30</v>
      </c>
      <c r="AX226" s="16" t="s">
        <v>69</v>
      </c>
      <c r="AY226" s="187" t="s">
        <v>118</v>
      </c>
    </row>
    <row r="227" spans="2:51" s="13" customFormat="1" ht="11.25">
      <c r="B227" s="154"/>
      <c r="D227" s="155" t="s">
        <v>127</v>
      </c>
      <c r="E227" s="156" t="s">
        <v>3</v>
      </c>
      <c r="F227" s="157" t="s">
        <v>444</v>
      </c>
      <c r="H227" s="158">
        <v>332.476</v>
      </c>
      <c r="I227" s="159"/>
      <c r="L227" s="154"/>
      <c r="M227" s="160"/>
      <c r="N227" s="161"/>
      <c r="O227" s="161"/>
      <c r="P227" s="161"/>
      <c r="Q227" s="161"/>
      <c r="R227" s="161"/>
      <c r="S227" s="161"/>
      <c r="T227" s="162"/>
      <c r="AT227" s="156" t="s">
        <v>127</v>
      </c>
      <c r="AU227" s="156" t="s">
        <v>78</v>
      </c>
      <c r="AV227" s="13" t="s">
        <v>78</v>
      </c>
      <c r="AW227" s="13" t="s">
        <v>30</v>
      </c>
      <c r="AX227" s="13" t="s">
        <v>69</v>
      </c>
      <c r="AY227" s="156" t="s">
        <v>118</v>
      </c>
    </row>
    <row r="228" spans="2:51" s="16" customFormat="1" ht="11.25">
      <c r="B228" s="186"/>
      <c r="D228" s="155" t="s">
        <v>127</v>
      </c>
      <c r="E228" s="187" t="s">
        <v>3</v>
      </c>
      <c r="F228" s="188" t="s">
        <v>335</v>
      </c>
      <c r="H228" s="189">
        <v>332.476</v>
      </c>
      <c r="I228" s="190"/>
      <c r="L228" s="186"/>
      <c r="M228" s="191"/>
      <c r="N228" s="192"/>
      <c r="O228" s="192"/>
      <c r="P228" s="192"/>
      <c r="Q228" s="192"/>
      <c r="R228" s="192"/>
      <c r="S228" s="192"/>
      <c r="T228" s="193"/>
      <c r="AT228" s="187" t="s">
        <v>127</v>
      </c>
      <c r="AU228" s="187" t="s">
        <v>78</v>
      </c>
      <c r="AV228" s="16" t="s">
        <v>131</v>
      </c>
      <c r="AW228" s="16" t="s">
        <v>30</v>
      </c>
      <c r="AX228" s="16" t="s">
        <v>69</v>
      </c>
      <c r="AY228" s="187" t="s">
        <v>118</v>
      </c>
    </row>
    <row r="229" spans="2:51" s="15" customFormat="1" ht="11.25">
      <c r="B229" s="170"/>
      <c r="D229" s="155" t="s">
        <v>127</v>
      </c>
      <c r="E229" s="171" t="s">
        <v>3</v>
      </c>
      <c r="F229" s="172" t="s">
        <v>150</v>
      </c>
      <c r="H229" s="173">
        <v>2523.608</v>
      </c>
      <c r="I229" s="174"/>
      <c r="L229" s="170"/>
      <c r="M229" s="175"/>
      <c r="N229" s="176"/>
      <c r="O229" s="176"/>
      <c r="P229" s="176"/>
      <c r="Q229" s="176"/>
      <c r="R229" s="176"/>
      <c r="S229" s="176"/>
      <c r="T229" s="177"/>
      <c r="AT229" s="171" t="s">
        <v>127</v>
      </c>
      <c r="AU229" s="171" t="s">
        <v>78</v>
      </c>
      <c r="AV229" s="15" t="s">
        <v>125</v>
      </c>
      <c r="AW229" s="15" t="s">
        <v>30</v>
      </c>
      <c r="AX229" s="15" t="s">
        <v>31</v>
      </c>
      <c r="AY229" s="171" t="s">
        <v>118</v>
      </c>
    </row>
    <row r="230" spans="1:65" s="2" customFormat="1" ht="16.5" customHeight="1">
      <c r="A230" s="35"/>
      <c r="B230" s="140"/>
      <c r="C230" s="194" t="s">
        <v>249</v>
      </c>
      <c r="D230" s="194" t="s">
        <v>445</v>
      </c>
      <c r="E230" s="195" t="s">
        <v>446</v>
      </c>
      <c r="F230" s="196" t="s">
        <v>447</v>
      </c>
      <c r="G230" s="197" t="s">
        <v>448</v>
      </c>
      <c r="H230" s="198">
        <v>4555.363</v>
      </c>
      <c r="I230" s="199"/>
      <c r="J230" s="200">
        <f>ROUND(I230*H230,2)</f>
        <v>0</v>
      </c>
      <c r="K230" s="196" t="s">
        <v>3</v>
      </c>
      <c r="L230" s="201"/>
      <c r="M230" s="202" t="s">
        <v>3</v>
      </c>
      <c r="N230" s="203" t="s">
        <v>40</v>
      </c>
      <c r="O230" s="56"/>
      <c r="P230" s="150">
        <f>O230*H230</f>
        <v>0</v>
      </c>
      <c r="Q230" s="150">
        <v>0</v>
      </c>
      <c r="R230" s="150">
        <f>Q230*H230</f>
        <v>0</v>
      </c>
      <c r="S230" s="150">
        <v>0</v>
      </c>
      <c r="T230" s="151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152" t="s">
        <v>160</v>
      </c>
      <c r="AT230" s="152" t="s">
        <v>445</v>
      </c>
      <c r="AU230" s="152" t="s">
        <v>78</v>
      </c>
      <c r="AY230" s="20" t="s">
        <v>118</v>
      </c>
      <c r="BE230" s="153">
        <f>IF(N230="základní",J230,0)</f>
        <v>0</v>
      </c>
      <c r="BF230" s="153">
        <f>IF(N230="snížená",J230,0)</f>
        <v>0</v>
      </c>
      <c r="BG230" s="153">
        <f>IF(N230="zákl. přenesená",J230,0)</f>
        <v>0</v>
      </c>
      <c r="BH230" s="153">
        <f>IF(N230="sníž. přenesená",J230,0)</f>
        <v>0</v>
      </c>
      <c r="BI230" s="153">
        <f>IF(N230="nulová",J230,0)</f>
        <v>0</v>
      </c>
      <c r="BJ230" s="20" t="s">
        <v>31</v>
      </c>
      <c r="BK230" s="153">
        <f>ROUND(I230*H230,2)</f>
        <v>0</v>
      </c>
      <c r="BL230" s="20" t="s">
        <v>125</v>
      </c>
      <c r="BM230" s="152" t="s">
        <v>449</v>
      </c>
    </row>
    <row r="231" spans="2:51" s="13" customFormat="1" ht="11.25">
      <c r="B231" s="154"/>
      <c r="D231" s="155" t="s">
        <v>127</v>
      </c>
      <c r="E231" s="156" t="s">
        <v>3</v>
      </c>
      <c r="F231" s="157" t="s">
        <v>450</v>
      </c>
      <c r="H231" s="158">
        <v>4555.363</v>
      </c>
      <c r="I231" s="159"/>
      <c r="L231" s="154"/>
      <c r="M231" s="160"/>
      <c r="N231" s="161"/>
      <c r="O231" s="161"/>
      <c r="P231" s="161"/>
      <c r="Q231" s="161"/>
      <c r="R231" s="161"/>
      <c r="S231" s="161"/>
      <c r="T231" s="162"/>
      <c r="AT231" s="156" t="s">
        <v>127</v>
      </c>
      <c r="AU231" s="156" t="s">
        <v>78</v>
      </c>
      <c r="AV231" s="13" t="s">
        <v>78</v>
      </c>
      <c r="AW231" s="13" t="s">
        <v>30</v>
      </c>
      <c r="AX231" s="13" t="s">
        <v>69</v>
      </c>
      <c r="AY231" s="156" t="s">
        <v>118</v>
      </c>
    </row>
    <row r="232" spans="2:51" s="15" customFormat="1" ht="11.25">
      <c r="B232" s="170"/>
      <c r="D232" s="155" t="s">
        <v>127</v>
      </c>
      <c r="E232" s="171" t="s">
        <v>3</v>
      </c>
      <c r="F232" s="172" t="s">
        <v>150</v>
      </c>
      <c r="H232" s="173">
        <v>4555.363</v>
      </c>
      <c r="I232" s="174"/>
      <c r="L232" s="170"/>
      <c r="M232" s="175"/>
      <c r="N232" s="176"/>
      <c r="O232" s="176"/>
      <c r="P232" s="176"/>
      <c r="Q232" s="176"/>
      <c r="R232" s="176"/>
      <c r="S232" s="176"/>
      <c r="T232" s="177"/>
      <c r="AT232" s="171" t="s">
        <v>127</v>
      </c>
      <c r="AU232" s="171" t="s">
        <v>78</v>
      </c>
      <c r="AV232" s="15" t="s">
        <v>125</v>
      </c>
      <c r="AW232" s="15" t="s">
        <v>30</v>
      </c>
      <c r="AX232" s="15" t="s">
        <v>31</v>
      </c>
      <c r="AY232" s="171" t="s">
        <v>118</v>
      </c>
    </row>
    <row r="233" spans="1:65" s="2" customFormat="1" ht="16.5" customHeight="1">
      <c r="A233" s="35"/>
      <c r="B233" s="140"/>
      <c r="C233" s="194" t="s">
        <v>253</v>
      </c>
      <c r="D233" s="194" t="s">
        <v>445</v>
      </c>
      <c r="E233" s="195" t="s">
        <v>451</v>
      </c>
      <c r="F233" s="196" t="s">
        <v>452</v>
      </c>
      <c r="G233" s="197" t="s">
        <v>448</v>
      </c>
      <c r="H233" s="198">
        <v>844.829</v>
      </c>
      <c r="I233" s="199"/>
      <c r="J233" s="200">
        <f>ROUND(I233*H233,2)</f>
        <v>0</v>
      </c>
      <c r="K233" s="196" t="s">
        <v>271</v>
      </c>
      <c r="L233" s="201"/>
      <c r="M233" s="202" t="s">
        <v>3</v>
      </c>
      <c r="N233" s="203" t="s">
        <v>40</v>
      </c>
      <c r="O233" s="56"/>
      <c r="P233" s="150">
        <f>O233*H233</f>
        <v>0</v>
      </c>
      <c r="Q233" s="150">
        <v>0</v>
      </c>
      <c r="R233" s="150">
        <f>Q233*H233</f>
        <v>0</v>
      </c>
      <c r="S233" s="150">
        <v>0</v>
      </c>
      <c r="T233" s="151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152" t="s">
        <v>160</v>
      </c>
      <c r="AT233" s="152" t="s">
        <v>445</v>
      </c>
      <c r="AU233" s="152" t="s">
        <v>78</v>
      </c>
      <c r="AY233" s="20" t="s">
        <v>118</v>
      </c>
      <c r="BE233" s="153">
        <f>IF(N233="základní",J233,0)</f>
        <v>0</v>
      </c>
      <c r="BF233" s="153">
        <f>IF(N233="snížená",J233,0)</f>
        <v>0</v>
      </c>
      <c r="BG233" s="153">
        <f>IF(N233="zákl. přenesená",J233,0)</f>
        <v>0</v>
      </c>
      <c r="BH233" s="153">
        <f>IF(N233="sníž. přenesená",J233,0)</f>
        <v>0</v>
      </c>
      <c r="BI233" s="153">
        <f>IF(N233="nulová",J233,0)</f>
        <v>0</v>
      </c>
      <c r="BJ233" s="20" t="s">
        <v>31</v>
      </c>
      <c r="BK233" s="153">
        <f>ROUND(I233*H233,2)</f>
        <v>0</v>
      </c>
      <c r="BL233" s="20" t="s">
        <v>125</v>
      </c>
      <c r="BM233" s="152" t="s">
        <v>453</v>
      </c>
    </row>
    <row r="234" spans="2:51" s="13" customFormat="1" ht="11.25">
      <c r="B234" s="154"/>
      <c r="D234" s="155" t="s">
        <v>127</v>
      </c>
      <c r="E234" s="156" t="s">
        <v>3</v>
      </c>
      <c r="F234" s="157" t="s">
        <v>454</v>
      </c>
      <c r="H234" s="158">
        <v>844.829</v>
      </c>
      <c r="I234" s="159"/>
      <c r="L234" s="154"/>
      <c r="M234" s="160"/>
      <c r="N234" s="161"/>
      <c r="O234" s="161"/>
      <c r="P234" s="161"/>
      <c r="Q234" s="161"/>
      <c r="R234" s="161"/>
      <c r="S234" s="161"/>
      <c r="T234" s="162"/>
      <c r="AT234" s="156" t="s">
        <v>127</v>
      </c>
      <c r="AU234" s="156" t="s">
        <v>78</v>
      </c>
      <c r="AV234" s="13" t="s">
        <v>78</v>
      </c>
      <c r="AW234" s="13" t="s">
        <v>30</v>
      </c>
      <c r="AX234" s="13" t="s">
        <v>69</v>
      </c>
      <c r="AY234" s="156" t="s">
        <v>118</v>
      </c>
    </row>
    <row r="235" spans="2:51" s="15" customFormat="1" ht="11.25">
      <c r="B235" s="170"/>
      <c r="D235" s="155" t="s">
        <v>127</v>
      </c>
      <c r="E235" s="171" t="s">
        <v>3</v>
      </c>
      <c r="F235" s="172" t="s">
        <v>150</v>
      </c>
      <c r="H235" s="173">
        <v>844.829</v>
      </c>
      <c r="I235" s="174"/>
      <c r="L235" s="170"/>
      <c r="M235" s="175"/>
      <c r="N235" s="176"/>
      <c r="O235" s="176"/>
      <c r="P235" s="176"/>
      <c r="Q235" s="176"/>
      <c r="R235" s="176"/>
      <c r="S235" s="176"/>
      <c r="T235" s="177"/>
      <c r="AT235" s="171" t="s">
        <v>127</v>
      </c>
      <c r="AU235" s="171" t="s">
        <v>78</v>
      </c>
      <c r="AV235" s="15" t="s">
        <v>125</v>
      </c>
      <c r="AW235" s="15" t="s">
        <v>30</v>
      </c>
      <c r="AX235" s="15" t="s">
        <v>31</v>
      </c>
      <c r="AY235" s="171" t="s">
        <v>118</v>
      </c>
    </row>
    <row r="236" spans="1:65" s="2" customFormat="1" ht="24.2" customHeight="1">
      <c r="A236" s="35"/>
      <c r="B236" s="140"/>
      <c r="C236" s="141" t="s">
        <v>257</v>
      </c>
      <c r="D236" s="141" t="s">
        <v>121</v>
      </c>
      <c r="E236" s="142" t="s">
        <v>455</v>
      </c>
      <c r="F236" s="143" t="s">
        <v>456</v>
      </c>
      <c r="G236" s="144" t="s">
        <v>325</v>
      </c>
      <c r="H236" s="145">
        <v>2914.77</v>
      </c>
      <c r="I236" s="146"/>
      <c r="J236" s="147">
        <f>ROUND(I236*H236,2)</f>
        <v>0</v>
      </c>
      <c r="K236" s="143" t="s">
        <v>271</v>
      </c>
      <c r="L236" s="36"/>
      <c r="M236" s="148" t="s">
        <v>3</v>
      </c>
      <c r="N236" s="149" t="s">
        <v>40</v>
      </c>
      <c r="O236" s="56"/>
      <c r="P236" s="150">
        <f>O236*H236</f>
        <v>0</v>
      </c>
      <c r="Q236" s="150">
        <v>0</v>
      </c>
      <c r="R236" s="150">
        <f>Q236*H236</f>
        <v>0</v>
      </c>
      <c r="S236" s="150">
        <v>0</v>
      </c>
      <c r="T236" s="151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152" t="s">
        <v>125</v>
      </c>
      <c r="AT236" s="152" t="s">
        <v>121</v>
      </c>
      <c r="AU236" s="152" t="s">
        <v>78</v>
      </c>
      <c r="AY236" s="20" t="s">
        <v>118</v>
      </c>
      <c r="BE236" s="153">
        <f>IF(N236="základní",J236,0)</f>
        <v>0</v>
      </c>
      <c r="BF236" s="153">
        <f>IF(N236="snížená",J236,0)</f>
        <v>0</v>
      </c>
      <c r="BG236" s="153">
        <f>IF(N236="zákl. přenesená",J236,0)</f>
        <v>0</v>
      </c>
      <c r="BH236" s="153">
        <f>IF(N236="sníž. přenesená",J236,0)</f>
        <v>0</v>
      </c>
      <c r="BI236" s="153">
        <f>IF(N236="nulová",J236,0)</f>
        <v>0</v>
      </c>
      <c r="BJ236" s="20" t="s">
        <v>31</v>
      </c>
      <c r="BK236" s="153">
        <f>ROUND(I236*H236,2)</f>
        <v>0</v>
      </c>
      <c r="BL236" s="20" t="s">
        <v>125</v>
      </c>
      <c r="BM236" s="152" t="s">
        <v>457</v>
      </c>
    </row>
    <row r="237" spans="1:47" s="2" customFormat="1" ht="11.25">
      <c r="A237" s="35"/>
      <c r="B237" s="36"/>
      <c r="C237" s="35"/>
      <c r="D237" s="181" t="s">
        <v>273</v>
      </c>
      <c r="E237" s="35"/>
      <c r="F237" s="182" t="s">
        <v>458</v>
      </c>
      <c r="G237" s="35"/>
      <c r="H237" s="35"/>
      <c r="I237" s="183"/>
      <c r="J237" s="35"/>
      <c r="K237" s="35"/>
      <c r="L237" s="36"/>
      <c r="M237" s="184"/>
      <c r="N237" s="185"/>
      <c r="O237" s="56"/>
      <c r="P237" s="56"/>
      <c r="Q237" s="56"/>
      <c r="R237" s="56"/>
      <c r="S237" s="56"/>
      <c r="T237" s="57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T237" s="20" t="s">
        <v>273</v>
      </c>
      <c r="AU237" s="20" t="s">
        <v>78</v>
      </c>
    </row>
    <row r="238" spans="2:51" s="13" customFormat="1" ht="11.25">
      <c r="B238" s="154"/>
      <c r="D238" s="155" t="s">
        <v>127</v>
      </c>
      <c r="E238" s="156" t="s">
        <v>3</v>
      </c>
      <c r="F238" s="157" t="s">
        <v>459</v>
      </c>
      <c r="H238" s="158">
        <v>2530.757</v>
      </c>
      <c r="I238" s="159"/>
      <c r="L238" s="154"/>
      <c r="M238" s="160"/>
      <c r="N238" s="161"/>
      <c r="O238" s="161"/>
      <c r="P238" s="161"/>
      <c r="Q238" s="161"/>
      <c r="R238" s="161"/>
      <c r="S238" s="161"/>
      <c r="T238" s="162"/>
      <c r="AT238" s="156" t="s">
        <v>127</v>
      </c>
      <c r="AU238" s="156" t="s">
        <v>78</v>
      </c>
      <c r="AV238" s="13" t="s">
        <v>78</v>
      </c>
      <c r="AW238" s="13" t="s">
        <v>30</v>
      </c>
      <c r="AX238" s="13" t="s">
        <v>69</v>
      </c>
      <c r="AY238" s="156" t="s">
        <v>118</v>
      </c>
    </row>
    <row r="239" spans="2:51" s="13" customFormat="1" ht="11.25">
      <c r="B239" s="154"/>
      <c r="D239" s="155" t="s">
        <v>127</v>
      </c>
      <c r="E239" s="156" t="s">
        <v>3</v>
      </c>
      <c r="F239" s="157" t="s">
        <v>460</v>
      </c>
      <c r="H239" s="158">
        <v>384.013</v>
      </c>
      <c r="I239" s="159"/>
      <c r="L239" s="154"/>
      <c r="M239" s="160"/>
      <c r="N239" s="161"/>
      <c r="O239" s="161"/>
      <c r="P239" s="161"/>
      <c r="Q239" s="161"/>
      <c r="R239" s="161"/>
      <c r="S239" s="161"/>
      <c r="T239" s="162"/>
      <c r="AT239" s="156" t="s">
        <v>127</v>
      </c>
      <c r="AU239" s="156" t="s">
        <v>78</v>
      </c>
      <c r="AV239" s="13" t="s">
        <v>78</v>
      </c>
      <c r="AW239" s="13" t="s">
        <v>30</v>
      </c>
      <c r="AX239" s="13" t="s">
        <v>69</v>
      </c>
      <c r="AY239" s="156" t="s">
        <v>118</v>
      </c>
    </row>
    <row r="240" spans="2:51" s="15" customFormat="1" ht="11.25">
      <c r="B240" s="170"/>
      <c r="D240" s="155" t="s">
        <v>127</v>
      </c>
      <c r="E240" s="171" t="s">
        <v>3</v>
      </c>
      <c r="F240" s="172" t="s">
        <v>150</v>
      </c>
      <c r="H240" s="173">
        <v>2914.77</v>
      </c>
      <c r="I240" s="174"/>
      <c r="L240" s="170"/>
      <c r="M240" s="175"/>
      <c r="N240" s="176"/>
      <c r="O240" s="176"/>
      <c r="P240" s="176"/>
      <c r="Q240" s="176"/>
      <c r="R240" s="176"/>
      <c r="S240" s="176"/>
      <c r="T240" s="177"/>
      <c r="AT240" s="171" t="s">
        <v>127</v>
      </c>
      <c r="AU240" s="171" t="s">
        <v>78</v>
      </c>
      <c r="AV240" s="15" t="s">
        <v>125</v>
      </c>
      <c r="AW240" s="15" t="s">
        <v>30</v>
      </c>
      <c r="AX240" s="15" t="s">
        <v>31</v>
      </c>
      <c r="AY240" s="171" t="s">
        <v>118</v>
      </c>
    </row>
    <row r="241" spans="1:65" s="2" customFormat="1" ht="37.9" customHeight="1">
      <c r="A241" s="35"/>
      <c r="B241" s="140"/>
      <c r="C241" s="141" t="s">
        <v>461</v>
      </c>
      <c r="D241" s="141" t="s">
        <v>121</v>
      </c>
      <c r="E241" s="142" t="s">
        <v>462</v>
      </c>
      <c r="F241" s="143" t="s">
        <v>463</v>
      </c>
      <c r="G241" s="144" t="s">
        <v>325</v>
      </c>
      <c r="H241" s="145">
        <v>2914.77</v>
      </c>
      <c r="I241" s="146"/>
      <c r="J241" s="147">
        <f>ROUND(I241*H241,2)</f>
        <v>0</v>
      </c>
      <c r="K241" s="143" t="s">
        <v>271</v>
      </c>
      <c r="L241" s="36"/>
      <c r="M241" s="148" t="s">
        <v>3</v>
      </c>
      <c r="N241" s="149" t="s">
        <v>40</v>
      </c>
      <c r="O241" s="56"/>
      <c r="P241" s="150">
        <f>O241*H241</f>
        <v>0</v>
      </c>
      <c r="Q241" s="150">
        <v>0</v>
      </c>
      <c r="R241" s="150">
        <f>Q241*H241</f>
        <v>0</v>
      </c>
      <c r="S241" s="150">
        <v>0</v>
      </c>
      <c r="T241" s="151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152" t="s">
        <v>125</v>
      </c>
      <c r="AT241" s="152" t="s">
        <v>121</v>
      </c>
      <c r="AU241" s="152" t="s">
        <v>78</v>
      </c>
      <c r="AY241" s="20" t="s">
        <v>118</v>
      </c>
      <c r="BE241" s="153">
        <f>IF(N241="základní",J241,0)</f>
        <v>0</v>
      </c>
      <c r="BF241" s="153">
        <f>IF(N241="snížená",J241,0)</f>
        <v>0</v>
      </c>
      <c r="BG241" s="153">
        <f>IF(N241="zákl. přenesená",J241,0)</f>
        <v>0</v>
      </c>
      <c r="BH241" s="153">
        <f>IF(N241="sníž. přenesená",J241,0)</f>
        <v>0</v>
      </c>
      <c r="BI241" s="153">
        <f>IF(N241="nulová",J241,0)</f>
        <v>0</v>
      </c>
      <c r="BJ241" s="20" t="s">
        <v>31</v>
      </c>
      <c r="BK241" s="153">
        <f>ROUND(I241*H241,2)</f>
        <v>0</v>
      </c>
      <c r="BL241" s="20" t="s">
        <v>125</v>
      </c>
      <c r="BM241" s="152" t="s">
        <v>464</v>
      </c>
    </row>
    <row r="242" spans="1:47" s="2" customFormat="1" ht="11.25">
      <c r="A242" s="35"/>
      <c r="B242" s="36"/>
      <c r="C242" s="35"/>
      <c r="D242" s="181" t="s">
        <v>273</v>
      </c>
      <c r="E242" s="35"/>
      <c r="F242" s="182" t="s">
        <v>465</v>
      </c>
      <c r="G242" s="35"/>
      <c r="H242" s="35"/>
      <c r="I242" s="183"/>
      <c r="J242" s="35"/>
      <c r="K242" s="35"/>
      <c r="L242" s="36"/>
      <c r="M242" s="184"/>
      <c r="N242" s="185"/>
      <c r="O242" s="56"/>
      <c r="P242" s="56"/>
      <c r="Q242" s="56"/>
      <c r="R242" s="56"/>
      <c r="S242" s="56"/>
      <c r="T242" s="57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T242" s="20" t="s">
        <v>273</v>
      </c>
      <c r="AU242" s="20" t="s">
        <v>78</v>
      </c>
    </row>
    <row r="243" spans="2:51" s="13" customFormat="1" ht="11.25">
      <c r="B243" s="154"/>
      <c r="D243" s="155" t="s">
        <v>127</v>
      </c>
      <c r="E243" s="156" t="s">
        <v>3</v>
      </c>
      <c r="F243" s="157" t="s">
        <v>466</v>
      </c>
      <c r="H243" s="158">
        <v>2914.77</v>
      </c>
      <c r="I243" s="159"/>
      <c r="L243" s="154"/>
      <c r="M243" s="160"/>
      <c r="N243" s="161"/>
      <c r="O243" s="161"/>
      <c r="P243" s="161"/>
      <c r="Q243" s="161"/>
      <c r="R243" s="161"/>
      <c r="S243" s="161"/>
      <c r="T243" s="162"/>
      <c r="AT243" s="156" t="s">
        <v>127</v>
      </c>
      <c r="AU243" s="156" t="s">
        <v>78</v>
      </c>
      <c r="AV243" s="13" t="s">
        <v>78</v>
      </c>
      <c r="AW243" s="13" t="s">
        <v>30</v>
      </c>
      <c r="AX243" s="13" t="s">
        <v>31</v>
      </c>
      <c r="AY243" s="156" t="s">
        <v>118</v>
      </c>
    </row>
    <row r="244" spans="2:63" s="12" customFormat="1" ht="22.9" customHeight="1">
      <c r="B244" s="127"/>
      <c r="D244" s="128" t="s">
        <v>68</v>
      </c>
      <c r="E244" s="138" t="s">
        <v>131</v>
      </c>
      <c r="F244" s="138" t="s">
        <v>467</v>
      </c>
      <c r="I244" s="130"/>
      <c r="J244" s="139">
        <f>BK244</f>
        <v>0</v>
      </c>
      <c r="L244" s="127"/>
      <c r="M244" s="132"/>
      <c r="N244" s="133"/>
      <c r="O244" s="133"/>
      <c r="P244" s="134">
        <f>SUM(P245:P281)</f>
        <v>0</v>
      </c>
      <c r="Q244" s="133"/>
      <c r="R244" s="134">
        <f>SUM(R245:R281)</f>
        <v>0</v>
      </c>
      <c r="S244" s="133"/>
      <c r="T244" s="135">
        <f>SUM(T245:T281)</f>
        <v>0</v>
      </c>
      <c r="AR244" s="128" t="s">
        <v>31</v>
      </c>
      <c r="AT244" s="136" t="s">
        <v>68</v>
      </c>
      <c r="AU244" s="136" t="s">
        <v>31</v>
      </c>
      <c r="AY244" s="128" t="s">
        <v>118</v>
      </c>
      <c r="BK244" s="137">
        <f>SUM(BK245:BK281)</f>
        <v>0</v>
      </c>
    </row>
    <row r="245" spans="1:65" s="2" customFormat="1" ht="21.75" customHeight="1">
      <c r="A245" s="35"/>
      <c r="B245" s="140"/>
      <c r="C245" s="141" t="s">
        <v>221</v>
      </c>
      <c r="D245" s="141" t="s">
        <v>121</v>
      </c>
      <c r="E245" s="142" t="s">
        <v>468</v>
      </c>
      <c r="F245" s="143" t="s">
        <v>469</v>
      </c>
      <c r="G245" s="144" t="s">
        <v>325</v>
      </c>
      <c r="H245" s="145">
        <v>248.768</v>
      </c>
      <c r="I245" s="146"/>
      <c r="J245" s="147">
        <f>ROUND(I245*H245,2)</f>
        <v>0</v>
      </c>
      <c r="K245" s="143" t="s">
        <v>271</v>
      </c>
      <c r="L245" s="36"/>
      <c r="M245" s="148" t="s">
        <v>3</v>
      </c>
      <c r="N245" s="149" t="s">
        <v>40</v>
      </c>
      <c r="O245" s="56"/>
      <c r="P245" s="150">
        <f>O245*H245</f>
        <v>0</v>
      </c>
      <c r="Q245" s="150">
        <v>0</v>
      </c>
      <c r="R245" s="150">
        <f>Q245*H245</f>
        <v>0</v>
      </c>
      <c r="S245" s="150">
        <v>0</v>
      </c>
      <c r="T245" s="151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152" t="s">
        <v>125</v>
      </c>
      <c r="AT245" s="152" t="s">
        <v>121</v>
      </c>
      <c r="AU245" s="152" t="s">
        <v>78</v>
      </c>
      <c r="AY245" s="20" t="s">
        <v>118</v>
      </c>
      <c r="BE245" s="153">
        <f>IF(N245="základní",J245,0)</f>
        <v>0</v>
      </c>
      <c r="BF245" s="153">
        <f>IF(N245="snížená",J245,0)</f>
        <v>0</v>
      </c>
      <c r="BG245" s="153">
        <f>IF(N245="zákl. přenesená",J245,0)</f>
        <v>0</v>
      </c>
      <c r="BH245" s="153">
        <f>IF(N245="sníž. přenesená",J245,0)</f>
        <v>0</v>
      </c>
      <c r="BI245" s="153">
        <f>IF(N245="nulová",J245,0)</f>
        <v>0</v>
      </c>
      <c r="BJ245" s="20" t="s">
        <v>31</v>
      </c>
      <c r="BK245" s="153">
        <f>ROUND(I245*H245,2)</f>
        <v>0</v>
      </c>
      <c r="BL245" s="20" t="s">
        <v>125</v>
      </c>
      <c r="BM245" s="152" t="s">
        <v>470</v>
      </c>
    </row>
    <row r="246" spans="1:47" s="2" customFormat="1" ht="11.25">
      <c r="A246" s="35"/>
      <c r="B246" s="36"/>
      <c r="C246" s="35"/>
      <c r="D246" s="181" t="s">
        <v>273</v>
      </c>
      <c r="E246" s="35"/>
      <c r="F246" s="182" t="s">
        <v>471</v>
      </c>
      <c r="G246" s="35"/>
      <c r="H246" s="35"/>
      <c r="I246" s="183"/>
      <c r="J246" s="35"/>
      <c r="K246" s="35"/>
      <c r="L246" s="36"/>
      <c r="M246" s="184"/>
      <c r="N246" s="185"/>
      <c r="O246" s="56"/>
      <c r="P246" s="56"/>
      <c r="Q246" s="56"/>
      <c r="R246" s="56"/>
      <c r="S246" s="56"/>
      <c r="T246" s="57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T246" s="20" t="s">
        <v>273</v>
      </c>
      <c r="AU246" s="20" t="s">
        <v>78</v>
      </c>
    </row>
    <row r="247" spans="2:51" s="13" customFormat="1" ht="11.25">
      <c r="B247" s="154"/>
      <c r="D247" s="155" t="s">
        <v>127</v>
      </c>
      <c r="E247" s="156" t="s">
        <v>3</v>
      </c>
      <c r="F247" s="157" t="s">
        <v>472</v>
      </c>
      <c r="H247" s="158">
        <v>244.043</v>
      </c>
      <c r="I247" s="159"/>
      <c r="L247" s="154"/>
      <c r="M247" s="160"/>
      <c r="N247" s="161"/>
      <c r="O247" s="161"/>
      <c r="P247" s="161"/>
      <c r="Q247" s="161"/>
      <c r="R247" s="161"/>
      <c r="S247" s="161"/>
      <c r="T247" s="162"/>
      <c r="AT247" s="156" t="s">
        <v>127</v>
      </c>
      <c r="AU247" s="156" t="s">
        <v>78</v>
      </c>
      <c r="AV247" s="13" t="s">
        <v>78</v>
      </c>
      <c r="AW247" s="13" t="s">
        <v>30</v>
      </c>
      <c r="AX247" s="13" t="s">
        <v>69</v>
      </c>
      <c r="AY247" s="156" t="s">
        <v>118</v>
      </c>
    </row>
    <row r="248" spans="2:51" s="13" customFormat="1" ht="11.25">
      <c r="B248" s="154"/>
      <c r="D248" s="155" t="s">
        <v>127</v>
      </c>
      <c r="E248" s="156" t="s">
        <v>3</v>
      </c>
      <c r="F248" s="157" t="s">
        <v>473</v>
      </c>
      <c r="H248" s="158">
        <v>4.725</v>
      </c>
      <c r="I248" s="159"/>
      <c r="L248" s="154"/>
      <c r="M248" s="160"/>
      <c r="N248" s="161"/>
      <c r="O248" s="161"/>
      <c r="P248" s="161"/>
      <c r="Q248" s="161"/>
      <c r="R248" s="161"/>
      <c r="S248" s="161"/>
      <c r="T248" s="162"/>
      <c r="AT248" s="156" t="s">
        <v>127</v>
      </c>
      <c r="AU248" s="156" t="s">
        <v>78</v>
      </c>
      <c r="AV248" s="13" t="s">
        <v>78</v>
      </c>
      <c r="AW248" s="13" t="s">
        <v>30</v>
      </c>
      <c r="AX248" s="13" t="s">
        <v>69</v>
      </c>
      <c r="AY248" s="156" t="s">
        <v>118</v>
      </c>
    </row>
    <row r="249" spans="2:51" s="15" customFormat="1" ht="11.25">
      <c r="B249" s="170"/>
      <c r="D249" s="155" t="s">
        <v>127</v>
      </c>
      <c r="E249" s="171" t="s">
        <v>3</v>
      </c>
      <c r="F249" s="172" t="s">
        <v>150</v>
      </c>
      <c r="H249" s="173">
        <v>248.768</v>
      </c>
      <c r="I249" s="174"/>
      <c r="L249" s="170"/>
      <c r="M249" s="175"/>
      <c r="N249" s="176"/>
      <c r="O249" s="176"/>
      <c r="P249" s="176"/>
      <c r="Q249" s="176"/>
      <c r="R249" s="176"/>
      <c r="S249" s="176"/>
      <c r="T249" s="177"/>
      <c r="AT249" s="171" t="s">
        <v>127</v>
      </c>
      <c r="AU249" s="171" t="s">
        <v>78</v>
      </c>
      <c r="AV249" s="15" t="s">
        <v>125</v>
      </c>
      <c r="AW249" s="15" t="s">
        <v>30</v>
      </c>
      <c r="AX249" s="15" t="s">
        <v>31</v>
      </c>
      <c r="AY249" s="171" t="s">
        <v>118</v>
      </c>
    </row>
    <row r="250" spans="1:65" s="2" customFormat="1" ht="21.75" customHeight="1">
      <c r="A250" s="35"/>
      <c r="B250" s="140"/>
      <c r="C250" s="141" t="s">
        <v>474</v>
      </c>
      <c r="D250" s="141" t="s">
        <v>121</v>
      </c>
      <c r="E250" s="142" t="s">
        <v>475</v>
      </c>
      <c r="F250" s="143" t="s">
        <v>476</v>
      </c>
      <c r="G250" s="144" t="s">
        <v>325</v>
      </c>
      <c r="H250" s="145">
        <v>71.661</v>
      </c>
      <c r="I250" s="146"/>
      <c r="J250" s="147">
        <f>ROUND(I250*H250,2)</f>
        <v>0</v>
      </c>
      <c r="K250" s="143" t="s">
        <v>271</v>
      </c>
      <c r="L250" s="36"/>
      <c r="M250" s="148" t="s">
        <v>3</v>
      </c>
      <c r="N250" s="149" t="s">
        <v>40</v>
      </c>
      <c r="O250" s="56"/>
      <c r="P250" s="150">
        <f>O250*H250</f>
        <v>0</v>
      </c>
      <c r="Q250" s="150">
        <v>0</v>
      </c>
      <c r="R250" s="150">
        <f>Q250*H250</f>
        <v>0</v>
      </c>
      <c r="S250" s="150">
        <v>0</v>
      </c>
      <c r="T250" s="151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152" t="s">
        <v>125</v>
      </c>
      <c r="AT250" s="152" t="s">
        <v>121</v>
      </c>
      <c r="AU250" s="152" t="s">
        <v>78</v>
      </c>
      <c r="AY250" s="20" t="s">
        <v>118</v>
      </c>
      <c r="BE250" s="153">
        <f>IF(N250="základní",J250,0)</f>
        <v>0</v>
      </c>
      <c r="BF250" s="153">
        <f>IF(N250="snížená",J250,0)</f>
        <v>0</v>
      </c>
      <c r="BG250" s="153">
        <f>IF(N250="zákl. přenesená",J250,0)</f>
        <v>0</v>
      </c>
      <c r="BH250" s="153">
        <f>IF(N250="sníž. přenesená",J250,0)</f>
        <v>0</v>
      </c>
      <c r="BI250" s="153">
        <f>IF(N250="nulová",J250,0)</f>
        <v>0</v>
      </c>
      <c r="BJ250" s="20" t="s">
        <v>31</v>
      </c>
      <c r="BK250" s="153">
        <f>ROUND(I250*H250,2)</f>
        <v>0</v>
      </c>
      <c r="BL250" s="20" t="s">
        <v>125</v>
      </c>
      <c r="BM250" s="152" t="s">
        <v>477</v>
      </c>
    </row>
    <row r="251" spans="1:47" s="2" customFormat="1" ht="11.25">
      <c r="A251" s="35"/>
      <c r="B251" s="36"/>
      <c r="C251" s="35"/>
      <c r="D251" s="181" t="s">
        <v>273</v>
      </c>
      <c r="E251" s="35"/>
      <c r="F251" s="182" t="s">
        <v>478</v>
      </c>
      <c r="G251" s="35"/>
      <c r="H251" s="35"/>
      <c r="I251" s="183"/>
      <c r="J251" s="35"/>
      <c r="K251" s="35"/>
      <c r="L251" s="36"/>
      <c r="M251" s="184"/>
      <c r="N251" s="185"/>
      <c r="O251" s="56"/>
      <c r="P251" s="56"/>
      <c r="Q251" s="56"/>
      <c r="R251" s="56"/>
      <c r="S251" s="56"/>
      <c r="T251" s="57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T251" s="20" t="s">
        <v>273</v>
      </c>
      <c r="AU251" s="20" t="s">
        <v>78</v>
      </c>
    </row>
    <row r="252" spans="2:51" s="13" customFormat="1" ht="11.25">
      <c r="B252" s="154"/>
      <c r="D252" s="155" t="s">
        <v>127</v>
      </c>
      <c r="E252" s="156" t="s">
        <v>3</v>
      </c>
      <c r="F252" s="157" t="s">
        <v>479</v>
      </c>
      <c r="H252" s="158">
        <v>0.478</v>
      </c>
      <c r="I252" s="159"/>
      <c r="L252" s="154"/>
      <c r="M252" s="160"/>
      <c r="N252" s="161"/>
      <c r="O252" s="161"/>
      <c r="P252" s="161"/>
      <c r="Q252" s="161"/>
      <c r="R252" s="161"/>
      <c r="S252" s="161"/>
      <c r="T252" s="162"/>
      <c r="AT252" s="156" t="s">
        <v>127</v>
      </c>
      <c r="AU252" s="156" t="s">
        <v>78</v>
      </c>
      <c r="AV252" s="13" t="s">
        <v>78</v>
      </c>
      <c r="AW252" s="13" t="s">
        <v>30</v>
      </c>
      <c r="AX252" s="13" t="s">
        <v>69</v>
      </c>
      <c r="AY252" s="156" t="s">
        <v>118</v>
      </c>
    </row>
    <row r="253" spans="2:51" s="13" customFormat="1" ht="11.25">
      <c r="B253" s="154"/>
      <c r="D253" s="155" t="s">
        <v>127</v>
      </c>
      <c r="E253" s="156" t="s">
        <v>3</v>
      </c>
      <c r="F253" s="157" t="s">
        <v>480</v>
      </c>
      <c r="H253" s="158">
        <v>34.007</v>
      </c>
      <c r="I253" s="159"/>
      <c r="L253" s="154"/>
      <c r="M253" s="160"/>
      <c r="N253" s="161"/>
      <c r="O253" s="161"/>
      <c r="P253" s="161"/>
      <c r="Q253" s="161"/>
      <c r="R253" s="161"/>
      <c r="S253" s="161"/>
      <c r="T253" s="162"/>
      <c r="AT253" s="156" t="s">
        <v>127</v>
      </c>
      <c r="AU253" s="156" t="s">
        <v>78</v>
      </c>
      <c r="AV253" s="13" t="s">
        <v>78</v>
      </c>
      <c r="AW253" s="13" t="s">
        <v>30</v>
      </c>
      <c r="AX253" s="13" t="s">
        <v>69</v>
      </c>
      <c r="AY253" s="156" t="s">
        <v>118</v>
      </c>
    </row>
    <row r="254" spans="2:51" s="13" customFormat="1" ht="11.25">
      <c r="B254" s="154"/>
      <c r="D254" s="155" t="s">
        <v>127</v>
      </c>
      <c r="E254" s="156" t="s">
        <v>3</v>
      </c>
      <c r="F254" s="157" t="s">
        <v>481</v>
      </c>
      <c r="H254" s="158">
        <v>6.416</v>
      </c>
      <c r="I254" s="159"/>
      <c r="L254" s="154"/>
      <c r="M254" s="160"/>
      <c r="N254" s="161"/>
      <c r="O254" s="161"/>
      <c r="P254" s="161"/>
      <c r="Q254" s="161"/>
      <c r="R254" s="161"/>
      <c r="S254" s="161"/>
      <c r="T254" s="162"/>
      <c r="AT254" s="156" t="s">
        <v>127</v>
      </c>
      <c r="AU254" s="156" t="s">
        <v>78</v>
      </c>
      <c r="AV254" s="13" t="s">
        <v>78</v>
      </c>
      <c r="AW254" s="13" t="s">
        <v>30</v>
      </c>
      <c r="AX254" s="13" t="s">
        <v>69</v>
      </c>
      <c r="AY254" s="156" t="s">
        <v>118</v>
      </c>
    </row>
    <row r="255" spans="2:51" s="14" customFormat="1" ht="11.25">
      <c r="B255" s="163"/>
      <c r="D255" s="155" t="s">
        <v>127</v>
      </c>
      <c r="E255" s="164" t="s">
        <v>3</v>
      </c>
      <c r="F255" s="165" t="s">
        <v>482</v>
      </c>
      <c r="H255" s="164" t="s">
        <v>3</v>
      </c>
      <c r="I255" s="166"/>
      <c r="L255" s="163"/>
      <c r="M255" s="167"/>
      <c r="N255" s="168"/>
      <c r="O255" s="168"/>
      <c r="P255" s="168"/>
      <c r="Q255" s="168"/>
      <c r="R255" s="168"/>
      <c r="S255" s="168"/>
      <c r="T255" s="169"/>
      <c r="AT255" s="164" t="s">
        <v>127</v>
      </c>
      <c r="AU255" s="164" t="s">
        <v>78</v>
      </c>
      <c r="AV255" s="14" t="s">
        <v>31</v>
      </c>
      <c r="AW255" s="14" t="s">
        <v>30</v>
      </c>
      <c r="AX255" s="14" t="s">
        <v>69</v>
      </c>
      <c r="AY255" s="164" t="s">
        <v>118</v>
      </c>
    </row>
    <row r="256" spans="2:51" s="13" customFormat="1" ht="11.25">
      <c r="B256" s="154"/>
      <c r="D256" s="155" t="s">
        <v>127</v>
      </c>
      <c r="E256" s="156" t="s">
        <v>3</v>
      </c>
      <c r="F256" s="157" t="s">
        <v>483</v>
      </c>
      <c r="H256" s="158">
        <v>30.76</v>
      </c>
      <c r="I256" s="159"/>
      <c r="L256" s="154"/>
      <c r="M256" s="160"/>
      <c r="N256" s="161"/>
      <c r="O256" s="161"/>
      <c r="P256" s="161"/>
      <c r="Q256" s="161"/>
      <c r="R256" s="161"/>
      <c r="S256" s="161"/>
      <c r="T256" s="162"/>
      <c r="AT256" s="156" t="s">
        <v>127</v>
      </c>
      <c r="AU256" s="156" t="s">
        <v>78</v>
      </c>
      <c r="AV256" s="13" t="s">
        <v>78</v>
      </c>
      <c r="AW256" s="13" t="s">
        <v>30</v>
      </c>
      <c r="AX256" s="13" t="s">
        <v>69</v>
      </c>
      <c r="AY256" s="156" t="s">
        <v>118</v>
      </c>
    </row>
    <row r="257" spans="2:51" s="15" customFormat="1" ht="11.25">
      <c r="B257" s="170"/>
      <c r="D257" s="155" t="s">
        <v>127</v>
      </c>
      <c r="E257" s="171" t="s">
        <v>3</v>
      </c>
      <c r="F257" s="172" t="s">
        <v>150</v>
      </c>
      <c r="H257" s="173">
        <v>71.661</v>
      </c>
      <c r="I257" s="174"/>
      <c r="L257" s="170"/>
      <c r="M257" s="175"/>
      <c r="N257" s="176"/>
      <c r="O257" s="176"/>
      <c r="P257" s="176"/>
      <c r="Q257" s="176"/>
      <c r="R257" s="176"/>
      <c r="S257" s="176"/>
      <c r="T257" s="177"/>
      <c r="AT257" s="171" t="s">
        <v>127</v>
      </c>
      <c r="AU257" s="171" t="s">
        <v>78</v>
      </c>
      <c r="AV257" s="15" t="s">
        <v>125</v>
      </c>
      <c r="AW257" s="15" t="s">
        <v>30</v>
      </c>
      <c r="AX257" s="15" t="s">
        <v>31</v>
      </c>
      <c r="AY257" s="171" t="s">
        <v>118</v>
      </c>
    </row>
    <row r="258" spans="1:65" s="2" customFormat="1" ht="16.5" customHeight="1">
      <c r="A258" s="35"/>
      <c r="B258" s="140"/>
      <c r="C258" s="141" t="s">
        <v>484</v>
      </c>
      <c r="D258" s="141" t="s">
        <v>121</v>
      </c>
      <c r="E258" s="142" t="s">
        <v>485</v>
      </c>
      <c r="F258" s="143" t="s">
        <v>486</v>
      </c>
      <c r="G258" s="144" t="s">
        <v>171</v>
      </c>
      <c r="H258" s="145">
        <v>14</v>
      </c>
      <c r="I258" s="146"/>
      <c r="J258" s="147">
        <f>ROUND(I258*H258,2)</f>
        <v>0</v>
      </c>
      <c r="K258" s="143" t="s">
        <v>271</v>
      </c>
      <c r="L258" s="36"/>
      <c r="M258" s="148" t="s">
        <v>3</v>
      </c>
      <c r="N258" s="149" t="s">
        <v>40</v>
      </c>
      <c r="O258" s="56"/>
      <c r="P258" s="150">
        <f>O258*H258</f>
        <v>0</v>
      </c>
      <c r="Q258" s="150">
        <v>0</v>
      </c>
      <c r="R258" s="150">
        <f>Q258*H258</f>
        <v>0</v>
      </c>
      <c r="S258" s="150">
        <v>0</v>
      </c>
      <c r="T258" s="151">
        <f>S258*H258</f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152" t="s">
        <v>125</v>
      </c>
      <c r="AT258" s="152" t="s">
        <v>121</v>
      </c>
      <c r="AU258" s="152" t="s">
        <v>78</v>
      </c>
      <c r="AY258" s="20" t="s">
        <v>118</v>
      </c>
      <c r="BE258" s="153">
        <f>IF(N258="základní",J258,0)</f>
        <v>0</v>
      </c>
      <c r="BF258" s="153">
        <f>IF(N258="snížená",J258,0)</f>
        <v>0</v>
      </c>
      <c r="BG258" s="153">
        <f>IF(N258="zákl. přenesená",J258,0)</f>
        <v>0</v>
      </c>
      <c r="BH258" s="153">
        <f>IF(N258="sníž. přenesená",J258,0)</f>
        <v>0</v>
      </c>
      <c r="BI258" s="153">
        <f>IF(N258="nulová",J258,0)</f>
        <v>0</v>
      </c>
      <c r="BJ258" s="20" t="s">
        <v>31</v>
      </c>
      <c r="BK258" s="153">
        <f>ROUND(I258*H258,2)</f>
        <v>0</v>
      </c>
      <c r="BL258" s="20" t="s">
        <v>125</v>
      </c>
      <c r="BM258" s="152" t="s">
        <v>487</v>
      </c>
    </row>
    <row r="259" spans="1:47" s="2" customFormat="1" ht="11.25">
      <c r="A259" s="35"/>
      <c r="B259" s="36"/>
      <c r="C259" s="35"/>
      <c r="D259" s="181" t="s">
        <v>273</v>
      </c>
      <c r="E259" s="35"/>
      <c r="F259" s="182" t="s">
        <v>488</v>
      </c>
      <c r="G259" s="35"/>
      <c r="H259" s="35"/>
      <c r="I259" s="183"/>
      <c r="J259" s="35"/>
      <c r="K259" s="35"/>
      <c r="L259" s="36"/>
      <c r="M259" s="184"/>
      <c r="N259" s="185"/>
      <c r="O259" s="56"/>
      <c r="P259" s="56"/>
      <c r="Q259" s="56"/>
      <c r="R259" s="56"/>
      <c r="S259" s="56"/>
      <c r="T259" s="57"/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T259" s="20" t="s">
        <v>273</v>
      </c>
      <c r="AU259" s="20" t="s">
        <v>78</v>
      </c>
    </row>
    <row r="260" spans="2:51" s="13" customFormat="1" ht="11.25">
      <c r="B260" s="154"/>
      <c r="D260" s="155" t="s">
        <v>127</v>
      </c>
      <c r="E260" s="156" t="s">
        <v>3</v>
      </c>
      <c r="F260" s="157" t="s">
        <v>187</v>
      </c>
      <c r="H260" s="158">
        <v>14</v>
      </c>
      <c r="I260" s="159"/>
      <c r="L260" s="154"/>
      <c r="M260" s="160"/>
      <c r="N260" s="161"/>
      <c r="O260" s="161"/>
      <c r="P260" s="161"/>
      <c r="Q260" s="161"/>
      <c r="R260" s="161"/>
      <c r="S260" s="161"/>
      <c r="T260" s="162"/>
      <c r="AT260" s="156" t="s">
        <v>127</v>
      </c>
      <c r="AU260" s="156" t="s">
        <v>78</v>
      </c>
      <c r="AV260" s="13" t="s">
        <v>78</v>
      </c>
      <c r="AW260" s="13" t="s">
        <v>30</v>
      </c>
      <c r="AX260" s="13" t="s">
        <v>31</v>
      </c>
      <c r="AY260" s="156" t="s">
        <v>118</v>
      </c>
    </row>
    <row r="261" spans="1:65" s="2" customFormat="1" ht="24.2" customHeight="1">
      <c r="A261" s="35"/>
      <c r="B261" s="140"/>
      <c r="C261" s="141" t="s">
        <v>489</v>
      </c>
      <c r="D261" s="141" t="s">
        <v>121</v>
      </c>
      <c r="E261" s="142" t="s">
        <v>490</v>
      </c>
      <c r="F261" s="143" t="s">
        <v>491</v>
      </c>
      <c r="G261" s="144" t="s">
        <v>448</v>
      </c>
      <c r="H261" s="145">
        <v>720.676</v>
      </c>
      <c r="I261" s="146"/>
      <c r="J261" s="147">
        <f>ROUND(I261*H261,2)</f>
        <v>0</v>
      </c>
      <c r="K261" s="143" t="s">
        <v>271</v>
      </c>
      <c r="L261" s="36"/>
      <c r="M261" s="148" t="s">
        <v>3</v>
      </c>
      <c r="N261" s="149" t="s">
        <v>40</v>
      </c>
      <c r="O261" s="56"/>
      <c r="P261" s="150">
        <f>O261*H261</f>
        <v>0</v>
      </c>
      <c r="Q261" s="150">
        <v>0</v>
      </c>
      <c r="R261" s="150">
        <f>Q261*H261</f>
        <v>0</v>
      </c>
      <c r="S261" s="150">
        <v>0</v>
      </c>
      <c r="T261" s="151">
        <f>S261*H261</f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152" t="s">
        <v>125</v>
      </c>
      <c r="AT261" s="152" t="s">
        <v>121</v>
      </c>
      <c r="AU261" s="152" t="s">
        <v>78</v>
      </c>
      <c r="AY261" s="20" t="s">
        <v>118</v>
      </c>
      <c r="BE261" s="153">
        <f>IF(N261="základní",J261,0)</f>
        <v>0</v>
      </c>
      <c r="BF261" s="153">
        <f>IF(N261="snížená",J261,0)</f>
        <v>0</v>
      </c>
      <c r="BG261" s="153">
        <f>IF(N261="zákl. přenesená",J261,0)</f>
        <v>0</v>
      </c>
      <c r="BH261" s="153">
        <f>IF(N261="sníž. přenesená",J261,0)</f>
        <v>0</v>
      </c>
      <c r="BI261" s="153">
        <f>IF(N261="nulová",J261,0)</f>
        <v>0</v>
      </c>
      <c r="BJ261" s="20" t="s">
        <v>31</v>
      </c>
      <c r="BK261" s="153">
        <f>ROUND(I261*H261,2)</f>
        <v>0</v>
      </c>
      <c r="BL261" s="20" t="s">
        <v>125</v>
      </c>
      <c r="BM261" s="152" t="s">
        <v>492</v>
      </c>
    </row>
    <row r="262" spans="1:47" s="2" customFormat="1" ht="11.25">
      <c r="A262" s="35"/>
      <c r="B262" s="36"/>
      <c r="C262" s="35"/>
      <c r="D262" s="181" t="s">
        <v>273</v>
      </c>
      <c r="E262" s="35"/>
      <c r="F262" s="182" t="s">
        <v>493</v>
      </c>
      <c r="G262" s="35"/>
      <c r="H262" s="35"/>
      <c r="I262" s="183"/>
      <c r="J262" s="35"/>
      <c r="K262" s="35"/>
      <c r="L262" s="36"/>
      <c r="M262" s="184"/>
      <c r="N262" s="185"/>
      <c r="O262" s="56"/>
      <c r="P262" s="56"/>
      <c r="Q262" s="56"/>
      <c r="R262" s="56"/>
      <c r="S262" s="56"/>
      <c r="T262" s="57"/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T262" s="20" t="s">
        <v>273</v>
      </c>
      <c r="AU262" s="20" t="s">
        <v>78</v>
      </c>
    </row>
    <row r="263" spans="2:51" s="13" customFormat="1" ht="11.25">
      <c r="B263" s="154"/>
      <c r="D263" s="155" t="s">
        <v>127</v>
      </c>
      <c r="E263" s="156" t="s">
        <v>3</v>
      </c>
      <c r="F263" s="157" t="s">
        <v>494</v>
      </c>
      <c r="H263" s="158">
        <v>547.29</v>
      </c>
      <c r="I263" s="159"/>
      <c r="L263" s="154"/>
      <c r="M263" s="160"/>
      <c r="N263" s="161"/>
      <c r="O263" s="161"/>
      <c r="P263" s="161"/>
      <c r="Q263" s="161"/>
      <c r="R263" s="161"/>
      <c r="S263" s="161"/>
      <c r="T263" s="162"/>
      <c r="AT263" s="156" t="s">
        <v>127</v>
      </c>
      <c r="AU263" s="156" t="s">
        <v>78</v>
      </c>
      <c r="AV263" s="13" t="s">
        <v>78</v>
      </c>
      <c r="AW263" s="13" t="s">
        <v>30</v>
      </c>
      <c r="AX263" s="13" t="s">
        <v>69</v>
      </c>
      <c r="AY263" s="156" t="s">
        <v>118</v>
      </c>
    </row>
    <row r="264" spans="2:51" s="13" customFormat="1" ht="11.25">
      <c r="B264" s="154"/>
      <c r="D264" s="155" t="s">
        <v>127</v>
      </c>
      <c r="E264" s="156" t="s">
        <v>3</v>
      </c>
      <c r="F264" s="157" t="s">
        <v>495</v>
      </c>
      <c r="H264" s="158">
        <v>171.986</v>
      </c>
      <c r="I264" s="159"/>
      <c r="L264" s="154"/>
      <c r="M264" s="160"/>
      <c r="N264" s="161"/>
      <c r="O264" s="161"/>
      <c r="P264" s="161"/>
      <c r="Q264" s="161"/>
      <c r="R264" s="161"/>
      <c r="S264" s="161"/>
      <c r="T264" s="162"/>
      <c r="AT264" s="156" t="s">
        <v>127</v>
      </c>
      <c r="AU264" s="156" t="s">
        <v>78</v>
      </c>
      <c r="AV264" s="13" t="s">
        <v>78</v>
      </c>
      <c r="AW264" s="13" t="s">
        <v>30</v>
      </c>
      <c r="AX264" s="13" t="s">
        <v>69</v>
      </c>
      <c r="AY264" s="156" t="s">
        <v>118</v>
      </c>
    </row>
    <row r="265" spans="2:51" s="13" customFormat="1" ht="11.25">
      <c r="B265" s="154"/>
      <c r="D265" s="155" t="s">
        <v>127</v>
      </c>
      <c r="E265" s="156" t="s">
        <v>3</v>
      </c>
      <c r="F265" s="157" t="s">
        <v>496</v>
      </c>
      <c r="H265" s="158">
        <v>1.4</v>
      </c>
      <c r="I265" s="159"/>
      <c r="L265" s="154"/>
      <c r="M265" s="160"/>
      <c r="N265" s="161"/>
      <c r="O265" s="161"/>
      <c r="P265" s="161"/>
      <c r="Q265" s="161"/>
      <c r="R265" s="161"/>
      <c r="S265" s="161"/>
      <c r="T265" s="162"/>
      <c r="AT265" s="156" t="s">
        <v>127</v>
      </c>
      <c r="AU265" s="156" t="s">
        <v>78</v>
      </c>
      <c r="AV265" s="13" t="s">
        <v>78</v>
      </c>
      <c r="AW265" s="13" t="s">
        <v>30</v>
      </c>
      <c r="AX265" s="13" t="s">
        <v>69</v>
      </c>
      <c r="AY265" s="156" t="s">
        <v>118</v>
      </c>
    </row>
    <row r="266" spans="2:51" s="15" customFormat="1" ht="11.25">
      <c r="B266" s="170"/>
      <c r="D266" s="155" t="s">
        <v>127</v>
      </c>
      <c r="E266" s="171" t="s">
        <v>3</v>
      </c>
      <c r="F266" s="172" t="s">
        <v>150</v>
      </c>
      <c r="H266" s="173">
        <v>720.676</v>
      </c>
      <c r="I266" s="174"/>
      <c r="L266" s="170"/>
      <c r="M266" s="175"/>
      <c r="N266" s="176"/>
      <c r="O266" s="176"/>
      <c r="P266" s="176"/>
      <c r="Q266" s="176"/>
      <c r="R266" s="176"/>
      <c r="S266" s="176"/>
      <c r="T266" s="177"/>
      <c r="AT266" s="171" t="s">
        <v>127</v>
      </c>
      <c r="AU266" s="171" t="s">
        <v>78</v>
      </c>
      <c r="AV266" s="15" t="s">
        <v>125</v>
      </c>
      <c r="AW266" s="15" t="s">
        <v>30</v>
      </c>
      <c r="AX266" s="15" t="s">
        <v>31</v>
      </c>
      <c r="AY266" s="171" t="s">
        <v>118</v>
      </c>
    </row>
    <row r="267" spans="1:65" s="2" customFormat="1" ht="21.75" customHeight="1">
      <c r="A267" s="35"/>
      <c r="B267" s="140"/>
      <c r="C267" s="141" t="s">
        <v>497</v>
      </c>
      <c r="D267" s="141" t="s">
        <v>121</v>
      </c>
      <c r="E267" s="142" t="s">
        <v>498</v>
      </c>
      <c r="F267" s="143" t="s">
        <v>499</v>
      </c>
      <c r="G267" s="144" t="s">
        <v>448</v>
      </c>
      <c r="H267" s="145">
        <v>720.676</v>
      </c>
      <c r="I267" s="146"/>
      <c r="J267" s="147">
        <f>ROUND(I267*H267,2)</f>
        <v>0</v>
      </c>
      <c r="K267" s="143" t="s">
        <v>271</v>
      </c>
      <c r="L267" s="36"/>
      <c r="M267" s="148" t="s">
        <v>3</v>
      </c>
      <c r="N267" s="149" t="s">
        <v>40</v>
      </c>
      <c r="O267" s="56"/>
      <c r="P267" s="150">
        <f>O267*H267</f>
        <v>0</v>
      </c>
      <c r="Q267" s="150">
        <v>0</v>
      </c>
      <c r="R267" s="150">
        <f>Q267*H267</f>
        <v>0</v>
      </c>
      <c r="S267" s="150">
        <v>0</v>
      </c>
      <c r="T267" s="151">
        <f>S267*H267</f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152" t="s">
        <v>125</v>
      </c>
      <c r="AT267" s="152" t="s">
        <v>121</v>
      </c>
      <c r="AU267" s="152" t="s">
        <v>78</v>
      </c>
      <c r="AY267" s="20" t="s">
        <v>118</v>
      </c>
      <c r="BE267" s="153">
        <f>IF(N267="základní",J267,0)</f>
        <v>0</v>
      </c>
      <c r="BF267" s="153">
        <f>IF(N267="snížená",J267,0)</f>
        <v>0</v>
      </c>
      <c r="BG267" s="153">
        <f>IF(N267="zákl. přenesená",J267,0)</f>
        <v>0</v>
      </c>
      <c r="BH267" s="153">
        <f>IF(N267="sníž. přenesená",J267,0)</f>
        <v>0</v>
      </c>
      <c r="BI267" s="153">
        <f>IF(N267="nulová",J267,0)</f>
        <v>0</v>
      </c>
      <c r="BJ267" s="20" t="s">
        <v>31</v>
      </c>
      <c r="BK267" s="153">
        <f>ROUND(I267*H267,2)</f>
        <v>0</v>
      </c>
      <c r="BL267" s="20" t="s">
        <v>125</v>
      </c>
      <c r="BM267" s="152" t="s">
        <v>500</v>
      </c>
    </row>
    <row r="268" spans="1:47" s="2" customFormat="1" ht="11.25">
      <c r="A268" s="35"/>
      <c r="B268" s="36"/>
      <c r="C268" s="35"/>
      <c r="D268" s="181" t="s">
        <v>273</v>
      </c>
      <c r="E268" s="35"/>
      <c r="F268" s="182" t="s">
        <v>501</v>
      </c>
      <c r="G268" s="35"/>
      <c r="H268" s="35"/>
      <c r="I268" s="183"/>
      <c r="J268" s="35"/>
      <c r="K268" s="35"/>
      <c r="L268" s="36"/>
      <c r="M268" s="184"/>
      <c r="N268" s="185"/>
      <c r="O268" s="56"/>
      <c r="P268" s="56"/>
      <c r="Q268" s="56"/>
      <c r="R268" s="56"/>
      <c r="S268" s="56"/>
      <c r="T268" s="57"/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T268" s="20" t="s">
        <v>273</v>
      </c>
      <c r="AU268" s="20" t="s">
        <v>78</v>
      </c>
    </row>
    <row r="269" spans="2:51" s="13" customFormat="1" ht="11.25">
      <c r="B269" s="154"/>
      <c r="D269" s="155" t="s">
        <v>127</v>
      </c>
      <c r="E269" s="156" t="s">
        <v>3</v>
      </c>
      <c r="F269" s="157" t="s">
        <v>502</v>
      </c>
      <c r="H269" s="158">
        <v>720.676</v>
      </c>
      <c r="I269" s="159"/>
      <c r="L269" s="154"/>
      <c r="M269" s="160"/>
      <c r="N269" s="161"/>
      <c r="O269" s="161"/>
      <c r="P269" s="161"/>
      <c r="Q269" s="161"/>
      <c r="R269" s="161"/>
      <c r="S269" s="161"/>
      <c r="T269" s="162"/>
      <c r="AT269" s="156" t="s">
        <v>127</v>
      </c>
      <c r="AU269" s="156" t="s">
        <v>78</v>
      </c>
      <c r="AV269" s="13" t="s">
        <v>78</v>
      </c>
      <c r="AW269" s="13" t="s">
        <v>30</v>
      </c>
      <c r="AX269" s="13" t="s">
        <v>31</v>
      </c>
      <c r="AY269" s="156" t="s">
        <v>118</v>
      </c>
    </row>
    <row r="270" spans="1:65" s="2" customFormat="1" ht="24.2" customHeight="1">
      <c r="A270" s="35"/>
      <c r="B270" s="140"/>
      <c r="C270" s="141" t="s">
        <v>503</v>
      </c>
      <c r="D270" s="141" t="s">
        <v>121</v>
      </c>
      <c r="E270" s="142" t="s">
        <v>504</v>
      </c>
      <c r="F270" s="143" t="s">
        <v>505</v>
      </c>
      <c r="G270" s="144" t="s">
        <v>448</v>
      </c>
      <c r="H270" s="145">
        <v>5044.732</v>
      </c>
      <c r="I270" s="146"/>
      <c r="J270" s="147">
        <f>ROUND(I270*H270,2)</f>
        <v>0</v>
      </c>
      <c r="K270" s="143" t="s">
        <v>271</v>
      </c>
      <c r="L270" s="36"/>
      <c r="M270" s="148" t="s">
        <v>3</v>
      </c>
      <c r="N270" s="149" t="s">
        <v>40</v>
      </c>
      <c r="O270" s="56"/>
      <c r="P270" s="150">
        <f>O270*H270</f>
        <v>0</v>
      </c>
      <c r="Q270" s="150">
        <v>0</v>
      </c>
      <c r="R270" s="150">
        <f>Q270*H270</f>
        <v>0</v>
      </c>
      <c r="S270" s="150">
        <v>0</v>
      </c>
      <c r="T270" s="151">
        <f>S270*H270</f>
        <v>0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152" t="s">
        <v>125</v>
      </c>
      <c r="AT270" s="152" t="s">
        <v>121</v>
      </c>
      <c r="AU270" s="152" t="s">
        <v>78</v>
      </c>
      <c r="AY270" s="20" t="s">
        <v>118</v>
      </c>
      <c r="BE270" s="153">
        <f>IF(N270="základní",J270,0)</f>
        <v>0</v>
      </c>
      <c r="BF270" s="153">
        <f>IF(N270="snížená",J270,0)</f>
        <v>0</v>
      </c>
      <c r="BG270" s="153">
        <f>IF(N270="zákl. přenesená",J270,0)</f>
        <v>0</v>
      </c>
      <c r="BH270" s="153">
        <f>IF(N270="sníž. přenesená",J270,0)</f>
        <v>0</v>
      </c>
      <c r="BI270" s="153">
        <f>IF(N270="nulová",J270,0)</f>
        <v>0</v>
      </c>
      <c r="BJ270" s="20" t="s">
        <v>31</v>
      </c>
      <c r="BK270" s="153">
        <f>ROUND(I270*H270,2)</f>
        <v>0</v>
      </c>
      <c r="BL270" s="20" t="s">
        <v>125</v>
      </c>
      <c r="BM270" s="152" t="s">
        <v>506</v>
      </c>
    </row>
    <row r="271" spans="1:47" s="2" customFormat="1" ht="11.25">
      <c r="A271" s="35"/>
      <c r="B271" s="36"/>
      <c r="C271" s="35"/>
      <c r="D271" s="181" t="s">
        <v>273</v>
      </c>
      <c r="E271" s="35"/>
      <c r="F271" s="182" t="s">
        <v>507</v>
      </c>
      <c r="G271" s="35"/>
      <c r="H271" s="35"/>
      <c r="I271" s="183"/>
      <c r="J271" s="35"/>
      <c r="K271" s="35"/>
      <c r="L271" s="36"/>
      <c r="M271" s="184"/>
      <c r="N271" s="185"/>
      <c r="O271" s="56"/>
      <c r="P271" s="56"/>
      <c r="Q271" s="56"/>
      <c r="R271" s="56"/>
      <c r="S271" s="56"/>
      <c r="T271" s="57"/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T271" s="20" t="s">
        <v>273</v>
      </c>
      <c r="AU271" s="20" t="s">
        <v>78</v>
      </c>
    </row>
    <row r="272" spans="2:51" s="13" customFormat="1" ht="11.25">
      <c r="B272" s="154"/>
      <c r="D272" s="155" t="s">
        <v>127</v>
      </c>
      <c r="E272" s="156" t="s">
        <v>3</v>
      </c>
      <c r="F272" s="157" t="s">
        <v>508</v>
      </c>
      <c r="H272" s="158">
        <v>5044.732</v>
      </c>
      <c r="I272" s="159"/>
      <c r="L272" s="154"/>
      <c r="M272" s="160"/>
      <c r="N272" s="161"/>
      <c r="O272" s="161"/>
      <c r="P272" s="161"/>
      <c r="Q272" s="161"/>
      <c r="R272" s="161"/>
      <c r="S272" s="161"/>
      <c r="T272" s="162"/>
      <c r="AT272" s="156" t="s">
        <v>127</v>
      </c>
      <c r="AU272" s="156" t="s">
        <v>78</v>
      </c>
      <c r="AV272" s="13" t="s">
        <v>78</v>
      </c>
      <c r="AW272" s="13" t="s">
        <v>30</v>
      </c>
      <c r="AX272" s="13" t="s">
        <v>69</v>
      </c>
      <c r="AY272" s="156" t="s">
        <v>118</v>
      </c>
    </row>
    <row r="273" spans="2:51" s="15" customFormat="1" ht="11.25">
      <c r="B273" s="170"/>
      <c r="D273" s="155" t="s">
        <v>127</v>
      </c>
      <c r="E273" s="171" t="s">
        <v>3</v>
      </c>
      <c r="F273" s="172" t="s">
        <v>150</v>
      </c>
      <c r="H273" s="173">
        <v>5044.732</v>
      </c>
      <c r="I273" s="174"/>
      <c r="L273" s="170"/>
      <c r="M273" s="175"/>
      <c r="N273" s="176"/>
      <c r="O273" s="176"/>
      <c r="P273" s="176"/>
      <c r="Q273" s="176"/>
      <c r="R273" s="176"/>
      <c r="S273" s="176"/>
      <c r="T273" s="177"/>
      <c r="AT273" s="171" t="s">
        <v>127</v>
      </c>
      <c r="AU273" s="171" t="s">
        <v>78</v>
      </c>
      <c r="AV273" s="15" t="s">
        <v>125</v>
      </c>
      <c r="AW273" s="15" t="s">
        <v>30</v>
      </c>
      <c r="AX273" s="15" t="s">
        <v>31</v>
      </c>
      <c r="AY273" s="171" t="s">
        <v>118</v>
      </c>
    </row>
    <row r="274" spans="1:65" s="2" customFormat="1" ht="16.5" customHeight="1">
      <c r="A274" s="35"/>
      <c r="B274" s="140"/>
      <c r="C274" s="141" t="s">
        <v>509</v>
      </c>
      <c r="D274" s="141" t="s">
        <v>121</v>
      </c>
      <c r="E274" s="142" t="s">
        <v>510</v>
      </c>
      <c r="F274" s="143" t="s">
        <v>511</v>
      </c>
      <c r="G274" s="144" t="s">
        <v>448</v>
      </c>
      <c r="H274" s="145">
        <v>720.676</v>
      </c>
      <c r="I274" s="146"/>
      <c r="J274" s="147">
        <f>ROUND(I274*H274,2)</f>
        <v>0</v>
      </c>
      <c r="K274" s="143" t="s">
        <v>3</v>
      </c>
      <c r="L274" s="36"/>
      <c r="M274" s="148" t="s">
        <v>3</v>
      </c>
      <c r="N274" s="149" t="s">
        <v>40</v>
      </c>
      <c r="O274" s="56"/>
      <c r="P274" s="150">
        <f>O274*H274</f>
        <v>0</v>
      </c>
      <c r="Q274" s="150">
        <v>0</v>
      </c>
      <c r="R274" s="150">
        <f>Q274*H274</f>
        <v>0</v>
      </c>
      <c r="S274" s="150">
        <v>0</v>
      </c>
      <c r="T274" s="151">
        <f>S274*H274</f>
        <v>0</v>
      </c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R274" s="152" t="s">
        <v>125</v>
      </c>
      <c r="AT274" s="152" t="s">
        <v>121</v>
      </c>
      <c r="AU274" s="152" t="s">
        <v>78</v>
      </c>
      <c r="AY274" s="20" t="s">
        <v>118</v>
      </c>
      <c r="BE274" s="153">
        <f>IF(N274="základní",J274,0)</f>
        <v>0</v>
      </c>
      <c r="BF274" s="153">
        <f>IF(N274="snížená",J274,0)</f>
        <v>0</v>
      </c>
      <c r="BG274" s="153">
        <f>IF(N274="zákl. přenesená",J274,0)</f>
        <v>0</v>
      </c>
      <c r="BH274" s="153">
        <f>IF(N274="sníž. přenesená",J274,0)</f>
        <v>0</v>
      </c>
      <c r="BI274" s="153">
        <f>IF(N274="nulová",J274,0)</f>
        <v>0</v>
      </c>
      <c r="BJ274" s="20" t="s">
        <v>31</v>
      </c>
      <c r="BK274" s="153">
        <f>ROUND(I274*H274,2)</f>
        <v>0</v>
      </c>
      <c r="BL274" s="20" t="s">
        <v>125</v>
      </c>
      <c r="BM274" s="152" t="s">
        <v>512</v>
      </c>
    </row>
    <row r="275" spans="2:51" s="13" customFormat="1" ht="11.25">
      <c r="B275" s="154"/>
      <c r="D275" s="155" t="s">
        <v>127</v>
      </c>
      <c r="E275" s="156" t="s">
        <v>3</v>
      </c>
      <c r="F275" s="157" t="s">
        <v>502</v>
      </c>
      <c r="H275" s="158">
        <v>720.676</v>
      </c>
      <c r="I275" s="159"/>
      <c r="L275" s="154"/>
      <c r="M275" s="160"/>
      <c r="N275" s="161"/>
      <c r="O275" s="161"/>
      <c r="P275" s="161"/>
      <c r="Q275" s="161"/>
      <c r="R275" s="161"/>
      <c r="S275" s="161"/>
      <c r="T275" s="162"/>
      <c r="AT275" s="156" t="s">
        <v>127</v>
      </c>
      <c r="AU275" s="156" t="s">
        <v>78</v>
      </c>
      <c r="AV275" s="13" t="s">
        <v>78</v>
      </c>
      <c r="AW275" s="13" t="s">
        <v>30</v>
      </c>
      <c r="AX275" s="13" t="s">
        <v>31</v>
      </c>
      <c r="AY275" s="156" t="s">
        <v>118</v>
      </c>
    </row>
    <row r="276" spans="1:65" s="2" customFormat="1" ht="16.5" customHeight="1">
      <c r="A276" s="35"/>
      <c r="B276" s="140"/>
      <c r="C276" s="141" t="s">
        <v>513</v>
      </c>
      <c r="D276" s="141" t="s">
        <v>121</v>
      </c>
      <c r="E276" s="142" t="s">
        <v>514</v>
      </c>
      <c r="F276" s="143" t="s">
        <v>515</v>
      </c>
      <c r="G276" s="144" t="s">
        <v>325</v>
      </c>
      <c r="H276" s="145">
        <v>126.5</v>
      </c>
      <c r="I276" s="146"/>
      <c r="J276" s="147">
        <f>ROUND(I276*H276,2)</f>
        <v>0</v>
      </c>
      <c r="K276" s="143" t="s">
        <v>3</v>
      </c>
      <c r="L276" s="36"/>
      <c r="M276" s="148" t="s">
        <v>3</v>
      </c>
      <c r="N276" s="149" t="s">
        <v>40</v>
      </c>
      <c r="O276" s="56"/>
      <c r="P276" s="150">
        <f>O276*H276</f>
        <v>0</v>
      </c>
      <c r="Q276" s="150">
        <v>0</v>
      </c>
      <c r="R276" s="150">
        <f>Q276*H276</f>
        <v>0</v>
      </c>
      <c r="S276" s="150">
        <v>0</v>
      </c>
      <c r="T276" s="151">
        <f>S276*H276</f>
        <v>0</v>
      </c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R276" s="152" t="s">
        <v>125</v>
      </c>
      <c r="AT276" s="152" t="s">
        <v>121</v>
      </c>
      <c r="AU276" s="152" t="s">
        <v>78</v>
      </c>
      <c r="AY276" s="20" t="s">
        <v>118</v>
      </c>
      <c r="BE276" s="153">
        <f>IF(N276="základní",J276,0)</f>
        <v>0</v>
      </c>
      <c r="BF276" s="153">
        <f>IF(N276="snížená",J276,0)</f>
        <v>0</v>
      </c>
      <c r="BG276" s="153">
        <f>IF(N276="zákl. přenesená",J276,0)</f>
        <v>0</v>
      </c>
      <c r="BH276" s="153">
        <f>IF(N276="sníž. přenesená",J276,0)</f>
        <v>0</v>
      </c>
      <c r="BI276" s="153">
        <f>IF(N276="nulová",J276,0)</f>
        <v>0</v>
      </c>
      <c r="BJ276" s="20" t="s">
        <v>31</v>
      </c>
      <c r="BK276" s="153">
        <f>ROUND(I276*H276,2)</f>
        <v>0</v>
      </c>
      <c r="BL276" s="20" t="s">
        <v>125</v>
      </c>
      <c r="BM276" s="152" t="s">
        <v>516</v>
      </c>
    </row>
    <row r="277" spans="2:51" s="14" customFormat="1" ht="11.25">
      <c r="B277" s="163"/>
      <c r="D277" s="155" t="s">
        <v>127</v>
      </c>
      <c r="E277" s="164" t="s">
        <v>3</v>
      </c>
      <c r="F277" s="165" t="s">
        <v>517</v>
      </c>
      <c r="H277" s="164" t="s">
        <v>3</v>
      </c>
      <c r="I277" s="166"/>
      <c r="L277" s="163"/>
      <c r="M277" s="167"/>
      <c r="N277" s="168"/>
      <c r="O277" s="168"/>
      <c r="P277" s="168"/>
      <c r="Q277" s="168"/>
      <c r="R277" s="168"/>
      <c r="S277" s="168"/>
      <c r="T277" s="169"/>
      <c r="AT277" s="164" t="s">
        <v>127</v>
      </c>
      <c r="AU277" s="164" t="s">
        <v>78</v>
      </c>
      <c r="AV277" s="14" t="s">
        <v>31</v>
      </c>
      <c r="AW277" s="14" t="s">
        <v>30</v>
      </c>
      <c r="AX277" s="14" t="s">
        <v>69</v>
      </c>
      <c r="AY277" s="164" t="s">
        <v>118</v>
      </c>
    </row>
    <row r="278" spans="2:51" s="13" customFormat="1" ht="11.25">
      <c r="B278" s="154"/>
      <c r="D278" s="155" t="s">
        <v>127</v>
      </c>
      <c r="E278" s="156" t="s">
        <v>3</v>
      </c>
      <c r="F278" s="157" t="s">
        <v>518</v>
      </c>
      <c r="H278" s="158">
        <v>24.1</v>
      </c>
      <c r="I278" s="159"/>
      <c r="L278" s="154"/>
      <c r="M278" s="160"/>
      <c r="N278" s="161"/>
      <c r="O278" s="161"/>
      <c r="P278" s="161"/>
      <c r="Q278" s="161"/>
      <c r="R278" s="161"/>
      <c r="S278" s="161"/>
      <c r="T278" s="162"/>
      <c r="AT278" s="156" t="s">
        <v>127</v>
      </c>
      <c r="AU278" s="156" t="s">
        <v>78</v>
      </c>
      <c r="AV278" s="13" t="s">
        <v>78</v>
      </c>
      <c r="AW278" s="13" t="s">
        <v>30</v>
      </c>
      <c r="AX278" s="13" t="s">
        <v>69</v>
      </c>
      <c r="AY278" s="156" t="s">
        <v>118</v>
      </c>
    </row>
    <row r="279" spans="2:51" s="13" customFormat="1" ht="11.25">
      <c r="B279" s="154"/>
      <c r="D279" s="155" t="s">
        <v>127</v>
      </c>
      <c r="E279" s="156" t="s">
        <v>3</v>
      </c>
      <c r="F279" s="157" t="s">
        <v>519</v>
      </c>
      <c r="H279" s="158">
        <v>96.75</v>
      </c>
      <c r="I279" s="159"/>
      <c r="L279" s="154"/>
      <c r="M279" s="160"/>
      <c r="N279" s="161"/>
      <c r="O279" s="161"/>
      <c r="P279" s="161"/>
      <c r="Q279" s="161"/>
      <c r="R279" s="161"/>
      <c r="S279" s="161"/>
      <c r="T279" s="162"/>
      <c r="AT279" s="156" t="s">
        <v>127</v>
      </c>
      <c r="AU279" s="156" t="s">
        <v>78</v>
      </c>
      <c r="AV279" s="13" t="s">
        <v>78</v>
      </c>
      <c r="AW279" s="13" t="s">
        <v>30</v>
      </c>
      <c r="AX279" s="13" t="s">
        <v>69</v>
      </c>
      <c r="AY279" s="156" t="s">
        <v>118</v>
      </c>
    </row>
    <row r="280" spans="2:51" s="13" customFormat="1" ht="11.25">
      <c r="B280" s="154"/>
      <c r="D280" s="155" t="s">
        <v>127</v>
      </c>
      <c r="E280" s="156" t="s">
        <v>3</v>
      </c>
      <c r="F280" s="157" t="s">
        <v>520</v>
      </c>
      <c r="H280" s="158">
        <v>5.65</v>
      </c>
      <c r="I280" s="159"/>
      <c r="L280" s="154"/>
      <c r="M280" s="160"/>
      <c r="N280" s="161"/>
      <c r="O280" s="161"/>
      <c r="P280" s="161"/>
      <c r="Q280" s="161"/>
      <c r="R280" s="161"/>
      <c r="S280" s="161"/>
      <c r="T280" s="162"/>
      <c r="AT280" s="156" t="s">
        <v>127</v>
      </c>
      <c r="AU280" s="156" t="s">
        <v>78</v>
      </c>
      <c r="AV280" s="13" t="s">
        <v>78</v>
      </c>
      <c r="AW280" s="13" t="s">
        <v>30</v>
      </c>
      <c r="AX280" s="13" t="s">
        <v>69</v>
      </c>
      <c r="AY280" s="156" t="s">
        <v>118</v>
      </c>
    </row>
    <row r="281" spans="2:51" s="15" customFormat="1" ht="11.25">
      <c r="B281" s="170"/>
      <c r="D281" s="155" t="s">
        <v>127</v>
      </c>
      <c r="E281" s="171" t="s">
        <v>3</v>
      </c>
      <c r="F281" s="172" t="s">
        <v>150</v>
      </c>
      <c r="H281" s="173">
        <v>126.5</v>
      </c>
      <c r="I281" s="174"/>
      <c r="L281" s="170"/>
      <c r="M281" s="175"/>
      <c r="N281" s="176"/>
      <c r="O281" s="176"/>
      <c r="P281" s="176"/>
      <c r="Q281" s="176"/>
      <c r="R281" s="176"/>
      <c r="S281" s="176"/>
      <c r="T281" s="177"/>
      <c r="AT281" s="171" t="s">
        <v>127</v>
      </c>
      <c r="AU281" s="171" t="s">
        <v>78</v>
      </c>
      <c r="AV281" s="15" t="s">
        <v>125</v>
      </c>
      <c r="AW281" s="15" t="s">
        <v>30</v>
      </c>
      <c r="AX281" s="15" t="s">
        <v>31</v>
      </c>
      <c r="AY281" s="171" t="s">
        <v>118</v>
      </c>
    </row>
    <row r="282" spans="2:63" s="12" customFormat="1" ht="22.9" customHeight="1">
      <c r="B282" s="127"/>
      <c r="D282" s="128" t="s">
        <v>68</v>
      </c>
      <c r="E282" s="138" t="s">
        <v>125</v>
      </c>
      <c r="F282" s="138" t="s">
        <v>521</v>
      </c>
      <c r="I282" s="130"/>
      <c r="J282" s="139">
        <f>BK282</f>
        <v>0</v>
      </c>
      <c r="L282" s="127"/>
      <c r="M282" s="132"/>
      <c r="N282" s="133"/>
      <c r="O282" s="133"/>
      <c r="P282" s="134">
        <f>SUM(P283:P357)</f>
        <v>0</v>
      </c>
      <c r="Q282" s="133"/>
      <c r="R282" s="134">
        <f>SUM(R283:R357)</f>
        <v>177.53281515999996</v>
      </c>
      <c r="S282" s="133"/>
      <c r="T282" s="135">
        <f>SUM(T283:T357)</f>
        <v>0</v>
      </c>
      <c r="AR282" s="128" t="s">
        <v>31</v>
      </c>
      <c r="AT282" s="136" t="s">
        <v>68</v>
      </c>
      <c r="AU282" s="136" t="s">
        <v>31</v>
      </c>
      <c r="AY282" s="128" t="s">
        <v>118</v>
      </c>
      <c r="BK282" s="137">
        <f>SUM(BK283:BK357)</f>
        <v>0</v>
      </c>
    </row>
    <row r="283" spans="1:65" s="2" customFormat="1" ht="16.5" customHeight="1">
      <c r="A283" s="35"/>
      <c r="B283" s="140"/>
      <c r="C283" s="141" t="s">
        <v>522</v>
      </c>
      <c r="D283" s="141" t="s">
        <v>121</v>
      </c>
      <c r="E283" s="142" t="s">
        <v>523</v>
      </c>
      <c r="F283" s="143" t="s">
        <v>524</v>
      </c>
      <c r="G283" s="144" t="s">
        <v>325</v>
      </c>
      <c r="H283" s="145">
        <v>57.948</v>
      </c>
      <c r="I283" s="146"/>
      <c r="J283" s="147">
        <f>ROUND(I283*H283,2)</f>
        <v>0</v>
      </c>
      <c r="K283" s="143" t="s">
        <v>3</v>
      </c>
      <c r="L283" s="36"/>
      <c r="M283" s="148" t="s">
        <v>3</v>
      </c>
      <c r="N283" s="149" t="s">
        <v>40</v>
      </c>
      <c r="O283" s="56"/>
      <c r="P283" s="150">
        <f>O283*H283</f>
        <v>0</v>
      </c>
      <c r="Q283" s="150">
        <v>0</v>
      </c>
      <c r="R283" s="150">
        <f>Q283*H283</f>
        <v>0</v>
      </c>
      <c r="S283" s="150">
        <v>0</v>
      </c>
      <c r="T283" s="151">
        <f>S283*H283</f>
        <v>0</v>
      </c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R283" s="152" t="s">
        <v>125</v>
      </c>
      <c r="AT283" s="152" t="s">
        <v>121</v>
      </c>
      <c r="AU283" s="152" t="s">
        <v>78</v>
      </c>
      <c r="AY283" s="20" t="s">
        <v>118</v>
      </c>
      <c r="BE283" s="153">
        <f>IF(N283="základní",J283,0)</f>
        <v>0</v>
      </c>
      <c r="BF283" s="153">
        <f>IF(N283="snížená",J283,0)</f>
        <v>0</v>
      </c>
      <c r="BG283" s="153">
        <f>IF(N283="zákl. přenesená",J283,0)</f>
        <v>0</v>
      </c>
      <c r="BH283" s="153">
        <f>IF(N283="sníž. přenesená",J283,0)</f>
        <v>0</v>
      </c>
      <c r="BI283" s="153">
        <f>IF(N283="nulová",J283,0)</f>
        <v>0</v>
      </c>
      <c r="BJ283" s="20" t="s">
        <v>31</v>
      </c>
      <c r="BK283" s="153">
        <f>ROUND(I283*H283,2)</f>
        <v>0</v>
      </c>
      <c r="BL283" s="20" t="s">
        <v>125</v>
      </c>
      <c r="BM283" s="152" t="s">
        <v>525</v>
      </c>
    </row>
    <row r="284" spans="2:51" s="14" customFormat="1" ht="11.25">
      <c r="B284" s="163"/>
      <c r="D284" s="155" t="s">
        <v>127</v>
      </c>
      <c r="E284" s="164" t="s">
        <v>3</v>
      </c>
      <c r="F284" s="165" t="s">
        <v>526</v>
      </c>
      <c r="H284" s="164" t="s">
        <v>3</v>
      </c>
      <c r="I284" s="166"/>
      <c r="L284" s="163"/>
      <c r="M284" s="167"/>
      <c r="N284" s="168"/>
      <c r="O284" s="168"/>
      <c r="P284" s="168"/>
      <c r="Q284" s="168"/>
      <c r="R284" s="168"/>
      <c r="S284" s="168"/>
      <c r="T284" s="169"/>
      <c r="AT284" s="164" t="s">
        <v>127</v>
      </c>
      <c r="AU284" s="164" t="s">
        <v>78</v>
      </c>
      <c r="AV284" s="14" t="s">
        <v>31</v>
      </c>
      <c r="AW284" s="14" t="s">
        <v>30</v>
      </c>
      <c r="AX284" s="14" t="s">
        <v>69</v>
      </c>
      <c r="AY284" s="164" t="s">
        <v>118</v>
      </c>
    </row>
    <row r="285" spans="2:51" s="14" customFormat="1" ht="11.25">
      <c r="B285" s="163"/>
      <c r="D285" s="155" t="s">
        <v>127</v>
      </c>
      <c r="E285" s="164" t="s">
        <v>3</v>
      </c>
      <c r="F285" s="165" t="s">
        <v>368</v>
      </c>
      <c r="H285" s="164" t="s">
        <v>3</v>
      </c>
      <c r="I285" s="166"/>
      <c r="L285" s="163"/>
      <c r="M285" s="167"/>
      <c r="N285" s="168"/>
      <c r="O285" s="168"/>
      <c r="P285" s="168"/>
      <c r="Q285" s="168"/>
      <c r="R285" s="168"/>
      <c r="S285" s="168"/>
      <c r="T285" s="169"/>
      <c r="AT285" s="164" t="s">
        <v>127</v>
      </c>
      <c r="AU285" s="164" t="s">
        <v>78</v>
      </c>
      <c r="AV285" s="14" t="s">
        <v>31</v>
      </c>
      <c r="AW285" s="14" t="s">
        <v>30</v>
      </c>
      <c r="AX285" s="14" t="s">
        <v>69</v>
      </c>
      <c r="AY285" s="164" t="s">
        <v>118</v>
      </c>
    </row>
    <row r="286" spans="2:51" s="13" customFormat="1" ht="11.25">
      <c r="B286" s="154"/>
      <c r="D286" s="155" t="s">
        <v>127</v>
      </c>
      <c r="E286" s="156" t="s">
        <v>3</v>
      </c>
      <c r="F286" s="157" t="s">
        <v>527</v>
      </c>
      <c r="H286" s="158">
        <v>39.15</v>
      </c>
      <c r="I286" s="159"/>
      <c r="L286" s="154"/>
      <c r="M286" s="160"/>
      <c r="N286" s="161"/>
      <c r="O286" s="161"/>
      <c r="P286" s="161"/>
      <c r="Q286" s="161"/>
      <c r="R286" s="161"/>
      <c r="S286" s="161"/>
      <c r="T286" s="162"/>
      <c r="AT286" s="156" t="s">
        <v>127</v>
      </c>
      <c r="AU286" s="156" t="s">
        <v>78</v>
      </c>
      <c r="AV286" s="13" t="s">
        <v>78</v>
      </c>
      <c r="AW286" s="13" t="s">
        <v>30</v>
      </c>
      <c r="AX286" s="13" t="s">
        <v>69</v>
      </c>
      <c r="AY286" s="156" t="s">
        <v>118</v>
      </c>
    </row>
    <row r="287" spans="2:51" s="13" customFormat="1" ht="11.25">
      <c r="B287" s="154"/>
      <c r="D287" s="155" t="s">
        <v>127</v>
      </c>
      <c r="E287" s="156" t="s">
        <v>3</v>
      </c>
      <c r="F287" s="157" t="s">
        <v>528</v>
      </c>
      <c r="H287" s="158">
        <v>10.926</v>
      </c>
      <c r="I287" s="159"/>
      <c r="L287" s="154"/>
      <c r="M287" s="160"/>
      <c r="N287" s="161"/>
      <c r="O287" s="161"/>
      <c r="P287" s="161"/>
      <c r="Q287" s="161"/>
      <c r="R287" s="161"/>
      <c r="S287" s="161"/>
      <c r="T287" s="162"/>
      <c r="AT287" s="156" t="s">
        <v>127</v>
      </c>
      <c r="AU287" s="156" t="s">
        <v>78</v>
      </c>
      <c r="AV287" s="13" t="s">
        <v>78</v>
      </c>
      <c r="AW287" s="13" t="s">
        <v>30</v>
      </c>
      <c r="AX287" s="13" t="s">
        <v>69</v>
      </c>
      <c r="AY287" s="156" t="s">
        <v>118</v>
      </c>
    </row>
    <row r="288" spans="2:51" s="13" customFormat="1" ht="11.25">
      <c r="B288" s="154"/>
      <c r="D288" s="155" t="s">
        <v>127</v>
      </c>
      <c r="E288" s="156" t="s">
        <v>3</v>
      </c>
      <c r="F288" s="157" t="s">
        <v>529</v>
      </c>
      <c r="H288" s="158">
        <v>5.036</v>
      </c>
      <c r="I288" s="159"/>
      <c r="L288" s="154"/>
      <c r="M288" s="160"/>
      <c r="N288" s="161"/>
      <c r="O288" s="161"/>
      <c r="P288" s="161"/>
      <c r="Q288" s="161"/>
      <c r="R288" s="161"/>
      <c r="S288" s="161"/>
      <c r="T288" s="162"/>
      <c r="AT288" s="156" t="s">
        <v>127</v>
      </c>
      <c r="AU288" s="156" t="s">
        <v>78</v>
      </c>
      <c r="AV288" s="13" t="s">
        <v>78</v>
      </c>
      <c r="AW288" s="13" t="s">
        <v>30</v>
      </c>
      <c r="AX288" s="13" t="s">
        <v>69</v>
      </c>
      <c r="AY288" s="156" t="s">
        <v>118</v>
      </c>
    </row>
    <row r="289" spans="2:51" s="13" customFormat="1" ht="11.25">
      <c r="B289" s="154"/>
      <c r="D289" s="155" t="s">
        <v>127</v>
      </c>
      <c r="E289" s="156" t="s">
        <v>3</v>
      </c>
      <c r="F289" s="157" t="s">
        <v>530</v>
      </c>
      <c r="H289" s="158">
        <v>1.688</v>
      </c>
      <c r="I289" s="159"/>
      <c r="L289" s="154"/>
      <c r="M289" s="160"/>
      <c r="N289" s="161"/>
      <c r="O289" s="161"/>
      <c r="P289" s="161"/>
      <c r="Q289" s="161"/>
      <c r="R289" s="161"/>
      <c r="S289" s="161"/>
      <c r="T289" s="162"/>
      <c r="AT289" s="156" t="s">
        <v>127</v>
      </c>
      <c r="AU289" s="156" t="s">
        <v>78</v>
      </c>
      <c r="AV289" s="13" t="s">
        <v>78</v>
      </c>
      <c r="AW289" s="13" t="s">
        <v>30</v>
      </c>
      <c r="AX289" s="13" t="s">
        <v>69</v>
      </c>
      <c r="AY289" s="156" t="s">
        <v>118</v>
      </c>
    </row>
    <row r="290" spans="2:51" s="13" customFormat="1" ht="11.25">
      <c r="B290" s="154"/>
      <c r="D290" s="155" t="s">
        <v>127</v>
      </c>
      <c r="E290" s="156" t="s">
        <v>3</v>
      </c>
      <c r="F290" s="157" t="s">
        <v>531</v>
      </c>
      <c r="H290" s="158">
        <v>1.148</v>
      </c>
      <c r="I290" s="159"/>
      <c r="L290" s="154"/>
      <c r="M290" s="160"/>
      <c r="N290" s="161"/>
      <c r="O290" s="161"/>
      <c r="P290" s="161"/>
      <c r="Q290" s="161"/>
      <c r="R290" s="161"/>
      <c r="S290" s="161"/>
      <c r="T290" s="162"/>
      <c r="AT290" s="156" t="s">
        <v>127</v>
      </c>
      <c r="AU290" s="156" t="s">
        <v>78</v>
      </c>
      <c r="AV290" s="13" t="s">
        <v>78</v>
      </c>
      <c r="AW290" s="13" t="s">
        <v>30</v>
      </c>
      <c r="AX290" s="13" t="s">
        <v>69</v>
      </c>
      <c r="AY290" s="156" t="s">
        <v>118</v>
      </c>
    </row>
    <row r="291" spans="2:51" s="15" customFormat="1" ht="11.25">
      <c r="B291" s="170"/>
      <c r="D291" s="155" t="s">
        <v>127</v>
      </c>
      <c r="E291" s="171" t="s">
        <v>3</v>
      </c>
      <c r="F291" s="172" t="s">
        <v>150</v>
      </c>
      <c r="H291" s="173">
        <v>57.948</v>
      </c>
      <c r="I291" s="174"/>
      <c r="L291" s="170"/>
      <c r="M291" s="175"/>
      <c r="N291" s="176"/>
      <c r="O291" s="176"/>
      <c r="P291" s="176"/>
      <c r="Q291" s="176"/>
      <c r="R291" s="176"/>
      <c r="S291" s="176"/>
      <c r="T291" s="177"/>
      <c r="AT291" s="171" t="s">
        <v>127</v>
      </c>
      <c r="AU291" s="171" t="s">
        <v>78</v>
      </c>
      <c r="AV291" s="15" t="s">
        <v>125</v>
      </c>
      <c r="AW291" s="15" t="s">
        <v>30</v>
      </c>
      <c r="AX291" s="15" t="s">
        <v>31</v>
      </c>
      <c r="AY291" s="171" t="s">
        <v>118</v>
      </c>
    </row>
    <row r="292" spans="1:65" s="2" customFormat="1" ht="16.5" customHeight="1">
      <c r="A292" s="35"/>
      <c r="B292" s="140"/>
      <c r="C292" s="141" t="s">
        <v>532</v>
      </c>
      <c r="D292" s="141" t="s">
        <v>121</v>
      </c>
      <c r="E292" s="142" t="s">
        <v>533</v>
      </c>
      <c r="F292" s="143" t="s">
        <v>534</v>
      </c>
      <c r="G292" s="144" t="s">
        <v>325</v>
      </c>
      <c r="H292" s="145">
        <v>8.786</v>
      </c>
      <c r="I292" s="146"/>
      <c r="J292" s="147">
        <f>ROUND(I292*H292,2)</f>
        <v>0</v>
      </c>
      <c r="K292" s="143" t="s">
        <v>271</v>
      </c>
      <c r="L292" s="36"/>
      <c r="M292" s="148" t="s">
        <v>3</v>
      </c>
      <c r="N292" s="149" t="s">
        <v>40</v>
      </c>
      <c r="O292" s="56"/>
      <c r="P292" s="150">
        <f>O292*H292</f>
        <v>0</v>
      </c>
      <c r="Q292" s="150">
        <v>0</v>
      </c>
      <c r="R292" s="150">
        <f>Q292*H292</f>
        <v>0</v>
      </c>
      <c r="S292" s="150">
        <v>0</v>
      </c>
      <c r="T292" s="151">
        <f>S292*H292</f>
        <v>0</v>
      </c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R292" s="152" t="s">
        <v>125</v>
      </c>
      <c r="AT292" s="152" t="s">
        <v>121</v>
      </c>
      <c r="AU292" s="152" t="s">
        <v>78</v>
      </c>
      <c r="AY292" s="20" t="s">
        <v>118</v>
      </c>
      <c r="BE292" s="153">
        <f>IF(N292="základní",J292,0)</f>
        <v>0</v>
      </c>
      <c r="BF292" s="153">
        <f>IF(N292="snížená",J292,0)</f>
        <v>0</v>
      </c>
      <c r="BG292" s="153">
        <f>IF(N292="zákl. přenesená",J292,0)</f>
        <v>0</v>
      </c>
      <c r="BH292" s="153">
        <f>IF(N292="sníž. přenesená",J292,0)</f>
        <v>0</v>
      </c>
      <c r="BI292" s="153">
        <f>IF(N292="nulová",J292,0)</f>
        <v>0</v>
      </c>
      <c r="BJ292" s="20" t="s">
        <v>31</v>
      </c>
      <c r="BK292" s="153">
        <f>ROUND(I292*H292,2)</f>
        <v>0</v>
      </c>
      <c r="BL292" s="20" t="s">
        <v>125</v>
      </c>
      <c r="BM292" s="152" t="s">
        <v>535</v>
      </c>
    </row>
    <row r="293" spans="1:47" s="2" customFormat="1" ht="11.25">
      <c r="A293" s="35"/>
      <c r="B293" s="36"/>
      <c r="C293" s="35"/>
      <c r="D293" s="181" t="s">
        <v>273</v>
      </c>
      <c r="E293" s="35"/>
      <c r="F293" s="182" t="s">
        <v>536</v>
      </c>
      <c r="G293" s="35"/>
      <c r="H293" s="35"/>
      <c r="I293" s="183"/>
      <c r="J293" s="35"/>
      <c r="K293" s="35"/>
      <c r="L293" s="36"/>
      <c r="M293" s="184"/>
      <c r="N293" s="185"/>
      <c r="O293" s="56"/>
      <c r="P293" s="56"/>
      <c r="Q293" s="56"/>
      <c r="R293" s="56"/>
      <c r="S293" s="56"/>
      <c r="T293" s="57"/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T293" s="20" t="s">
        <v>273</v>
      </c>
      <c r="AU293" s="20" t="s">
        <v>78</v>
      </c>
    </row>
    <row r="294" spans="2:51" s="14" customFormat="1" ht="11.25">
      <c r="B294" s="163"/>
      <c r="D294" s="155" t="s">
        <v>127</v>
      </c>
      <c r="E294" s="164" t="s">
        <v>3</v>
      </c>
      <c r="F294" s="165" t="s">
        <v>537</v>
      </c>
      <c r="H294" s="164" t="s">
        <v>3</v>
      </c>
      <c r="I294" s="166"/>
      <c r="L294" s="163"/>
      <c r="M294" s="167"/>
      <c r="N294" s="168"/>
      <c r="O294" s="168"/>
      <c r="P294" s="168"/>
      <c r="Q294" s="168"/>
      <c r="R294" s="168"/>
      <c r="S294" s="168"/>
      <c r="T294" s="169"/>
      <c r="AT294" s="164" t="s">
        <v>127</v>
      </c>
      <c r="AU294" s="164" t="s">
        <v>78</v>
      </c>
      <c r="AV294" s="14" t="s">
        <v>31</v>
      </c>
      <c r="AW294" s="14" t="s">
        <v>30</v>
      </c>
      <c r="AX294" s="14" t="s">
        <v>69</v>
      </c>
      <c r="AY294" s="164" t="s">
        <v>118</v>
      </c>
    </row>
    <row r="295" spans="2:51" s="13" customFormat="1" ht="11.25">
      <c r="B295" s="154"/>
      <c r="D295" s="155" t="s">
        <v>127</v>
      </c>
      <c r="E295" s="156" t="s">
        <v>3</v>
      </c>
      <c r="F295" s="157" t="s">
        <v>538</v>
      </c>
      <c r="H295" s="158">
        <v>0.794</v>
      </c>
      <c r="I295" s="159"/>
      <c r="L295" s="154"/>
      <c r="M295" s="160"/>
      <c r="N295" s="161"/>
      <c r="O295" s="161"/>
      <c r="P295" s="161"/>
      <c r="Q295" s="161"/>
      <c r="R295" s="161"/>
      <c r="S295" s="161"/>
      <c r="T295" s="162"/>
      <c r="AT295" s="156" t="s">
        <v>127</v>
      </c>
      <c r="AU295" s="156" t="s">
        <v>78</v>
      </c>
      <c r="AV295" s="13" t="s">
        <v>78</v>
      </c>
      <c r="AW295" s="13" t="s">
        <v>30</v>
      </c>
      <c r="AX295" s="13" t="s">
        <v>69</v>
      </c>
      <c r="AY295" s="156" t="s">
        <v>118</v>
      </c>
    </row>
    <row r="296" spans="2:51" s="13" customFormat="1" ht="11.25">
      <c r="B296" s="154"/>
      <c r="D296" s="155" t="s">
        <v>127</v>
      </c>
      <c r="E296" s="156" t="s">
        <v>3</v>
      </c>
      <c r="F296" s="157" t="s">
        <v>539</v>
      </c>
      <c r="H296" s="158">
        <v>2.646</v>
      </c>
      <c r="I296" s="159"/>
      <c r="L296" s="154"/>
      <c r="M296" s="160"/>
      <c r="N296" s="161"/>
      <c r="O296" s="161"/>
      <c r="P296" s="161"/>
      <c r="Q296" s="161"/>
      <c r="R296" s="161"/>
      <c r="S296" s="161"/>
      <c r="T296" s="162"/>
      <c r="AT296" s="156" t="s">
        <v>127</v>
      </c>
      <c r="AU296" s="156" t="s">
        <v>78</v>
      </c>
      <c r="AV296" s="13" t="s">
        <v>78</v>
      </c>
      <c r="AW296" s="13" t="s">
        <v>30</v>
      </c>
      <c r="AX296" s="13" t="s">
        <v>69</v>
      </c>
      <c r="AY296" s="156" t="s">
        <v>118</v>
      </c>
    </row>
    <row r="297" spans="2:51" s="13" customFormat="1" ht="11.25">
      <c r="B297" s="154"/>
      <c r="D297" s="155" t="s">
        <v>127</v>
      </c>
      <c r="E297" s="156" t="s">
        <v>3</v>
      </c>
      <c r="F297" s="157" t="s">
        <v>540</v>
      </c>
      <c r="H297" s="158">
        <v>5.346</v>
      </c>
      <c r="I297" s="159"/>
      <c r="L297" s="154"/>
      <c r="M297" s="160"/>
      <c r="N297" s="161"/>
      <c r="O297" s="161"/>
      <c r="P297" s="161"/>
      <c r="Q297" s="161"/>
      <c r="R297" s="161"/>
      <c r="S297" s="161"/>
      <c r="T297" s="162"/>
      <c r="AT297" s="156" t="s">
        <v>127</v>
      </c>
      <c r="AU297" s="156" t="s">
        <v>78</v>
      </c>
      <c r="AV297" s="13" t="s">
        <v>78</v>
      </c>
      <c r="AW297" s="13" t="s">
        <v>30</v>
      </c>
      <c r="AX297" s="13" t="s">
        <v>69</v>
      </c>
      <c r="AY297" s="156" t="s">
        <v>118</v>
      </c>
    </row>
    <row r="298" spans="2:51" s="15" customFormat="1" ht="11.25">
      <c r="B298" s="170"/>
      <c r="D298" s="155" t="s">
        <v>127</v>
      </c>
      <c r="E298" s="171" t="s">
        <v>3</v>
      </c>
      <c r="F298" s="172" t="s">
        <v>150</v>
      </c>
      <c r="H298" s="173">
        <v>8.786</v>
      </c>
      <c r="I298" s="174"/>
      <c r="L298" s="170"/>
      <c r="M298" s="175"/>
      <c r="N298" s="176"/>
      <c r="O298" s="176"/>
      <c r="P298" s="176"/>
      <c r="Q298" s="176"/>
      <c r="R298" s="176"/>
      <c r="S298" s="176"/>
      <c r="T298" s="177"/>
      <c r="AT298" s="171" t="s">
        <v>127</v>
      </c>
      <c r="AU298" s="171" t="s">
        <v>78</v>
      </c>
      <c r="AV298" s="15" t="s">
        <v>125</v>
      </c>
      <c r="AW298" s="15" t="s">
        <v>30</v>
      </c>
      <c r="AX298" s="15" t="s">
        <v>31</v>
      </c>
      <c r="AY298" s="171" t="s">
        <v>118</v>
      </c>
    </row>
    <row r="299" spans="1:65" s="2" customFormat="1" ht="24.2" customHeight="1">
      <c r="A299" s="35"/>
      <c r="B299" s="140"/>
      <c r="C299" s="141" t="s">
        <v>541</v>
      </c>
      <c r="D299" s="141" t="s">
        <v>121</v>
      </c>
      <c r="E299" s="142" t="s">
        <v>542</v>
      </c>
      <c r="F299" s="143" t="s">
        <v>543</v>
      </c>
      <c r="G299" s="144" t="s">
        <v>325</v>
      </c>
      <c r="H299" s="145">
        <v>66.734</v>
      </c>
      <c r="I299" s="146"/>
      <c r="J299" s="147">
        <f>ROUND(I299*H299,2)</f>
        <v>0</v>
      </c>
      <c r="K299" s="143" t="s">
        <v>271</v>
      </c>
      <c r="L299" s="36"/>
      <c r="M299" s="148" t="s">
        <v>3</v>
      </c>
      <c r="N299" s="149" t="s">
        <v>40</v>
      </c>
      <c r="O299" s="56"/>
      <c r="P299" s="150">
        <f>O299*H299</f>
        <v>0</v>
      </c>
      <c r="Q299" s="150">
        <v>0</v>
      </c>
      <c r="R299" s="150">
        <f>Q299*H299</f>
        <v>0</v>
      </c>
      <c r="S299" s="150">
        <v>0</v>
      </c>
      <c r="T299" s="151">
        <f>S299*H299</f>
        <v>0</v>
      </c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R299" s="152" t="s">
        <v>125</v>
      </c>
      <c r="AT299" s="152" t="s">
        <v>121</v>
      </c>
      <c r="AU299" s="152" t="s">
        <v>78</v>
      </c>
      <c r="AY299" s="20" t="s">
        <v>118</v>
      </c>
      <c r="BE299" s="153">
        <f>IF(N299="základní",J299,0)</f>
        <v>0</v>
      </c>
      <c r="BF299" s="153">
        <f>IF(N299="snížená",J299,0)</f>
        <v>0</v>
      </c>
      <c r="BG299" s="153">
        <f>IF(N299="zákl. přenesená",J299,0)</f>
        <v>0</v>
      </c>
      <c r="BH299" s="153">
        <f>IF(N299="sníž. přenesená",J299,0)</f>
        <v>0</v>
      </c>
      <c r="BI299" s="153">
        <f>IF(N299="nulová",J299,0)</f>
        <v>0</v>
      </c>
      <c r="BJ299" s="20" t="s">
        <v>31</v>
      </c>
      <c r="BK299" s="153">
        <f>ROUND(I299*H299,2)</f>
        <v>0</v>
      </c>
      <c r="BL299" s="20" t="s">
        <v>125</v>
      </c>
      <c r="BM299" s="152" t="s">
        <v>544</v>
      </c>
    </row>
    <row r="300" spans="1:47" s="2" customFormat="1" ht="11.25">
      <c r="A300" s="35"/>
      <c r="B300" s="36"/>
      <c r="C300" s="35"/>
      <c r="D300" s="181" t="s">
        <v>273</v>
      </c>
      <c r="E300" s="35"/>
      <c r="F300" s="182" t="s">
        <v>545</v>
      </c>
      <c r="G300" s="35"/>
      <c r="H300" s="35"/>
      <c r="I300" s="183"/>
      <c r="J300" s="35"/>
      <c r="K300" s="35"/>
      <c r="L300" s="36"/>
      <c r="M300" s="184"/>
      <c r="N300" s="185"/>
      <c r="O300" s="56"/>
      <c r="P300" s="56"/>
      <c r="Q300" s="56"/>
      <c r="R300" s="56"/>
      <c r="S300" s="56"/>
      <c r="T300" s="57"/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T300" s="20" t="s">
        <v>273</v>
      </c>
      <c r="AU300" s="20" t="s">
        <v>78</v>
      </c>
    </row>
    <row r="301" spans="2:51" s="13" customFormat="1" ht="11.25">
      <c r="B301" s="154"/>
      <c r="D301" s="155" t="s">
        <v>127</v>
      </c>
      <c r="E301" s="156" t="s">
        <v>3</v>
      </c>
      <c r="F301" s="157" t="s">
        <v>546</v>
      </c>
      <c r="H301" s="158">
        <v>66.734</v>
      </c>
      <c r="I301" s="159"/>
      <c r="L301" s="154"/>
      <c r="M301" s="160"/>
      <c r="N301" s="161"/>
      <c r="O301" s="161"/>
      <c r="P301" s="161"/>
      <c r="Q301" s="161"/>
      <c r="R301" s="161"/>
      <c r="S301" s="161"/>
      <c r="T301" s="162"/>
      <c r="AT301" s="156" t="s">
        <v>127</v>
      </c>
      <c r="AU301" s="156" t="s">
        <v>78</v>
      </c>
      <c r="AV301" s="13" t="s">
        <v>78</v>
      </c>
      <c r="AW301" s="13" t="s">
        <v>30</v>
      </c>
      <c r="AX301" s="13" t="s">
        <v>69</v>
      </c>
      <c r="AY301" s="156" t="s">
        <v>118</v>
      </c>
    </row>
    <row r="302" spans="2:51" s="15" customFormat="1" ht="11.25">
      <c r="B302" s="170"/>
      <c r="D302" s="155" t="s">
        <v>127</v>
      </c>
      <c r="E302" s="171" t="s">
        <v>3</v>
      </c>
      <c r="F302" s="172" t="s">
        <v>150</v>
      </c>
      <c r="H302" s="173">
        <v>66.734</v>
      </c>
      <c r="I302" s="174"/>
      <c r="L302" s="170"/>
      <c r="M302" s="175"/>
      <c r="N302" s="176"/>
      <c r="O302" s="176"/>
      <c r="P302" s="176"/>
      <c r="Q302" s="176"/>
      <c r="R302" s="176"/>
      <c r="S302" s="176"/>
      <c r="T302" s="177"/>
      <c r="AT302" s="171" t="s">
        <v>127</v>
      </c>
      <c r="AU302" s="171" t="s">
        <v>78</v>
      </c>
      <c r="AV302" s="15" t="s">
        <v>125</v>
      </c>
      <c r="AW302" s="15" t="s">
        <v>30</v>
      </c>
      <c r="AX302" s="15" t="s">
        <v>31</v>
      </c>
      <c r="AY302" s="171" t="s">
        <v>118</v>
      </c>
    </row>
    <row r="303" spans="1:65" s="2" customFormat="1" ht="37.9" customHeight="1">
      <c r="A303" s="35"/>
      <c r="B303" s="140"/>
      <c r="C303" s="141" t="s">
        <v>547</v>
      </c>
      <c r="D303" s="141" t="s">
        <v>121</v>
      </c>
      <c r="E303" s="142" t="s">
        <v>462</v>
      </c>
      <c r="F303" s="143" t="s">
        <v>463</v>
      </c>
      <c r="G303" s="144" t="s">
        <v>325</v>
      </c>
      <c r="H303" s="145">
        <v>66.734</v>
      </c>
      <c r="I303" s="146"/>
      <c r="J303" s="147">
        <f>ROUND(I303*H303,2)</f>
        <v>0</v>
      </c>
      <c r="K303" s="143" t="s">
        <v>271</v>
      </c>
      <c r="L303" s="36"/>
      <c r="M303" s="148" t="s">
        <v>3</v>
      </c>
      <c r="N303" s="149" t="s">
        <v>40</v>
      </c>
      <c r="O303" s="56"/>
      <c r="P303" s="150">
        <f>O303*H303</f>
        <v>0</v>
      </c>
      <c r="Q303" s="150">
        <v>0</v>
      </c>
      <c r="R303" s="150">
        <f>Q303*H303</f>
        <v>0</v>
      </c>
      <c r="S303" s="150">
        <v>0</v>
      </c>
      <c r="T303" s="151">
        <f>S303*H303</f>
        <v>0</v>
      </c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R303" s="152" t="s">
        <v>125</v>
      </c>
      <c r="AT303" s="152" t="s">
        <v>121</v>
      </c>
      <c r="AU303" s="152" t="s">
        <v>78</v>
      </c>
      <c r="AY303" s="20" t="s">
        <v>118</v>
      </c>
      <c r="BE303" s="153">
        <f>IF(N303="základní",J303,0)</f>
        <v>0</v>
      </c>
      <c r="BF303" s="153">
        <f>IF(N303="snížená",J303,0)</f>
        <v>0</v>
      </c>
      <c r="BG303" s="153">
        <f>IF(N303="zákl. přenesená",J303,0)</f>
        <v>0</v>
      </c>
      <c r="BH303" s="153">
        <f>IF(N303="sníž. přenesená",J303,0)</f>
        <v>0</v>
      </c>
      <c r="BI303" s="153">
        <f>IF(N303="nulová",J303,0)</f>
        <v>0</v>
      </c>
      <c r="BJ303" s="20" t="s">
        <v>31</v>
      </c>
      <c r="BK303" s="153">
        <f>ROUND(I303*H303,2)</f>
        <v>0</v>
      </c>
      <c r="BL303" s="20" t="s">
        <v>125</v>
      </c>
      <c r="BM303" s="152" t="s">
        <v>548</v>
      </c>
    </row>
    <row r="304" spans="1:47" s="2" customFormat="1" ht="11.25">
      <c r="A304" s="35"/>
      <c r="B304" s="36"/>
      <c r="C304" s="35"/>
      <c r="D304" s="181" t="s">
        <v>273</v>
      </c>
      <c r="E304" s="35"/>
      <c r="F304" s="182" t="s">
        <v>465</v>
      </c>
      <c r="G304" s="35"/>
      <c r="H304" s="35"/>
      <c r="I304" s="183"/>
      <c r="J304" s="35"/>
      <c r="K304" s="35"/>
      <c r="L304" s="36"/>
      <c r="M304" s="184"/>
      <c r="N304" s="185"/>
      <c r="O304" s="56"/>
      <c r="P304" s="56"/>
      <c r="Q304" s="56"/>
      <c r="R304" s="56"/>
      <c r="S304" s="56"/>
      <c r="T304" s="57"/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T304" s="20" t="s">
        <v>273</v>
      </c>
      <c r="AU304" s="20" t="s">
        <v>78</v>
      </c>
    </row>
    <row r="305" spans="2:51" s="13" customFormat="1" ht="11.25">
      <c r="B305" s="154"/>
      <c r="D305" s="155" t="s">
        <v>127</v>
      </c>
      <c r="E305" s="156" t="s">
        <v>3</v>
      </c>
      <c r="F305" s="157" t="s">
        <v>549</v>
      </c>
      <c r="H305" s="158">
        <v>66.734</v>
      </c>
      <c r="I305" s="159"/>
      <c r="L305" s="154"/>
      <c r="M305" s="160"/>
      <c r="N305" s="161"/>
      <c r="O305" s="161"/>
      <c r="P305" s="161"/>
      <c r="Q305" s="161"/>
      <c r="R305" s="161"/>
      <c r="S305" s="161"/>
      <c r="T305" s="162"/>
      <c r="AT305" s="156" t="s">
        <v>127</v>
      </c>
      <c r="AU305" s="156" t="s">
        <v>78</v>
      </c>
      <c r="AV305" s="13" t="s">
        <v>78</v>
      </c>
      <c r="AW305" s="13" t="s">
        <v>30</v>
      </c>
      <c r="AX305" s="13" t="s">
        <v>31</v>
      </c>
      <c r="AY305" s="156" t="s">
        <v>118</v>
      </c>
    </row>
    <row r="306" spans="1:65" s="2" customFormat="1" ht="24.2" customHeight="1">
      <c r="A306" s="35"/>
      <c r="B306" s="140"/>
      <c r="C306" s="141" t="s">
        <v>550</v>
      </c>
      <c r="D306" s="141" t="s">
        <v>121</v>
      </c>
      <c r="E306" s="142" t="s">
        <v>551</v>
      </c>
      <c r="F306" s="143" t="s">
        <v>552</v>
      </c>
      <c r="G306" s="144" t="s">
        <v>325</v>
      </c>
      <c r="H306" s="145">
        <v>57.948</v>
      </c>
      <c r="I306" s="146"/>
      <c r="J306" s="147">
        <f>ROUND(I306*H306,2)</f>
        <v>0</v>
      </c>
      <c r="K306" s="143" t="s">
        <v>271</v>
      </c>
      <c r="L306" s="36"/>
      <c r="M306" s="148" t="s">
        <v>3</v>
      </c>
      <c r="N306" s="149" t="s">
        <v>40</v>
      </c>
      <c r="O306" s="56"/>
      <c r="P306" s="150">
        <f>O306*H306</f>
        <v>0</v>
      </c>
      <c r="Q306" s="150">
        <v>2.30102</v>
      </c>
      <c r="R306" s="150">
        <f>Q306*H306</f>
        <v>133.33950696</v>
      </c>
      <c r="S306" s="150">
        <v>0</v>
      </c>
      <c r="T306" s="151">
        <f>S306*H306</f>
        <v>0</v>
      </c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R306" s="152" t="s">
        <v>125</v>
      </c>
      <c r="AT306" s="152" t="s">
        <v>121</v>
      </c>
      <c r="AU306" s="152" t="s">
        <v>78</v>
      </c>
      <c r="AY306" s="20" t="s">
        <v>118</v>
      </c>
      <c r="BE306" s="153">
        <f>IF(N306="základní",J306,0)</f>
        <v>0</v>
      </c>
      <c r="BF306" s="153">
        <f>IF(N306="snížená",J306,0)</f>
        <v>0</v>
      </c>
      <c r="BG306" s="153">
        <f>IF(N306="zákl. přenesená",J306,0)</f>
        <v>0</v>
      </c>
      <c r="BH306" s="153">
        <f>IF(N306="sníž. přenesená",J306,0)</f>
        <v>0</v>
      </c>
      <c r="BI306" s="153">
        <f>IF(N306="nulová",J306,0)</f>
        <v>0</v>
      </c>
      <c r="BJ306" s="20" t="s">
        <v>31</v>
      </c>
      <c r="BK306" s="153">
        <f>ROUND(I306*H306,2)</f>
        <v>0</v>
      </c>
      <c r="BL306" s="20" t="s">
        <v>125</v>
      </c>
      <c r="BM306" s="152" t="s">
        <v>553</v>
      </c>
    </row>
    <row r="307" spans="1:47" s="2" customFormat="1" ht="11.25">
      <c r="A307" s="35"/>
      <c r="B307" s="36"/>
      <c r="C307" s="35"/>
      <c r="D307" s="181" t="s">
        <v>273</v>
      </c>
      <c r="E307" s="35"/>
      <c r="F307" s="182" t="s">
        <v>554</v>
      </c>
      <c r="G307" s="35"/>
      <c r="H307" s="35"/>
      <c r="I307" s="183"/>
      <c r="J307" s="35"/>
      <c r="K307" s="35"/>
      <c r="L307" s="36"/>
      <c r="M307" s="184"/>
      <c r="N307" s="185"/>
      <c r="O307" s="56"/>
      <c r="P307" s="56"/>
      <c r="Q307" s="56"/>
      <c r="R307" s="56"/>
      <c r="S307" s="56"/>
      <c r="T307" s="57"/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T307" s="20" t="s">
        <v>273</v>
      </c>
      <c r="AU307" s="20" t="s">
        <v>78</v>
      </c>
    </row>
    <row r="308" spans="2:51" s="14" customFormat="1" ht="11.25">
      <c r="B308" s="163"/>
      <c r="D308" s="155" t="s">
        <v>127</v>
      </c>
      <c r="E308" s="164" t="s">
        <v>3</v>
      </c>
      <c r="F308" s="165" t="s">
        <v>555</v>
      </c>
      <c r="H308" s="164" t="s">
        <v>3</v>
      </c>
      <c r="I308" s="166"/>
      <c r="L308" s="163"/>
      <c r="M308" s="167"/>
      <c r="N308" s="168"/>
      <c r="O308" s="168"/>
      <c r="P308" s="168"/>
      <c r="Q308" s="168"/>
      <c r="R308" s="168"/>
      <c r="S308" s="168"/>
      <c r="T308" s="169"/>
      <c r="AT308" s="164" t="s">
        <v>127</v>
      </c>
      <c r="AU308" s="164" t="s">
        <v>78</v>
      </c>
      <c r="AV308" s="14" t="s">
        <v>31</v>
      </c>
      <c r="AW308" s="14" t="s">
        <v>30</v>
      </c>
      <c r="AX308" s="14" t="s">
        <v>69</v>
      </c>
      <c r="AY308" s="164" t="s">
        <v>118</v>
      </c>
    </row>
    <row r="309" spans="2:51" s="14" customFormat="1" ht="11.25">
      <c r="B309" s="163"/>
      <c r="D309" s="155" t="s">
        <v>127</v>
      </c>
      <c r="E309" s="164" t="s">
        <v>3</v>
      </c>
      <c r="F309" s="165" t="s">
        <v>368</v>
      </c>
      <c r="H309" s="164" t="s">
        <v>3</v>
      </c>
      <c r="I309" s="166"/>
      <c r="L309" s="163"/>
      <c r="M309" s="167"/>
      <c r="N309" s="168"/>
      <c r="O309" s="168"/>
      <c r="P309" s="168"/>
      <c r="Q309" s="168"/>
      <c r="R309" s="168"/>
      <c r="S309" s="168"/>
      <c r="T309" s="169"/>
      <c r="AT309" s="164" t="s">
        <v>127</v>
      </c>
      <c r="AU309" s="164" t="s">
        <v>78</v>
      </c>
      <c r="AV309" s="14" t="s">
        <v>31</v>
      </c>
      <c r="AW309" s="14" t="s">
        <v>30</v>
      </c>
      <c r="AX309" s="14" t="s">
        <v>69</v>
      </c>
      <c r="AY309" s="164" t="s">
        <v>118</v>
      </c>
    </row>
    <row r="310" spans="2:51" s="13" customFormat="1" ht="11.25">
      <c r="B310" s="154"/>
      <c r="D310" s="155" t="s">
        <v>127</v>
      </c>
      <c r="E310" s="156" t="s">
        <v>3</v>
      </c>
      <c r="F310" s="157" t="s">
        <v>527</v>
      </c>
      <c r="H310" s="158">
        <v>39.15</v>
      </c>
      <c r="I310" s="159"/>
      <c r="L310" s="154"/>
      <c r="M310" s="160"/>
      <c r="N310" s="161"/>
      <c r="O310" s="161"/>
      <c r="P310" s="161"/>
      <c r="Q310" s="161"/>
      <c r="R310" s="161"/>
      <c r="S310" s="161"/>
      <c r="T310" s="162"/>
      <c r="AT310" s="156" t="s">
        <v>127</v>
      </c>
      <c r="AU310" s="156" t="s">
        <v>78</v>
      </c>
      <c r="AV310" s="13" t="s">
        <v>78</v>
      </c>
      <c r="AW310" s="13" t="s">
        <v>30</v>
      </c>
      <c r="AX310" s="13" t="s">
        <v>69</v>
      </c>
      <c r="AY310" s="156" t="s">
        <v>118</v>
      </c>
    </row>
    <row r="311" spans="2:51" s="13" customFormat="1" ht="11.25">
      <c r="B311" s="154"/>
      <c r="D311" s="155" t="s">
        <v>127</v>
      </c>
      <c r="E311" s="156" t="s">
        <v>3</v>
      </c>
      <c r="F311" s="157" t="s">
        <v>528</v>
      </c>
      <c r="H311" s="158">
        <v>10.926</v>
      </c>
      <c r="I311" s="159"/>
      <c r="L311" s="154"/>
      <c r="M311" s="160"/>
      <c r="N311" s="161"/>
      <c r="O311" s="161"/>
      <c r="P311" s="161"/>
      <c r="Q311" s="161"/>
      <c r="R311" s="161"/>
      <c r="S311" s="161"/>
      <c r="T311" s="162"/>
      <c r="AT311" s="156" t="s">
        <v>127</v>
      </c>
      <c r="AU311" s="156" t="s">
        <v>78</v>
      </c>
      <c r="AV311" s="13" t="s">
        <v>78</v>
      </c>
      <c r="AW311" s="13" t="s">
        <v>30</v>
      </c>
      <c r="AX311" s="13" t="s">
        <v>69</v>
      </c>
      <c r="AY311" s="156" t="s">
        <v>118</v>
      </c>
    </row>
    <row r="312" spans="2:51" s="13" customFormat="1" ht="11.25">
      <c r="B312" s="154"/>
      <c r="D312" s="155" t="s">
        <v>127</v>
      </c>
      <c r="E312" s="156" t="s">
        <v>3</v>
      </c>
      <c r="F312" s="157" t="s">
        <v>529</v>
      </c>
      <c r="H312" s="158">
        <v>5.036</v>
      </c>
      <c r="I312" s="159"/>
      <c r="L312" s="154"/>
      <c r="M312" s="160"/>
      <c r="N312" s="161"/>
      <c r="O312" s="161"/>
      <c r="P312" s="161"/>
      <c r="Q312" s="161"/>
      <c r="R312" s="161"/>
      <c r="S312" s="161"/>
      <c r="T312" s="162"/>
      <c r="AT312" s="156" t="s">
        <v>127</v>
      </c>
      <c r="AU312" s="156" t="s">
        <v>78</v>
      </c>
      <c r="AV312" s="13" t="s">
        <v>78</v>
      </c>
      <c r="AW312" s="13" t="s">
        <v>30</v>
      </c>
      <c r="AX312" s="13" t="s">
        <v>69</v>
      </c>
      <c r="AY312" s="156" t="s">
        <v>118</v>
      </c>
    </row>
    <row r="313" spans="2:51" s="13" customFormat="1" ht="11.25">
      <c r="B313" s="154"/>
      <c r="D313" s="155" t="s">
        <v>127</v>
      </c>
      <c r="E313" s="156" t="s">
        <v>3</v>
      </c>
      <c r="F313" s="157" t="s">
        <v>530</v>
      </c>
      <c r="H313" s="158">
        <v>1.688</v>
      </c>
      <c r="I313" s="159"/>
      <c r="L313" s="154"/>
      <c r="M313" s="160"/>
      <c r="N313" s="161"/>
      <c r="O313" s="161"/>
      <c r="P313" s="161"/>
      <c r="Q313" s="161"/>
      <c r="R313" s="161"/>
      <c r="S313" s="161"/>
      <c r="T313" s="162"/>
      <c r="AT313" s="156" t="s">
        <v>127</v>
      </c>
      <c r="AU313" s="156" t="s">
        <v>78</v>
      </c>
      <c r="AV313" s="13" t="s">
        <v>78</v>
      </c>
      <c r="AW313" s="13" t="s">
        <v>30</v>
      </c>
      <c r="AX313" s="13" t="s">
        <v>69</v>
      </c>
      <c r="AY313" s="156" t="s">
        <v>118</v>
      </c>
    </row>
    <row r="314" spans="2:51" s="13" customFormat="1" ht="11.25">
      <c r="B314" s="154"/>
      <c r="D314" s="155" t="s">
        <v>127</v>
      </c>
      <c r="E314" s="156" t="s">
        <v>3</v>
      </c>
      <c r="F314" s="157" t="s">
        <v>531</v>
      </c>
      <c r="H314" s="158">
        <v>1.148</v>
      </c>
      <c r="I314" s="159"/>
      <c r="L314" s="154"/>
      <c r="M314" s="160"/>
      <c r="N314" s="161"/>
      <c r="O314" s="161"/>
      <c r="P314" s="161"/>
      <c r="Q314" s="161"/>
      <c r="R314" s="161"/>
      <c r="S314" s="161"/>
      <c r="T314" s="162"/>
      <c r="AT314" s="156" t="s">
        <v>127</v>
      </c>
      <c r="AU314" s="156" t="s">
        <v>78</v>
      </c>
      <c r="AV314" s="13" t="s">
        <v>78</v>
      </c>
      <c r="AW314" s="13" t="s">
        <v>30</v>
      </c>
      <c r="AX314" s="13" t="s">
        <v>69</v>
      </c>
      <c r="AY314" s="156" t="s">
        <v>118</v>
      </c>
    </row>
    <row r="315" spans="2:51" s="15" customFormat="1" ht="11.25">
      <c r="B315" s="170"/>
      <c r="D315" s="155" t="s">
        <v>127</v>
      </c>
      <c r="E315" s="171" t="s">
        <v>3</v>
      </c>
      <c r="F315" s="172" t="s">
        <v>150</v>
      </c>
      <c r="H315" s="173">
        <v>57.948</v>
      </c>
      <c r="I315" s="174"/>
      <c r="L315" s="170"/>
      <c r="M315" s="175"/>
      <c r="N315" s="176"/>
      <c r="O315" s="176"/>
      <c r="P315" s="176"/>
      <c r="Q315" s="176"/>
      <c r="R315" s="176"/>
      <c r="S315" s="176"/>
      <c r="T315" s="177"/>
      <c r="AT315" s="171" t="s">
        <v>127</v>
      </c>
      <c r="AU315" s="171" t="s">
        <v>78</v>
      </c>
      <c r="AV315" s="15" t="s">
        <v>125</v>
      </c>
      <c r="AW315" s="15" t="s">
        <v>30</v>
      </c>
      <c r="AX315" s="15" t="s">
        <v>31</v>
      </c>
      <c r="AY315" s="171" t="s">
        <v>118</v>
      </c>
    </row>
    <row r="316" spans="1:65" s="2" customFormat="1" ht="24.2" customHeight="1">
      <c r="A316" s="35"/>
      <c r="B316" s="140"/>
      <c r="C316" s="141" t="s">
        <v>556</v>
      </c>
      <c r="D316" s="141" t="s">
        <v>121</v>
      </c>
      <c r="E316" s="142" t="s">
        <v>557</v>
      </c>
      <c r="F316" s="143" t="s">
        <v>558</v>
      </c>
      <c r="G316" s="144" t="s">
        <v>325</v>
      </c>
      <c r="H316" s="145">
        <v>10.56</v>
      </c>
      <c r="I316" s="146"/>
      <c r="J316" s="147">
        <f>ROUND(I316*H316,2)</f>
        <v>0</v>
      </c>
      <c r="K316" s="143" t="s">
        <v>271</v>
      </c>
      <c r="L316" s="36"/>
      <c r="M316" s="148" t="s">
        <v>3</v>
      </c>
      <c r="N316" s="149" t="s">
        <v>40</v>
      </c>
      <c r="O316" s="56"/>
      <c r="P316" s="150">
        <f>O316*H316</f>
        <v>0</v>
      </c>
      <c r="Q316" s="150">
        <v>2.30102</v>
      </c>
      <c r="R316" s="150">
        <f>Q316*H316</f>
        <v>24.2987712</v>
      </c>
      <c r="S316" s="150">
        <v>0</v>
      </c>
      <c r="T316" s="151">
        <f>S316*H316</f>
        <v>0</v>
      </c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R316" s="152" t="s">
        <v>125</v>
      </c>
      <c r="AT316" s="152" t="s">
        <v>121</v>
      </c>
      <c r="AU316" s="152" t="s">
        <v>78</v>
      </c>
      <c r="AY316" s="20" t="s">
        <v>118</v>
      </c>
      <c r="BE316" s="153">
        <f>IF(N316="základní",J316,0)</f>
        <v>0</v>
      </c>
      <c r="BF316" s="153">
        <f>IF(N316="snížená",J316,0)</f>
        <v>0</v>
      </c>
      <c r="BG316" s="153">
        <f>IF(N316="zákl. přenesená",J316,0)</f>
        <v>0</v>
      </c>
      <c r="BH316" s="153">
        <f>IF(N316="sníž. přenesená",J316,0)</f>
        <v>0</v>
      </c>
      <c r="BI316" s="153">
        <f>IF(N316="nulová",J316,0)</f>
        <v>0</v>
      </c>
      <c r="BJ316" s="20" t="s">
        <v>31</v>
      </c>
      <c r="BK316" s="153">
        <f>ROUND(I316*H316,2)</f>
        <v>0</v>
      </c>
      <c r="BL316" s="20" t="s">
        <v>125</v>
      </c>
      <c r="BM316" s="152" t="s">
        <v>559</v>
      </c>
    </row>
    <row r="317" spans="1:47" s="2" customFormat="1" ht="11.25">
      <c r="A317" s="35"/>
      <c r="B317" s="36"/>
      <c r="C317" s="35"/>
      <c r="D317" s="181" t="s">
        <v>273</v>
      </c>
      <c r="E317" s="35"/>
      <c r="F317" s="182" t="s">
        <v>560</v>
      </c>
      <c r="G317" s="35"/>
      <c r="H317" s="35"/>
      <c r="I317" s="183"/>
      <c r="J317" s="35"/>
      <c r="K317" s="35"/>
      <c r="L317" s="36"/>
      <c r="M317" s="184"/>
      <c r="N317" s="185"/>
      <c r="O317" s="56"/>
      <c r="P317" s="56"/>
      <c r="Q317" s="56"/>
      <c r="R317" s="56"/>
      <c r="S317" s="56"/>
      <c r="T317" s="57"/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T317" s="20" t="s">
        <v>273</v>
      </c>
      <c r="AU317" s="20" t="s">
        <v>78</v>
      </c>
    </row>
    <row r="318" spans="2:51" s="14" customFormat="1" ht="11.25">
      <c r="B318" s="163"/>
      <c r="D318" s="155" t="s">
        <v>127</v>
      </c>
      <c r="E318" s="164" t="s">
        <v>3</v>
      </c>
      <c r="F318" s="165" t="s">
        <v>561</v>
      </c>
      <c r="H318" s="164" t="s">
        <v>3</v>
      </c>
      <c r="I318" s="166"/>
      <c r="L318" s="163"/>
      <c r="M318" s="167"/>
      <c r="N318" s="168"/>
      <c r="O318" s="168"/>
      <c r="P318" s="168"/>
      <c r="Q318" s="168"/>
      <c r="R318" s="168"/>
      <c r="S318" s="168"/>
      <c r="T318" s="169"/>
      <c r="AT318" s="164" t="s">
        <v>127</v>
      </c>
      <c r="AU318" s="164" t="s">
        <v>78</v>
      </c>
      <c r="AV318" s="14" t="s">
        <v>31</v>
      </c>
      <c r="AW318" s="14" t="s">
        <v>30</v>
      </c>
      <c r="AX318" s="14" t="s">
        <v>69</v>
      </c>
      <c r="AY318" s="164" t="s">
        <v>118</v>
      </c>
    </row>
    <row r="319" spans="2:51" s="14" customFormat="1" ht="11.25">
      <c r="B319" s="163"/>
      <c r="D319" s="155" t="s">
        <v>127</v>
      </c>
      <c r="E319" s="164" t="s">
        <v>3</v>
      </c>
      <c r="F319" s="165" t="s">
        <v>368</v>
      </c>
      <c r="H319" s="164" t="s">
        <v>3</v>
      </c>
      <c r="I319" s="166"/>
      <c r="L319" s="163"/>
      <c r="M319" s="167"/>
      <c r="N319" s="168"/>
      <c r="O319" s="168"/>
      <c r="P319" s="168"/>
      <c r="Q319" s="168"/>
      <c r="R319" s="168"/>
      <c r="S319" s="168"/>
      <c r="T319" s="169"/>
      <c r="AT319" s="164" t="s">
        <v>127</v>
      </c>
      <c r="AU319" s="164" t="s">
        <v>78</v>
      </c>
      <c r="AV319" s="14" t="s">
        <v>31</v>
      </c>
      <c r="AW319" s="14" t="s">
        <v>30</v>
      </c>
      <c r="AX319" s="14" t="s">
        <v>69</v>
      </c>
      <c r="AY319" s="164" t="s">
        <v>118</v>
      </c>
    </row>
    <row r="320" spans="2:51" s="13" customFormat="1" ht="11.25">
      <c r="B320" s="154"/>
      <c r="D320" s="155" t="s">
        <v>127</v>
      </c>
      <c r="E320" s="156" t="s">
        <v>3</v>
      </c>
      <c r="F320" s="157" t="s">
        <v>562</v>
      </c>
      <c r="H320" s="158">
        <v>10.56</v>
      </c>
      <c r="I320" s="159"/>
      <c r="L320" s="154"/>
      <c r="M320" s="160"/>
      <c r="N320" s="161"/>
      <c r="O320" s="161"/>
      <c r="P320" s="161"/>
      <c r="Q320" s="161"/>
      <c r="R320" s="161"/>
      <c r="S320" s="161"/>
      <c r="T320" s="162"/>
      <c r="AT320" s="156" t="s">
        <v>127</v>
      </c>
      <c r="AU320" s="156" t="s">
        <v>78</v>
      </c>
      <c r="AV320" s="13" t="s">
        <v>78</v>
      </c>
      <c r="AW320" s="13" t="s">
        <v>30</v>
      </c>
      <c r="AX320" s="13" t="s">
        <v>69</v>
      </c>
      <c r="AY320" s="156" t="s">
        <v>118</v>
      </c>
    </row>
    <row r="321" spans="2:51" s="16" customFormat="1" ht="11.25">
      <c r="B321" s="186"/>
      <c r="D321" s="155" t="s">
        <v>127</v>
      </c>
      <c r="E321" s="187" t="s">
        <v>3</v>
      </c>
      <c r="F321" s="188" t="s">
        <v>335</v>
      </c>
      <c r="H321" s="189">
        <v>10.56</v>
      </c>
      <c r="I321" s="190"/>
      <c r="L321" s="186"/>
      <c r="M321" s="191"/>
      <c r="N321" s="192"/>
      <c r="O321" s="192"/>
      <c r="P321" s="192"/>
      <c r="Q321" s="192"/>
      <c r="R321" s="192"/>
      <c r="S321" s="192"/>
      <c r="T321" s="193"/>
      <c r="AT321" s="187" t="s">
        <v>127</v>
      </c>
      <c r="AU321" s="187" t="s">
        <v>78</v>
      </c>
      <c r="AV321" s="16" t="s">
        <v>131</v>
      </c>
      <c r="AW321" s="16" t="s">
        <v>30</v>
      </c>
      <c r="AX321" s="16" t="s">
        <v>31</v>
      </c>
      <c r="AY321" s="187" t="s">
        <v>118</v>
      </c>
    </row>
    <row r="322" spans="1:65" s="2" customFormat="1" ht="21.75" customHeight="1">
      <c r="A322" s="35"/>
      <c r="B322" s="140"/>
      <c r="C322" s="141" t="s">
        <v>563</v>
      </c>
      <c r="D322" s="141" t="s">
        <v>121</v>
      </c>
      <c r="E322" s="142" t="s">
        <v>564</v>
      </c>
      <c r="F322" s="143" t="s">
        <v>565</v>
      </c>
      <c r="G322" s="144" t="s">
        <v>171</v>
      </c>
      <c r="H322" s="145">
        <v>351.48</v>
      </c>
      <c r="I322" s="146"/>
      <c r="J322" s="147">
        <f>ROUND(I322*H322,2)</f>
        <v>0</v>
      </c>
      <c r="K322" s="143" t="s">
        <v>271</v>
      </c>
      <c r="L322" s="36"/>
      <c r="M322" s="148" t="s">
        <v>3</v>
      </c>
      <c r="N322" s="149" t="s">
        <v>40</v>
      </c>
      <c r="O322" s="56"/>
      <c r="P322" s="150">
        <f>O322*H322</f>
        <v>0</v>
      </c>
      <c r="Q322" s="150">
        <v>0.00165</v>
      </c>
      <c r="R322" s="150">
        <f>Q322*H322</f>
        <v>0.5799420000000001</v>
      </c>
      <c r="S322" s="150">
        <v>0</v>
      </c>
      <c r="T322" s="151">
        <f>S322*H322</f>
        <v>0</v>
      </c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R322" s="152" t="s">
        <v>125</v>
      </c>
      <c r="AT322" s="152" t="s">
        <v>121</v>
      </c>
      <c r="AU322" s="152" t="s">
        <v>78</v>
      </c>
      <c r="AY322" s="20" t="s">
        <v>118</v>
      </c>
      <c r="BE322" s="153">
        <f>IF(N322="základní",J322,0)</f>
        <v>0</v>
      </c>
      <c r="BF322" s="153">
        <f>IF(N322="snížená",J322,0)</f>
        <v>0</v>
      </c>
      <c r="BG322" s="153">
        <f>IF(N322="zákl. přenesená",J322,0)</f>
        <v>0</v>
      </c>
      <c r="BH322" s="153">
        <f>IF(N322="sníž. přenesená",J322,0)</f>
        <v>0</v>
      </c>
      <c r="BI322" s="153">
        <f>IF(N322="nulová",J322,0)</f>
        <v>0</v>
      </c>
      <c r="BJ322" s="20" t="s">
        <v>31</v>
      </c>
      <c r="BK322" s="153">
        <f>ROUND(I322*H322,2)</f>
        <v>0</v>
      </c>
      <c r="BL322" s="20" t="s">
        <v>125</v>
      </c>
      <c r="BM322" s="152" t="s">
        <v>566</v>
      </c>
    </row>
    <row r="323" spans="1:47" s="2" customFormat="1" ht="11.25">
      <c r="A323" s="35"/>
      <c r="B323" s="36"/>
      <c r="C323" s="35"/>
      <c r="D323" s="181" t="s">
        <v>273</v>
      </c>
      <c r="E323" s="35"/>
      <c r="F323" s="182" t="s">
        <v>567</v>
      </c>
      <c r="G323" s="35"/>
      <c r="H323" s="35"/>
      <c r="I323" s="183"/>
      <c r="J323" s="35"/>
      <c r="K323" s="35"/>
      <c r="L323" s="36"/>
      <c r="M323" s="184"/>
      <c r="N323" s="185"/>
      <c r="O323" s="56"/>
      <c r="P323" s="56"/>
      <c r="Q323" s="56"/>
      <c r="R323" s="56"/>
      <c r="S323" s="56"/>
      <c r="T323" s="57"/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T323" s="20" t="s">
        <v>273</v>
      </c>
      <c r="AU323" s="20" t="s">
        <v>78</v>
      </c>
    </row>
    <row r="324" spans="2:51" s="14" customFormat="1" ht="11.25">
      <c r="B324" s="163"/>
      <c r="D324" s="155" t="s">
        <v>127</v>
      </c>
      <c r="E324" s="164" t="s">
        <v>3</v>
      </c>
      <c r="F324" s="165" t="s">
        <v>568</v>
      </c>
      <c r="H324" s="164" t="s">
        <v>3</v>
      </c>
      <c r="I324" s="166"/>
      <c r="L324" s="163"/>
      <c r="M324" s="167"/>
      <c r="N324" s="168"/>
      <c r="O324" s="168"/>
      <c r="P324" s="168"/>
      <c r="Q324" s="168"/>
      <c r="R324" s="168"/>
      <c r="S324" s="168"/>
      <c r="T324" s="169"/>
      <c r="AT324" s="164" t="s">
        <v>127</v>
      </c>
      <c r="AU324" s="164" t="s">
        <v>78</v>
      </c>
      <c r="AV324" s="14" t="s">
        <v>31</v>
      </c>
      <c r="AW324" s="14" t="s">
        <v>30</v>
      </c>
      <c r="AX324" s="14" t="s">
        <v>69</v>
      </c>
      <c r="AY324" s="164" t="s">
        <v>118</v>
      </c>
    </row>
    <row r="325" spans="2:51" s="14" customFormat="1" ht="11.25">
      <c r="B325" s="163"/>
      <c r="D325" s="155" t="s">
        <v>127</v>
      </c>
      <c r="E325" s="164" t="s">
        <v>3</v>
      </c>
      <c r="F325" s="165" t="s">
        <v>368</v>
      </c>
      <c r="H325" s="164" t="s">
        <v>3</v>
      </c>
      <c r="I325" s="166"/>
      <c r="L325" s="163"/>
      <c r="M325" s="167"/>
      <c r="N325" s="168"/>
      <c r="O325" s="168"/>
      <c r="P325" s="168"/>
      <c r="Q325" s="168"/>
      <c r="R325" s="168"/>
      <c r="S325" s="168"/>
      <c r="T325" s="169"/>
      <c r="AT325" s="164" t="s">
        <v>127</v>
      </c>
      <c r="AU325" s="164" t="s">
        <v>78</v>
      </c>
      <c r="AV325" s="14" t="s">
        <v>31</v>
      </c>
      <c r="AW325" s="14" t="s">
        <v>30</v>
      </c>
      <c r="AX325" s="14" t="s">
        <v>69</v>
      </c>
      <c r="AY325" s="164" t="s">
        <v>118</v>
      </c>
    </row>
    <row r="326" spans="2:51" s="13" customFormat="1" ht="11.25">
      <c r="B326" s="154"/>
      <c r="D326" s="155" t="s">
        <v>127</v>
      </c>
      <c r="E326" s="156" t="s">
        <v>3</v>
      </c>
      <c r="F326" s="157" t="s">
        <v>569</v>
      </c>
      <c r="H326" s="158">
        <v>232</v>
      </c>
      <c r="I326" s="159"/>
      <c r="L326" s="154"/>
      <c r="M326" s="160"/>
      <c r="N326" s="161"/>
      <c r="O326" s="161"/>
      <c r="P326" s="161"/>
      <c r="Q326" s="161"/>
      <c r="R326" s="161"/>
      <c r="S326" s="161"/>
      <c r="T326" s="162"/>
      <c r="AT326" s="156" t="s">
        <v>127</v>
      </c>
      <c r="AU326" s="156" t="s">
        <v>78</v>
      </c>
      <c r="AV326" s="13" t="s">
        <v>78</v>
      </c>
      <c r="AW326" s="13" t="s">
        <v>30</v>
      </c>
      <c r="AX326" s="13" t="s">
        <v>69</v>
      </c>
      <c r="AY326" s="156" t="s">
        <v>118</v>
      </c>
    </row>
    <row r="327" spans="2:51" s="13" customFormat="1" ht="11.25">
      <c r="B327" s="154"/>
      <c r="D327" s="155" t="s">
        <v>127</v>
      </c>
      <c r="E327" s="156" t="s">
        <v>3</v>
      </c>
      <c r="F327" s="157" t="s">
        <v>570</v>
      </c>
      <c r="H327" s="158">
        <v>72.84</v>
      </c>
      <c r="I327" s="159"/>
      <c r="L327" s="154"/>
      <c r="M327" s="160"/>
      <c r="N327" s="161"/>
      <c r="O327" s="161"/>
      <c r="P327" s="161"/>
      <c r="Q327" s="161"/>
      <c r="R327" s="161"/>
      <c r="S327" s="161"/>
      <c r="T327" s="162"/>
      <c r="AT327" s="156" t="s">
        <v>127</v>
      </c>
      <c r="AU327" s="156" t="s">
        <v>78</v>
      </c>
      <c r="AV327" s="13" t="s">
        <v>78</v>
      </c>
      <c r="AW327" s="13" t="s">
        <v>30</v>
      </c>
      <c r="AX327" s="13" t="s">
        <v>69</v>
      </c>
      <c r="AY327" s="156" t="s">
        <v>118</v>
      </c>
    </row>
    <row r="328" spans="2:51" s="13" customFormat="1" ht="11.25">
      <c r="B328" s="154"/>
      <c r="D328" s="155" t="s">
        <v>127</v>
      </c>
      <c r="E328" s="156" t="s">
        <v>3</v>
      </c>
      <c r="F328" s="157" t="s">
        <v>571</v>
      </c>
      <c r="H328" s="158">
        <v>29.84</v>
      </c>
      <c r="I328" s="159"/>
      <c r="L328" s="154"/>
      <c r="M328" s="160"/>
      <c r="N328" s="161"/>
      <c r="O328" s="161"/>
      <c r="P328" s="161"/>
      <c r="Q328" s="161"/>
      <c r="R328" s="161"/>
      <c r="S328" s="161"/>
      <c r="T328" s="162"/>
      <c r="AT328" s="156" t="s">
        <v>127</v>
      </c>
      <c r="AU328" s="156" t="s">
        <v>78</v>
      </c>
      <c r="AV328" s="13" t="s">
        <v>78</v>
      </c>
      <c r="AW328" s="13" t="s">
        <v>30</v>
      </c>
      <c r="AX328" s="13" t="s">
        <v>69</v>
      </c>
      <c r="AY328" s="156" t="s">
        <v>118</v>
      </c>
    </row>
    <row r="329" spans="2:51" s="13" customFormat="1" ht="11.25">
      <c r="B329" s="154"/>
      <c r="D329" s="155" t="s">
        <v>127</v>
      </c>
      <c r="E329" s="156" t="s">
        <v>3</v>
      </c>
      <c r="F329" s="157" t="s">
        <v>572</v>
      </c>
      <c r="H329" s="158">
        <v>10</v>
      </c>
      <c r="I329" s="159"/>
      <c r="L329" s="154"/>
      <c r="M329" s="160"/>
      <c r="N329" s="161"/>
      <c r="O329" s="161"/>
      <c r="P329" s="161"/>
      <c r="Q329" s="161"/>
      <c r="R329" s="161"/>
      <c r="S329" s="161"/>
      <c r="T329" s="162"/>
      <c r="AT329" s="156" t="s">
        <v>127</v>
      </c>
      <c r="AU329" s="156" t="s">
        <v>78</v>
      </c>
      <c r="AV329" s="13" t="s">
        <v>78</v>
      </c>
      <c r="AW329" s="13" t="s">
        <v>30</v>
      </c>
      <c r="AX329" s="13" t="s">
        <v>69</v>
      </c>
      <c r="AY329" s="156" t="s">
        <v>118</v>
      </c>
    </row>
    <row r="330" spans="2:51" s="13" customFormat="1" ht="11.25">
      <c r="B330" s="154"/>
      <c r="D330" s="155" t="s">
        <v>127</v>
      </c>
      <c r="E330" s="156" t="s">
        <v>3</v>
      </c>
      <c r="F330" s="157" t="s">
        <v>573</v>
      </c>
      <c r="H330" s="158">
        <v>6.8</v>
      </c>
      <c r="I330" s="159"/>
      <c r="L330" s="154"/>
      <c r="M330" s="160"/>
      <c r="N330" s="161"/>
      <c r="O330" s="161"/>
      <c r="P330" s="161"/>
      <c r="Q330" s="161"/>
      <c r="R330" s="161"/>
      <c r="S330" s="161"/>
      <c r="T330" s="162"/>
      <c r="AT330" s="156" t="s">
        <v>127</v>
      </c>
      <c r="AU330" s="156" t="s">
        <v>78</v>
      </c>
      <c r="AV330" s="13" t="s">
        <v>78</v>
      </c>
      <c r="AW330" s="13" t="s">
        <v>30</v>
      </c>
      <c r="AX330" s="13" t="s">
        <v>69</v>
      </c>
      <c r="AY330" s="156" t="s">
        <v>118</v>
      </c>
    </row>
    <row r="331" spans="2:51" s="15" customFormat="1" ht="11.25">
      <c r="B331" s="170"/>
      <c r="D331" s="155" t="s">
        <v>127</v>
      </c>
      <c r="E331" s="171" t="s">
        <v>3</v>
      </c>
      <c r="F331" s="172" t="s">
        <v>150</v>
      </c>
      <c r="H331" s="173">
        <v>351.48</v>
      </c>
      <c r="I331" s="174"/>
      <c r="L331" s="170"/>
      <c r="M331" s="175"/>
      <c r="N331" s="176"/>
      <c r="O331" s="176"/>
      <c r="P331" s="176"/>
      <c r="Q331" s="176"/>
      <c r="R331" s="176"/>
      <c r="S331" s="176"/>
      <c r="T331" s="177"/>
      <c r="AT331" s="171" t="s">
        <v>127</v>
      </c>
      <c r="AU331" s="171" t="s">
        <v>78</v>
      </c>
      <c r="AV331" s="15" t="s">
        <v>125</v>
      </c>
      <c r="AW331" s="15" t="s">
        <v>30</v>
      </c>
      <c r="AX331" s="15" t="s">
        <v>31</v>
      </c>
      <c r="AY331" s="171" t="s">
        <v>118</v>
      </c>
    </row>
    <row r="332" spans="1:65" s="2" customFormat="1" ht="16.5" customHeight="1">
      <c r="A332" s="35"/>
      <c r="B332" s="140"/>
      <c r="C332" s="194" t="s">
        <v>574</v>
      </c>
      <c r="D332" s="194" t="s">
        <v>445</v>
      </c>
      <c r="E332" s="195" t="s">
        <v>575</v>
      </c>
      <c r="F332" s="196" t="s">
        <v>576</v>
      </c>
      <c r="G332" s="197" t="s">
        <v>171</v>
      </c>
      <c r="H332" s="198">
        <v>354.995</v>
      </c>
      <c r="I332" s="199"/>
      <c r="J332" s="200">
        <f>ROUND(I332*H332,2)</f>
        <v>0</v>
      </c>
      <c r="K332" s="196" t="s">
        <v>3</v>
      </c>
      <c r="L332" s="201"/>
      <c r="M332" s="202" t="s">
        <v>3</v>
      </c>
      <c r="N332" s="203" t="s">
        <v>40</v>
      </c>
      <c r="O332" s="56"/>
      <c r="P332" s="150">
        <f>O332*H332</f>
        <v>0</v>
      </c>
      <c r="Q332" s="150">
        <v>0.045</v>
      </c>
      <c r="R332" s="150">
        <f>Q332*H332</f>
        <v>15.974775</v>
      </c>
      <c r="S332" s="150">
        <v>0</v>
      </c>
      <c r="T332" s="151">
        <f>S332*H332</f>
        <v>0</v>
      </c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R332" s="152" t="s">
        <v>160</v>
      </c>
      <c r="AT332" s="152" t="s">
        <v>445</v>
      </c>
      <c r="AU332" s="152" t="s">
        <v>78</v>
      </c>
      <c r="AY332" s="20" t="s">
        <v>118</v>
      </c>
      <c r="BE332" s="153">
        <f>IF(N332="základní",J332,0)</f>
        <v>0</v>
      </c>
      <c r="BF332" s="153">
        <f>IF(N332="snížená",J332,0)</f>
        <v>0</v>
      </c>
      <c r="BG332" s="153">
        <f>IF(N332="zákl. přenesená",J332,0)</f>
        <v>0</v>
      </c>
      <c r="BH332" s="153">
        <f>IF(N332="sníž. přenesená",J332,0)</f>
        <v>0</v>
      </c>
      <c r="BI332" s="153">
        <f>IF(N332="nulová",J332,0)</f>
        <v>0</v>
      </c>
      <c r="BJ332" s="20" t="s">
        <v>31</v>
      </c>
      <c r="BK332" s="153">
        <f>ROUND(I332*H332,2)</f>
        <v>0</v>
      </c>
      <c r="BL332" s="20" t="s">
        <v>125</v>
      </c>
      <c r="BM332" s="152" t="s">
        <v>577</v>
      </c>
    </row>
    <row r="333" spans="2:51" s="13" customFormat="1" ht="11.25">
      <c r="B333" s="154"/>
      <c r="D333" s="155" t="s">
        <v>127</v>
      </c>
      <c r="E333" s="156" t="s">
        <v>3</v>
      </c>
      <c r="F333" s="157" t="s">
        <v>578</v>
      </c>
      <c r="H333" s="158">
        <v>354.995</v>
      </c>
      <c r="I333" s="159"/>
      <c r="L333" s="154"/>
      <c r="M333" s="160"/>
      <c r="N333" s="161"/>
      <c r="O333" s="161"/>
      <c r="P333" s="161"/>
      <c r="Q333" s="161"/>
      <c r="R333" s="161"/>
      <c r="S333" s="161"/>
      <c r="T333" s="162"/>
      <c r="AT333" s="156" t="s">
        <v>127</v>
      </c>
      <c r="AU333" s="156" t="s">
        <v>78</v>
      </c>
      <c r="AV333" s="13" t="s">
        <v>78</v>
      </c>
      <c r="AW333" s="13" t="s">
        <v>30</v>
      </c>
      <c r="AX333" s="13" t="s">
        <v>69</v>
      </c>
      <c r="AY333" s="156" t="s">
        <v>118</v>
      </c>
    </row>
    <row r="334" spans="2:51" s="15" customFormat="1" ht="11.25">
      <c r="B334" s="170"/>
      <c r="D334" s="155" t="s">
        <v>127</v>
      </c>
      <c r="E334" s="171" t="s">
        <v>3</v>
      </c>
      <c r="F334" s="172" t="s">
        <v>150</v>
      </c>
      <c r="H334" s="173">
        <v>354.995</v>
      </c>
      <c r="I334" s="174"/>
      <c r="L334" s="170"/>
      <c r="M334" s="175"/>
      <c r="N334" s="176"/>
      <c r="O334" s="176"/>
      <c r="P334" s="176"/>
      <c r="Q334" s="176"/>
      <c r="R334" s="176"/>
      <c r="S334" s="176"/>
      <c r="T334" s="177"/>
      <c r="AT334" s="171" t="s">
        <v>127</v>
      </c>
      <c r="AU334" s="171" t="s">
        <v>78</v>
      </c>
      <c r="AV334" s="15" t="s">
        <v>125</v>
      </c>
      <c r="AW334" s="15" t="s">
        <v>30</v>
      </c>
      <c r="AX334" s="15" t="s">
        <v>31</v>
      </c>
      <c r="AY334" s="171" t="s">
        <v>118</v>
      </c>
    </row>
    <row r="335" spans="1:65" s="2" customFormat="1" ht="16.5" customHeight="1">
      <c r="A335" s="35"/>
      <c r="B335" s="140"/>
      <c r="C335" s="141" t="s">
        <v>579</v>
      </c>
      <c r="D335" s="141" t="s">
        <v>121</v>
      </c>
      <c r="E335" s="142" t="s">
        <v>580</v>
      </c>
      <c r="F335" s="143" t="s">
        <v>581</v>
      </c>
      <c r="G335" s="144" t="s">
        <v>171</v>
      </c>
      <c r="H335" s="145">
        <v>16</v>
      </c>
      <c r="I335" s="146"/>
      <c r="J335" s="147">
        <f>ROUND(I335*H335,2)</f>
        <v>0</v>
      </c>
      <c r="K335" s="143" t="s">
        <v>271</v>
      </c>
      <c r="L335" s="36"/>
      <c r="M335" s="148" t="s">
        <v>3</v>
      </c>
      <c r="N335" s="149" t="s">
        <v>40</v>
      </c>
      <c r="O335" s="56"/>
      <c r="P335" s="150">
        <f>O335*H335</f>
        <v>0</v>
      </c>
      <c r="Q335" s="150">
        <v>0.08742</v>
      </c>
      <c r="R335" s="150">
        <f>Q335*H335</f>
        <v>1.39872</v>
      </c>
      <c r="S335" s="150">
        <v>0</v>
      </c>
      <c r="T335" s="151">
        <f>S335*H335</f>
        <v>0</v>
      </c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R335" s="152" t="s">
        <v>125</v>
      </c>
      <c r="AT335" s="152" t="s">
        <v>121</v>
      </c>
      <c r="AU335" s="152" t="s">
        <v>78</v>
      </c>
      <c r="AY335" s="20" t="s">
        <v>118</v>
      </c>
      <c r="BE335" s="153">
        <f>IF(N335="základní",J335,0)</f>
        <v>0</v>
      </c>
      <c r="BF335" s="153">
        <f>IF(N335="snížená",J335,0)</f>
        <v>0</v>
      </c>
      <c r="BG335" s="153">
        <f>IF(N335="zákl. přenesená",J335,0)</f>
        <v>0</v>
      </c>
      <c r="BH335" s="153">
        <f>IF(N335="sníž. přenesená",J335,0)</f>
        <v>0</v>
      </c>
      <c r="BI335" s="153">
        <f>IF(N335="nulová",J335,0)</f>
        <v>0</v>
      </c>
      <c r="BJ335" s="20" t="s">
        <v>31</v>
      </c>
      <c r="BK335" s="153">
        <f>ROUND(I335*H335,2)</f>
        <v>0</v>
      </c>
      <c r="BL335" s="20" t="s">
        <v>125</v>
      </c>
      <c r="BM335" s="152" t="s">
        <v>582</v>
      </c>
    </row>
    <row r="336" spans="1:47" s="2" customFormat="1" ht="11.25">
      <c r="A336" s="35"/>
      <c r="B336" s="36"/>
      <c r="C336" s="35"/>
      <c r="D336" s="181" t="s">
        <v>273</v>
      </c>
      <c r="E336" s="35"/>
      <c r="F336" s="182" t="s">
        <v>583</v>
      </c>
      <c r="G336" s="35"/>
      <c r="H336" s="35"/>
      <c r="I336" s="183"/>
      <c r="J336" s="35"/>
      <c r="K336" s="35"/>
      <c r="L336" s="36"/>
      <c r="M336" s="184"/>
      <c r="N336" s="185"/>
      <c r="O336" s="56"/>
      <c r="P336" s="56"/>
      <c r="Q336" s="56"/>
      <c r="R336" s="56"/>
      <c r="S336" s="56"/>
      <c r="T336" s="57"/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T336" s="20" t="s">
        <v>273</v>
      </c>
      <c r="AU336" s="20" t="s">
        <v>78</v>
      </c>
    </row>
    <row r="337" spans="2:51" s="14" customFormat="1" ht="11.25">
      <c r="B337" s="163"/>
      <c r="D337" s="155" t="s">
        <v>127</v>
      </c>
      <c r="E337" s="164" t="s">
        <v>3</v>
      </c>
      <c r="F337" s="165" t="s">
        <v>584</v>
      </c>
      <c r="H337" s="164" t="s">
        <v>3</v>
      </c>
      <c r="I337" s="166"/>
      <c r="L337" s="163"/>
      <c r="M337" s="167"/>
      <c r="N337" s="168"/>
      <c r="O337" s="168"/>
      <c r="P337" s="168"/>
      <c r="Q337" s="168"/>
      <c r="R337" s="168"/>
      <c r="S337" s="168"/>
      <c r="T337" s="169"/>
      <c r="AT337" s="164" t="s">
        <v>127</v>
      </c>
      <c r="AU337" s="164" t="s">
        <v>78</v>
      </c>
      <c r="AV337" s="14" t="s">
        <v>31</v>
      </c>
      <c r="AW337" s="14" t="s">
        <v>30</v>
      </c>
      <c r="AX337" s="14" t="s">
        <v>69</v>
      </c>
      <c r="AY337" s="164" t="s">
        <v>118</v>
      </c>
    </row>
    <row r="338" spans="2:51" s="13" customFormat="1" ht="11.25">
      <c r="B338" s="154"/>
      <c r="D338" s="155" t="s">
        <v>127</v>
      </c>
      <c r="E338" s="156" t="s">
        <v>3</v>
      </c>
      <c r="F338" s="157" t="s">
        <v>585</v>
      </c>
      <c r="H338" s="158">
        <v>16</v>
      </c>
      <c r="I338" s="159"/>
      <c r="L338" s="154"/>
      <c r="M338" s="160"/>
      <c r="N338" s="161"/>
      <c r="O338" s="161"/>
      <c r="P338" s="161"/>
      <c r="Q338" s="161"/>
      <c r="R338" s="161"/>
      <c r="S338" s="161"/>
      <c r="T338" s="162"/>
      <c r="AT338" s="156" t="s">
        <v>127</v>
      </c>
      <c r="AU338" s="156" t="s">
        <v>78</v>
      </c>
      <c r="AV338" s="13" t="s">
        <v>78</v>
      </c>
      <c r="AW338" s="13" t="s">
        <v>30</v>
      </c>
      <c r="AX338" s="13" t="s">
        <v>69</v>
      </c>
      <c r="AY338" s="156" t="s">
        <v>118</v>
      </c>
    </row>
    <row r="339" spans="2:51" s="15" customFormat="1" ht="11.25">
      <c r="B339" s="170"/>
      <c r="D339" s="155" t="s">
        <v>127</v>
      </c>
      <c r="E339" s="171" t="s">
        <v>3</v>
      </c>
      <c r="F339" s="172" t="s">
        <v>150</v>
      </c>
      <c r="H339" s="173">
        <v>16</v>
      </c>
      <c r="I339" s="174"/>
      <c r="L339" s="170"/>
      <c r="M339" s="175"/>
      <c r="N339" s="176"/>
      <c r="O339" s="176"/>
      <c r="P339" s="176"/>
      <c r="Q339" s="176"/>
      <c r="R339" s="176"/>
      <c r="S339" s="176"/>
      <c r="T339" s="177"/>
      <c r="AT339" s="171" t="s">
        <v>127</v>
      </c>
      <c r="AU339" s="171" t="s">
        <v>78</v>
      </c>
      <c r="AV339" s="15" t="s">
        <v>125</v>
      </c>
      <c r="AW339" s="15" t="s">
        <v>30</v>
      </c>
      <c r="AX339" s="15" t="s">
        <v>31</v>
      </c>
      <c r="AY339" s="171" t="s">
        <v>118</v>
      </c>
    </row>
    <row r="340" spans="1:65" s="2" customFormat="1" ht="16.5" customHeight="1">
      <c r="A340" s="35"/>
      <c r="B340" s="140"/>
      <c r="C340" s="194" t="s">
        <v>586</v>
      </c>
      <c r="D340" s="194" t="s">
        <v>445</v>
      </c>
      <c r="E340" s="195" t="s">
        <v>587</v>
      </c>
      <c r="F340" s="196" t="s">
        <v>588</v>
      </c>
      <c r="G340" s="197" t="s">
        <v>171</v>
      </c>
      <c r="H340" s="198">
        <v>2.02</v>
      </c>
      <c r="I340" s="199"/>
      <c r="J340" s="200">
        <f>ROUND(I340*H340,2)</f>
        <v>0</v>
      </c>
      <c r="K340" s="196" t="s">
        <v>271</v>
      </c>
      <c r="L340" s="201"/>
      <c r="M340" s="202" t="s">
        <v>3</v>
      </c>
      <c r="N340" s="203" t="s">
        <v>40</v>
      </c>
      <c r="O340" s="56"/>
      <c r="P340" s="150">
        <f>O340*H340</f>
        <v>0</v>
      </c>
      <c r="Q340" s="150">
        <v>0.028</v>
      </c>
      <c r="R340" s="150">
        <f>Q340*H340</f>
        <v>0.05656</v>
      </c>
      <c r="S340" s="150">
        <v>0</v>
      </c>
      <c r="T340" s="151">
        <f>S340*H340</f>
        <v>0</v>
      </c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R340" s="152" t="s">
        <v>160</v>
      </c>
      <c r="AT340" s="152" t="s">
        <v>445</v>
      </c>
      <c r="AU340" s="152" t="s">
        <v>78</v>
      </c>
      <c r="AY340" s="20" t="s">
        <v>118</v>
      </c>
      <c r="BE340" s="153">
        <f>IF(N340="základní",J340,0)</f>
        <v>0</v>
      </c>
      <c r="BF340" s="153">
        <f>IF(N340="snížená",J340,0)</f>
        <v>0</v>
      </c>
      <c r="BG340" s="153">
        <f>IF(N340="zákl. přenesená",J340,0)</f>
        <v>0</v>
      </c>
      <c r="BH340" s="153">
        <f>IF(N340="sníž. přenesená",J340,0)</f>
        <v>0</v>
      </c>
      <c r="BI340" s="153">
        <f>IF(N340="nulová",J340,0)</f>
        <v>0</v>
      </c>
      <c r="BJ340" s="20" t="s">
        <v>31</v>
      </c>
      <c r="BK340" s="153">
        <f>ROUND(I340*H340,2)</f>
        <v>0</v>
      </c>
      <c r="BL340" s="20" t="s">
        <v>125</v>
      </c>
      <c r="BM340" s="152" t="s">
        <v>589</v>
      </c>
    </row>
    <row r="341" spans="2:51" s="13" customFormat="1" ht="11.25">
      <c r="B341" s="154"/>
      <c r="D341" s="155" t="s">
        <v>127</v>
      </c>
      <c r="E341" s="156" t="s">
        <v>3</v>
      </c>
      <c r="F341" s="157" t="s">
        <v>590</v>
      </c>
      <c r="H341" s="158">
        <v>2.02</v>
      </c>
      <c r="I341" s="159"/>
      <c r="L341" s="154"/>
      <c r="M341" s="160"/>
      <c r="N341" s="161"/>
      <c r="O341" s="161"/>
      <c r="P341" s="161"/>
      <c r="Q341" s="161"/>
      <c r="R341" s="161"/>
      <c r="S341" s="161"/>
      <c r="T341" s="162"/>
      <c r="AT341" s="156" t="s">
        <v>127</v>
      </c>
      <c r="AU341" s="156" t="s">
        <v>78</v>
      </c>
      <c r="AV341" s="13" t="s">
        <v>78</v>
      </c>
      <c r="AW341" s="13" t="s">
        <v>30</v>
      </c>
      <c r="AX341" s="13" t="s">
        <v>69</v>
      </c>
      <c r="AY341" s="156" t="s">
        <v>118</v>
      </c>
    </row>
    <row r="342" spans="2:51" s="15" customFormat="1" ht="11.25">
      <c r="B342" s="170"/>
      <c r="D342" s="155" t="s">
        <v>127</v>
      </c>
      <c r="E342" s="171" t="s">
        <v>3</v>
      </c>
      <c r="F342" s="172" t="s">
        <v>150</v>
      </c>
      <c r="H342" s="173">
        <v>2.02</v>
      </c>
      <c r="I342" s="174"/>
      <c r="L342" s="170"/>
      <c r="M342" s="175"/>
      <c r="N342" s="176"/>
      <c r="O342" s="176"/>
      <c r="P342" s="176"/>
      <c r="Q342" s="176"/>
      <c r="R342" s="176"/>
      <c r="S342" s="176"/>
      <c r="T342" s="177"/>
      <c r="AT342" s="171" t="s">
        <v>127</v>
      </c>
      <c r="AU342" s="171" t="s">
        <v>78</v>
      </c>
      <c r="AV342" s="15" t="s">
        <v>125</v>
      </c>
      <c r="AW342" s="15" t="s">
        <v>30</v>
      </c>
      <c r="AX342" s="15" t="s">
        <v>31</v>
      </c>
      <c r="AY342" s="171" t="s">
        <v>118</v>
      </c>
    </row>
    <row r="343" spans="1:65" s="2" customFormat="1" ht="16.5" customHeight="1">
      <c r="A343" s="35"/>
      <c r="B343" s="140"/>
      <c r="C343" s="194" t="s">
        <v>591</v>
      </c>
      <c r="D343" s="194" t="s">
        <v>445</v>
      </c>
      <c r="E343" s="195" t="s">
        <v>592</v>
      </c>
      <c r="F343" s="196" t="s">
        <v>593</v>
      </c>
      <c r="G343" s="197" t="s">
        <v>171</v>
      </c>
      <c r="H343" s="198">
        <v>5.05</v>
      </c>
      <c r="I343" s="199"/>
      <c r="J343" s="200">
        <f>ROUND(I343*H343,2)</f>
        <v>0</v>
      </c>
      <c r="K343" s="196" t="s">
        <v>271</v>
      </c>
      <c r="L343" s="201"/>
      <c r="M343" s="202" t="s">
        <v>3</v>
      </c>
      <c r="N343" s="203" t="s">
        <v>40</v>
      </c>
      <c r="O343" s="56"/>
      <c r="P343" s="150">
        <f>O343*H343</f>
        <v>0</v>
      </c>
      <c r="Q343" s="150">
        <v>0.04</v>
      </c>
      <c r="R343" s="150">
        <f>Q343*H343</f>
        <v>0.20199999999999999</v>
      </c>
      <c r="S343" s="150">
        <v>0</v>
      </c>
      <c r="T343" s="151">
        <f>S343*H343</f>
        <v>0</v>
      </c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R343" s="152" t="s">
        <v>160</v>
      </c>
      <c r="AT343" s="152" t="s">
        <v>445</v>
      </c>
      <c r="AU343" s="152" t="s">
        <v>78</v>
      </c>
      <c r="AY343" s="20" t="s">
        <v>118</v>
      </c>
      <c r="BE343" s="153">
        <f>IF(N343="základní",J343,0)</f>
        <v>0</v>
      </c>
      <c r="BF343" s="153">
        <f>IF(N343="snížená",J343,0)</f>
        <v>0</v>
      </c>
      <c r="BG343" s="153">
        <f>IF(N343="zákl. přenesená",J343,0)</f>
        <v>0</v>
      </c>
      <c r="BH343" s="153">
        <f>IF(N343="sníž. přenesená",J343,0)</f>
        <v>0</v>
      </c>
      <c r="BI343" s="153">
        <f>IF(N343="nulová",J343,0)</f>
        <v>0</v>
      </c>
      <c r="BJ343" s="20" t="s">
        <v>31</v>
      </c>
      <c r="BK343" s="153">
        <f>ROUND(I343*H343,2)</f>
        <v>0</v>
      </c>
      <c r="BL343" s="20" t="s">
        <v>125</v>
      </c>
      <c r="BM343" s="152" t="s">
        <v>594</v>
      </c>
    </row>
    <row r="344" spans="2:51" s="13" customFormat="1" ht="11.25">
      <c r="B344" s="154"/>
      <c r="D344" s="155" t="s">
        <v>127</v>
      </c>
      <c r="E344" s="156" t="s">
        <v>3</v>
      </c>
      <c r="F344" s="157" t="s">
        <v>595</v>
      </c>
      <c r="H344" s="158">
        <v>5.05</v>
      </c>
      <c r="I344" s="159"/>
      <c r="L344" s="154"/>
      <c r="M344" s="160"/>
      <c r="N344" s="161"/>
      <c r="O344" s="161"/>
      <c r="P344" s="161"/>
      <c r="Q344" s="161"/>
      <c r="R344" s="161"/>
      <c r="S344" s="161"/>
      <c r="T344" s="162"/>
      <c r="AT344" s="156" t="s">
        <v>127</v>
      </c>
      <c r="AU344" s="156" t="s">
        <v>78</v>
      </c>
      <c r="AV344" s="13" t="s">
        <v>78</v>
      </c>
      <c r="AW344" s="13" t="s">
        <v>30</v>
      </c>
      <c r="AX344" s="13" t="s">
        <v>69</v>
      </c>
      <c r="AY344" s="156" t="s">
        <v>118</v>
      </c>
    </row>
    <row r="345" spans="2:51" s="15" customFormat="1" ht="11.25">
      <c r="B345" s="170"/>
      <c r="D345" s="155" t="s">
        <v>127</v>
      </c>
      <c r="E345" s="171" t="s">
        <v>3</v>
      </c>
      <c r="F345" s="172" t="s">
        <v>150</v>
      </c>
      <c r="H345" s="173">
        <v>5.05</v>
      </c>
      <c r="I345" s="174"/>
      <c r="L345" s="170"/>
      <c r="M345" s="175"/>
      <c r="N345" s="176"/>
      <c r="O345" s="176"/>
      <c r="P345" s="176"/>
      <c r="Q345" s="176"/>
      <c r="R345" s="176"/>
      <c r="S345" s="176"/>
      <c r="T345" s="177"/>
      <c r="AT345" s="171" t="s">
        <v>127</v>
      </c>
      <c r="AU345" s="171" t="s">
        <v>78</v>
      </c>
      <c r="AV345" s="15" t="s">
        <v>125</v>
      </c>
      <c r="AW345" s="15" t="s">
        <v>30</v>
      </c>
      <c r="AX345" s="15" t="s">
        <v>31</v>
      </c>
      <c r="AY345" s="171" t="s">
        <v>118</v>
      </c>
    </row>
    <row r="346" spans="1:65" s="2" customFormat="1" ht="16.5" customHeight="1">
      <c r="A346" s="35"/>
      <c r="B346" s="140"/>
      <c r="C346" s="194" t="s">
        <v>596</v>
      </c>
      <c r="D346" s="194" t="s">
        <v>445</v>
      </c>
      <c r="E346" s="195" t="s">
        <v>597</v>
      </c>
      <c r="F346" s="196" t="s">
        <v>598</v>
      </c>
      <c r="G346" s="197" t="s">
        <v>171</v>
      </c>
      <c r="H346" s="198">
        <v>7.07</v>
      </c>
      <c r="I346" s="199"/>
      <c r="J346" s="200">
        <f>ROUND(I346*H346,2)</f>
        <v>0</v>
      </c>
      <c r="K346" s="196" t="s">
        <v>271</v>
      </c>
      <c r="L346" s="201"/>
      <c r="M346" s="202" t="s">
        <v>3</v>
      </c>
      <c r="N346" s="203" t="s">
        <v>40</v>
      </c>
      <c r="O346" s="56"/>
      <c r="P346" s="150">
        <f>O346*H346</f>
        <v>0</v>
      </c>
      <c r="Q346" s="150">
        <v>0.051</v>
      </c>
      <c r="R346" s="150">
        <f>Q346*H346</f>
        <v>0.36057</v>
      </c>
      <c r="S346" s="150">
        <v>0</v>
      </c>
      <c r="T346" s="151">
        <f>S346*H346</f>
        <v>0</v>
      </c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R346" s="152" t="s">
        <v>160</v>
      </c>
      <c r="AT346" s="152" t="s">
        <v>445</v>
      </c>
      <c r="AU346" s="152" t="s">
        <v>78</v>
      </c>
      <c r="AY346" s="20" t="s">
        <v>118</v>
      </c>
      <c r="BE346" s="153">
        <f>IF(N346="základní",J346,0)</f>
        <v>0</v>
      </c>
      <c r="BF346" s="153">
        <f>IF(N346="snížená",J346,0)</f>
        <v>0</v>
      </c>
      <c r="BG346" s="153">
        <f>IF(N346="zákl. přenesená",J346,0)</f>
        <v>0</v>
      </c>
      <c r="BH346" s="153">
        <f>IF(N346="sníž. přenesená",J346,0)</f>
        <v>0</v>
      </c>
      <c r="BI346" s="153">
        <f>IF(N346="nulová",J346,0)</f>
        <v>0</v>
      </c>
      <c r="BJ346" s="20" t="s">
        <v>31</v>
      </c>
      <c r="BK346" s="153">
        <f>ROUND(I346*H346,2)</f>
        <v>0</v>
      </c>
      <c r="BL346" s="20" t="s">
        <v>125</v>
      </c>
      <c r="BM346" s="152" t="s">
        <v>599</v>
      </c>
    </row>
    <row r="347" spans="2:51" s="13" customFormat="1" ht="11.25">
      <c r="B347" s="154"/>
      <c r="D347" s="155" t="s">
        <v>127</v>
      </c>
      <c r="E347" s="156" t="s">
        <v>3</v>
      </c>
      <c r="F347" s="157" t="s">
        <v>600</v>
      </c>
      <c r="H347" s="158">
        <v>7.07</v>
      </c>
      <c r="I347" s="159"/>
      <c r="L347" s="154"/>
      <c r="M347" s="160"/>
      <c r="N347" s="161"/>
      <c r="O347" s="161"/>
      <c r="P347" s="161"/>
      <c r="Q347" s="161"/>
      <c r="R347" s="161"/>
      <c r="S347" s="161"/>
      <c r="T347" s="162"/>
      <c r="AT347" s="156" t="s">
        <v>127</v>
      </c>
      <c r="AU347" s="156" t="s">
        <v>78</v>
      </c>
      <c r="AV347" s="13" t="s">
        <v>78</v>
      </c>
      <c r="AW347" s="13" t="s">
        <v>30</v>
      </c>
      <c r="AX347" s="13" t="s">
        <v>31</v>
      </c>
      <c r="AY347" s="156" t="s">
        <v>118</v>
      </c>
    </row>
    <row r="348" spans="1:65" s="2" customFormat="1" ht="16.5" customHeight="1">
      <c r="A348" s="35"/>
      <c r="B348" s="140"/>
      <c r="C348" s="194" t="s">
        <v>601</v>
      </c>
      <c r="D348" s="194" t="s">
        <v>445</v>
      </c>
      <c r="E348" s="195" t="s">
        <v>602</v>
      </c>
      <c r="F348" s="196" t="s">
        <v>603</v>
      </c>
      <c r="G348" s="197" t="s">
        <v>171</v>
      </c>
      <c r="H348" s="198">
        <v>2.02</v>
      </c>
      <c r="I348" s="199"/>
      <c r="J348" s="200">
        <f>ROUND(I348*H348,2)</f>
        <v>0</v>
      </c>
      <c r="K348" s="196" t="s">
        <v>271</v>
      </c>
      <c r="L348" s="201"/>
      <c r="M348" s="202" t="s">
        <v>3</v>
      </c>
      <c r="N348" s="203" t="s">
        <v>40</v>
      </c>
      <c r="O348" s="56"/>
      <c r="P348" s="150">
        <f>O348*H348</f>
        <v>0</v>
      </c>
      <c r="Q348" s="150">
        <v>0.068</v>
      </c>
      <c r="R348" s="150">
        <f>Q348*H348</f>
        <v>0.13736</v>
      </c>
      <c r="S348" s="150">
        <v>0</v>
      </c>
      <c r="T348" s="151">
        <f>S348*H348</f>
        <v>0</v>
      </c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R348" s="152" t="s">
        <v>160</v>
      </c>
      <c r="AT348" s="152" t="s">
        <v>445</v>
      </c>
      <c r="AU348" s="152" t="s">
        <v>78</v>
      </c>
      <c r="AY348" s="20" t="s">
        <v>118</v>
      </c>
      <c r="BE348" s="153">
        <f>IF(N348="základní",J348,0)</f>
        <v>0</v>
      </c>
      <c r="BF348" s="153">
        <f>IF(N348="snížená",J348,0)</f>
        <v>0</v>
      </c>
      <c r="BG348" s="153">
        <f>IF(N348="zákl. přenesená",J348,0)</f>
        <v>0</v>
      </c>
      <c r="BH348" s="153">
        <f>IF(N348="sníž. přenesená",J348,0)</f>
        <v>0</v>
      </c>
      <c r="BI348" s="153">
        <f>IF(N348="nulová",J348,0)</f>
        <v>0</v>
      </c>
      <c r="BJ348" s="20" t="s">
        <v>31</v>
      </c>
      <c r="BK348" s="153">
        <f>ROUND(I348*H348,2)</f>
        <v>0</v>
      </c>
      <c r="BL348" s="20" t="s">
        <v>125</v>
      </c>
      <c r="BM348" s="152" t="s">
        <v>604</v>
      </c>
    </row>
    <row r="349" spans="2:51" s="13" customFormat="1" ht="11.25">
      <c r="B349" s="154"/>
      <c r="D349" s="155" t="s">
        <v>127</v>
      </c>
      <c r="E349" s="156" t="s">
        <v>3</v>
      </c>
      <c r="F349" s="157" t="s">
        <v>590</v>
      </c>
      <c r="H349" s="158">
        <v>2.02</v>
      </c>
      <c r="I349" s="159"/>
      <c r="L349" s="154"/>
      <c r="M349" s="160"/>
      <c r="N349" s="161"/>
      <c r="O349" s="161"/>
      <c r="P349" s="161"/>
      <c r="Q349" s="161"/>
      <c r="R349" s="161"/>
      <c r="S349" s="161"/>
      <c r="T349" s="162"/>
      <c r="AT349" s="156" t="s">
        <v>127</v>
      </c>
      <c r="AU349" s="156" t="s">
        <v>78</v>
      </c>
      <c r="AV349" s="13" t="s">
        <v>78</v>
      </c>
      <c r="AW349" s="13" t="s">
        <v>30</v>
      </c>
      <c r="AX349" s="13" t="s">
        <v>69</v>
      </c>
      <c r="AY349" s="156" t="s">
        <v>118</v>
      </c>
    </row>
    <row r="350" spans="2:51" s="15" customFormat="1" ht="11.25">
      <c r="B350" s="170"/>
      <c r="D350" s="155" t="s">
        <v>127</v>
      </c>
      <c r="E350" s="171" t="s">
        <v>3</v>
      </c>
      <c r="F350" s="172" t="s">
        <v>150</v>
      </c>
      <c r="H350" s="173">
        <v>2.02</v>
      </c>
      <c r="I350" s="174"/>
      <c r="L350" s="170"/>
      <c r="M350" s="175"/>
      <c r="N350" s="176"/>
      <c r="O350" s="176"/>
      <c r="P350" s="176"/>
      <c r="Q350" s="176"/>
      <c r="R350" s="176"/>
      <c r="S350" s="176"/>
      <c r="T350" s="177"/>
      <c r="AT350" s="171" t="s">
        <v>127</v>
      </c>
      <c r="AU350" s="171" t="s">
        <v>78</v>
      </c>
      <c r="AV350" s="15" t="s">
        <v>125</v>
      </c>
      <c r="AW350" s="15" t="s">
        <v>30</v>
      </c>
      <c r="AX350" s="15" t="s">
        <v>31</v>
      </c>
      <c r="AY350" s="171" t="s">
        <v>118</v>
      </c>
    </row>
    <row r="351" spans="1:65" s="2" customFormat="1" ht="21.75" customHeight="1">
      <c r="A351" s="35"/>
      <c r="B351" s="140"/>
      <c r="C351" s="141" t="s">
        <v>605</v>
      </c>
      <c r="D351" s="141" t="s">
        <v>121</v>
      </c>
      <c r="E351" s="142" t="s">
        <v>606</v>
      </c>
      <c r="F351" s="143" t="s">
        <v>607</v>
      </c>
      <c r="G351" s="144" t="s">
        <v>171</v>
      </c>
      <c r="H351" s="145">
        <v>7</v>
      </c>
      <c r="I351" s="146"/>
      <c r="J351" s="147">
        <f>ROUND(I351*H351,2)</f>
        <v>0</v>
      </c>
      <c r="K351" s="143" t="s">
        <v>271</v>
      </c>
      <c r="L351" s="36"/>
      <c r="M351" s="148" t="s">
        <v>3</v>
      </c>
      <c r="N351" s="149" t="s">
        <v>40</v>
      </c>
      <c r="O351" s="56"/>
      <c r="P351" s="150">
        <f>O351*H351</f>
        <v>0</v>
      </c>
      <c r="Q351" s="150">
        <v>0.08742</v>
      </c>
      <c r="R351" s="150">
        <f>Q351*H351</f>
        <v>0.6119399999999999</v>
      </c>
      <c r="S351" s="150">
        <v>0</v>
      </c>
      <c r="T351" s="151">
        <f>S351*H351</f>
        <v>0</v>
      </c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R351" s="152" t="s">
        <v>125</v>
      </c>
      <c r="AT351" s="152" t="s">
        <v>121</v>
      </c>
      <c r="AU351" s="152" t="s">
        <v>78</v>
      </c>
      <c r="AY351" s="20" t="s">
        <v>118</v>
      </c>
      <c r="BE351" s="153">
        <f>IF(N351="základní",J351,0)</f>
        <v>0</v>
      </c>
      <c r="BF351" s="153">
        <f>IF(N351="snížená",J351,0)</f>
        <v>0</v>
      </c>
      <c r="BG351" s="153">
        <f>IF(N351="zákl. přenesená",J351,0)</f>
        <v>0</v>
      </c>
      <c r="BH351" s="153">
        <f>IF(N351="sníž. přenesená",J351,0)</f>
        <v>0</v>
      </c>
      <c r="BI351" s="153">
        <f>IF(N351="nulová",J351,0)</f>
        <v>0</v>
      </c>
      <c r="BJ351" s="20" t="s">
        <v>31</v>
      </c>
      <c r="BK351" s="153">
        <f>ROUND(I351*H351,2)</f>
        <v>0</v>
      </c>
      <c r="BL351" s="20" t="s">
        <v>125</v>
      </c>
      <c r="BM351" s="152" t="s">
        <v>608</v>
      </c>
    </row>
    <row r="352" spans="1:47" s="2" customFormat="1" ht="11.25">
      <c r="A352" s="35"/>
      <c r="B352" s="36"/>
      <c r="C352" s="35"/>
      <c r="D352" s="181" t="s">
        <v>273</v>
      </c>
      <c r="E352" s="35"/>
      <c r="F352" s="182" t="s">
        <v>609</v>
      </c>
      <c r="G352" s="35"/>
      <c r="H352" s="35"/>
      <c r="I352" s="183"/>
      <c r="J352" s="35"/>
      <c r="K352" s="35"/>
      <c r="L352" s="36"/>
      <c r="M352" s="184"/>
      <c r="N352" s="185"/>
      <c r="O352" s="56"/>
      <c r="P352" s="56"/>
      <c r="Q352" s="56"/>
      <c r="R352" s="56"/>
      <c r="S352" s="56"/>
      <c r="T352" s="57"/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T352" s="20" t="s">
        <v>273</v>
      </c>
      <c r="AU352" s="20" t="s">
        <v>78</v>
      </c>
    </row>
    <row r="353" spans="2:51" s="14" customFormat="1" ht="11.25">
      <c r="B353" s="163"/>
      <c r="D353" s="155" t="s">
        <v>127</v>
      </c>
      <c r="E353" s="164" t="s">
        <v>3</v>
      </c>
      <c r="F353" s="165" t="s">
        <v>610</v>
      </c>
      <c r="H353" s="164" t="s">
        <v>3</v>
      </c>
      <c r="I353" s="166"/>
      <c r="L353" s="163"/>
      <c r="M353" s="167"/>
      <c r="N353" s="168"/>
      <c r="O353" s="168"/>
      <c r="P353" s="168"/>
      <c r="Q353" s="168"/>
      <c r="R353" s="168"/>
      <c r="S353" s="168"/>
      <c r="T353" s="169"/>
      <c r="AT353" s="164" t="s">
        <v>127</v>
      </c>
      <c r="AU353" s="164" t="s">
        <v>78</v>
      </c>
      <c r="AV353" s="14" t="s">
        <v>31</v>
      </c>
      <c r="AW353" s="14" t="s">
        <v>30</v>
      </c>
      <c r="AX353" s="14" t="s">
        <v>69</v>
      </c>
      <c r="AY353" s="164" t="s">
        <v>118</v>
      </c>
    </row>
    <row r="354" spans="2:51" s="13" customFormat="1" ht="11.25">
      <c r="B354" s="154"/>
      <c r="D354" s="155" t="s">
        <v>127</v>
      </c>
      <c r="E354" s="156" t="s">
        <v>3</v>
      </c>
      <c r="F354" s="157" t="s">
        <v>155</v>
      </c>
      <c r="H354" s="158">
        <v>7</v>
      </c>
      <c r="I354" s="159"/>
      <c r="L354" s="154"/>
      <c r="M354" s="160"/>
      <c r="N354" s="161"/>
      <c r="O354" s="161"/>
      <c r="P354" s="161"/>
      <c r="Q354" s="161"/>
      <c r="R354" s="161"/>
      <c r="S354" s="161"/>
      <c r="T354" s="162"/>
      <c r="AT354" s="156" t="s">
        <v>127</v>
      </c>
      <c r="AU354" s="156" t="s">
        <v>78</v>
      </c>
      <c r="AV354" s="13" t="s">
        <v>78</v>
      </c>
      <c r="AW354" s="13" t="s">
        <v>30</v>
      </c>
      <c r="AX354" s="13" t="s">
        <v>31</v>
      </c>
      <c r="AY354" s="156" t="s">
        <v>118</v>
      </c>
    </row>
    <row r="355" spans="1:65" s="2" customFormat="1" ht="16.5" customHeight="1">
      <c r="A355" s="35"/>
      <c r="B355" s="140"/>
      <c r="C355" s="194" t="s">
        <v>611</v>
      </c>
      <c r="D355" s="194" t="s">
        <v>445</v>
      </c>
      <c r="E355" s="195" t="s">
        <v>612</v>
      </c>
      <c r="F355" s="196" t="s">
        <v>613</v>
      </c>
      <c r="G355" s="197" t="s">
        <v>171</v>
      </c>
      <c r="H355" s="198">
        <v>7.07</v>
      </c>
      <c r="I355" s="199"/>
      <c r="J355" s="200">
        <f>ROUND(I355*H355,2)</f>
        <v>0</v>
      </c>
      <c r="K355" s="196" t="s">
        <v>271</v>
      </c>
      <c r="L355" s="201"/>
      <c r="M355" s="202" t="s">
        <v>3</v>
      </c>
      <c r="N355" s="203" t="s">
        <v>40</v>
      </c>
      <c r="O355" s="56"/>
      <c r="P355" s="150">
        <f>O355*H355</f>
        <v>0</v>
      </c>
      <c r="Q355" s="150">
        <v>0.081</v>
      </c>
      <c r="R355" s="150">
        <f>Q355*H355</f>
        <v>0.57267</v>
      </c>
      <c r="S355" s="150">
        <v>0</v>
      </c>
      <c r="T355" s="151">
        <f>S355*H355</f>
        <v>0</v>
      </c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R355" s="152" t="s">
        <v>160</v>
      </c>
      <c r="AT355" s="152" t="s">
        <v>445</v>
      </c>
      <c r="AU355" s="152" t="s">
        <v>78</v>
      </c>
      <c r="AY355" s="20" t="s">
        <v>118</v>
      </c>
      <c r="BE355" s="153">
        <f>IF(N355="základní",J355,0)</f>
        <v>0</v>
      </c>
      <c r="BF355" s="153">
        <f>IF(N355="snížená",J355,0)</f>
        <v>0</v>
      </c>
      <c r="BG355" s="153">
        <f>IF(N355="zákl. přenesená",J355,0)</f>
        <v>0</v>
      </c>
      <c r="BH355" s="153">
        <f>IF(N355="sníž. přenesená",J355,0)</f>
        <v>0</v>
      </c>
      <c r="BI355" s="153">
        <f>IF(N355="nulová",J355,0)</f>
        <v>0</v>
      </c>
      <c r="BJ355" s="20" t="s">
        <v>31</v>
      </c>
      <c r="BK355" s="153">
        <f>ROUND(I355*H355,2)</f>
        <v>0</v>
      </c>
      <c r="BL355" s="20" t="s">
        <v>125</v>
      </c>
      <c r="BM355" s="152" t="s">
        <v>614</v>
      </c>
    </row>
    <row r="356" spans="2:51" s="13" customFormat="1" ht="11.25">
      <c r="B356" s="154"/>
      <c r="D356" s="155" t="s">
        <v>127</v>
      </c>
      <c r="E356" s="156" t="s">
        <v>3</v>
      </c>
      <c r="F356" s="157" t="s">
        <v>600</v>
      </c>
      <c r="H356" s="158">
        <v>7.07</v>
      </c>
      <c r="I356" s="159"/>
      <c r="L356" s="154"/>
      <c r="M356" s="160"/>
      <c r="N356" s="161"/>
      <c r="O356" s="161"/>
      <c r="P356" s="161"/>
      <c r="Q356" s="161"/>
      <c r="R356" s="161"/>
      <c r="S356" s="161"/>
      <c r="T356" s="162"/>
      <c r="AT356" s="156" t="s">
        <v>127</v>
      </c>
      <c r="AU356" s="156" t="s">
        <v>78</v>
      </c>
      <c r="AV356" s="13" t="s">
        <v>78</v>
      </c>
      <c r="AW356" s="13" t="s">
        <v>30</v>
      </c>
      <c r="AX356" s="13" t="s">
        <v>69</v>
      </c>
      <c r="AY356" s="156" t="s">
        <v>118</v>
      </c>
    </row>
    <row r="357" spans="2:51" s="15" customFormat="1" ht="11.25">
      <c r="B357" s="170"/>
      <c r="D357" s="155" t="s">
        <v>127</v>
      </c>
      <c r="E357" s="171" t="s">
        <v>3</v>
      </c>
      <c r="F357" s="172" t="s">
        <v>150</v>
      </c>
      <c r="H357" s="173">
        <v>7.07</v>
      </c>
      <c r="I357" s="174"/>
      <c r="L357" s="170"/>
      <c r="M357" s="175"/>
      <c r="N357" s="176"/>
      <c r="O357" s="176"/>
      <c r="P357" s="176"/>
      <c r="Q357" s="176"/>
      <c r="R357" s="176"/>
      <c r="S357" s="176"/>
      <c r="T357" s="177"/>
      <c r="AT357" s="171" t="s">
        <v>127</v>
      </c>
      <c r="AU357" s="171" t="s">
        <v>78</v>
      </c>
      <c r="AV357" s="15" t="s">
        <v>125</v>
      </c>
      <c r="AW357" s="15" t="s">
        <v>30</v>
      </c>
      <c r="AX357" s="15" t="s">
        <v>31</v>
      </c>
      <c r="AY357" s="171" t="s">
        <v>118</v>
      </c>
    </row>
    <row r="358" spans="2:63" s="12" customFormat="1" ht="22.9" customHeight="1">
      <c r="B358" s="127"/>
      <c r="D358" s="128" t="s">
        <v>68</v>
      </c>
      <c r="E358" s="138" t="s">
        <v>151</v>
      </c>
      <c r="F358" s="138" t="s">
        <v>615</v>
      </c>
      <c r="I358" s="130"/>
      <c r="J358" s="139">
        <f>BK358</f>
        <v>0</v>
      </c>
      <c r="L358" s="127"/>
      <c r="M358" s="132"/>
      <c r="N358" s="133"/>
      <c r="O358" s="133"/>
      <c r="P358" s="134">
        <f>SUM(P359:P364)</f>
        <v>0</v>
      </c>
      <c r="Q358" s="133"/>
      <c r="R358" s="134">
        <f>SUM(R359:R364)</f>
        <v>7.998931649999999</v>
      </c>
      <c r="S358" s="133"/>
      <c r="T358" s="135">
        <f>SUM(T359:T364)</f>
        <v>0</v>
      </c>
      <c r="AR358" s="128" t="s">
        <v>31</v>
      </c>
      <c r="AT358" s="136" t="s">
        <v>68</v>
      </c>
      <c r="AU358" s="136" t="s">
        <v>31</v>
      </c>
      <c r="AY358" s="128" t="s">
        <v>118</v>
      </c>
      <c r="BK358" s="137">
        <f>SUM(BK359:BK364)</f>
        <v>0</v>
      </c>
    </row>
    <row r="359" spans="1:65" s="2" customFormat="1" ht="49.15" customHeight="1">
      <c r="A359" s="35"/>
      <c r="B359" s="140"/>
      <c r="C359" s="141" t="s">
        <v>616</v>
      </c>
      <c r="D359" s="141" t="s">
        <v>121</v>
      </c>
      <c r="E359" s="142" t="s">
        <v>617</v>
      </c>
      <c r="F359" s="143" t="s">
        <v>618</v>
      </c>
      <c r="G359" s="144" t="s">
        <v>270</v>
      </c>
      <c r="H359" s="145">
        <v>135.753</v>
      </c>
      <c r="I359" s="146"/>
      <c r="J359" s="147">
        <f>ROUND(I359*H359,2)</f>
        <v>0</v>
      </c>
      <c r="K359" s="143" t="s">
        <v>271</v>
      </c>
      <c r="L359" s="36"/>
      <c r="M359" s="148" t="s">
        <v>3</v>
      </c>
      <c r="N359" s="149" t="s">
        <v>40</v>
      </c>
      <c r="O359" s="56"/>
      <c r="P359" s="150">
        <f>O359*H359</f>
        <v>0</v>
      </c>
      <c r="Q359" s="150">
        <v>0.05145</v>
      </c>
      <c r="R359" s="150">
        <f>Q359*H359</f>
        <v>6.9844918499999995</v>
      </c>
      <c r="S359" s="150">
        <v>0</v>
      </c>
      <c r="T359" s="151">
        <f>S359*H359</f>
        <v>0</v>
      </c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R359" s="152" t="s">
        <v>125</v>
      </c>
      <c r="AT359" s="152" t="s">
        <v>121</v>
      </c>
      <c r="AU359" s="152" t="s">
        <v>78</v>
      </c>
      <c r="AY359" s="20" t="s">
        <v>118</v>
      </c>
      <c r="BE359" s="153">
        <f>IF(N359="základní",J359,0)</f>
        <v>0</v>
      </c>
      <c r="BF359" s="153">
        <f>IF(N359="snížená",J359,0)</f>
        <v>0</v>
      </c>
      <c r="BG359" s="153">
        <f>IF(N359="zákl. přenesená",J359,0)</f>
        <v>0</v>
      </c>
      <c r="BH359" s="153">
        <f>IF(N359="sníž. přenesená",J359,0)</f>
        <v>0</v>
      </c>
      <c r="BI359" s="153">
        <f>IF(N359="nulová",J359,0)</f>
        <v>0</v>
      </c>
      <c r="BJ359" s="20" t="s">
        <v>31</v>
      </c>
      <c r="BK359" s="153">
        <f>ROUND(I359*H359,2)</f>
        <v>0</v>
      </c>
      <c r="BL359" s="20" t="s">
        <v>125</v>
      </c>
      <c r="BM359" s="152" t="s">
        <v>619</v>
      </c>
    </row>
    <row r="360" spans="1:47" s="2" customFormat="1" ht="11.25">
      <c r="A360" s="35"/>
      <c r="B360" s="36"/>
      <c r="C360" s="35"/>
      <c r="D360" s="181" t="s">
        <v>273</v>
      </c>
      <c r="E360" s="35"/>
      <c r="F360" s="182" t="s">
        <v>620</v>
      </c>
      <c r="G360" s="35"/>
      <c r="H360" s="35"/>
      <c r="I360" s="183"/>
      <c r="J360" s="35"/>
      <c r="K360" s="35"/>
      <c r="L360" s="36"/>
      <c r="M360" s="184"/>
      <c r="N360" s="185"/>
      <c r="O360" s="56"/>
      <c r="P360" s="56"/>
      <c r="Q360" s="56"/>
      <c r="R360" s="56"/>
      <c r="S360" s="56"/>
      <c r="T360" s="57"/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T360" s="20" t="s">
        <v>273</v>
      </c>
      <c r="AU360" s="20" t="s">
        <v>78</v>
      </c>
    </row>
    <row r="361" spans="2:51" s="13" customFormat="1" ht="11.25">
      <c r="B361" s="154"/>
      <c r="D361" s="155" t="s">
        <v>127</v>
      </c>
      <c r="E361" s="156" t="s">
        <v>3</v>
      </c>
      <c r="F361" s="157" t="s">
        <v>621</v>
      </c>
      <c r="H361" s="158">
        <v>135.753</v>
      </c>
      <c r="I361" s="159"/>
      <c r="L361" s="154"/>
      <c r="M361" s="160"/>
      <c r="N361" s="161"/>
      <c r="O361" s="161"/>
      <c r="P361" s="161"/>
      <c r="Q361" s="161"/>
      <c r="R361" s="161"/>
      <c r="S361" s="161"/>
      <c r="T361" s="162"/>
      <c r="AT361" s="156" t="s">
        <v>127</v>
      </c>
      <c r="AU361" s="156" t="s">
        <v>78</v>
      </c>
      <c r="AV361" s="13" t="s">
        <v>78</v>
      </c>
      <c r="AW361" s="13" t="s">
        <v>30</v>
      </c>
      <c r="AX361" s="13" t="s">
        <v>31</v>
      </c>
      <c r="AY361" s="156" t="s">
        <v>118</v>
      </c>
    </row>
    <row r="362" spans="1:65" s="2" customFormat="1" ht="49.15" customHeight="1">
      <c r="A362" s="35"/>
      <c r="B362" s="140"/>
      <c r="C362" s="141" t="s">
        <v>622</v>
      </c>
      <c r="D362" s="141" t="s">
        <v>121</v>
      </c>
      <c r="E362" s="142" t="s">
        <v>623</v>
      </c>
      <c r="F362" s="143" t="s">
        <v>624</v>
      </c>
      <c r="G362" s="144" t="s">
        <v>270</v>
      </c>
      <c r="H362" s="145">
        <v>17.27</v>
      </c>
      <c r="I362" s="146"/>
      <c r="J362" s="147">
        <f>ROUND(I362*H362,2)</f>
        <v>0</v>
      </c>
      <c r="K362" s="143" t="s">
        <v>271</v>
      </c>
      <c r="L362" s="36"/>
      <c r="M362" s="148" t="s">
        <v>3</v>
      </c>
      <c r="N362" s="149" t="s">
        <v>40</v>
      </c>
      <c r="O362" s="56"/>
      <c r="P362" s="150">
        <f>O362*H362</f>
        <v>0</v>
      </c>
      <c r="Q362" s="150">
        <v>0.05874</v>
      </c>
      <c r="R362" s="150">
        <f>Q362*H362</f>
        <v>1.0144398</v>
      </c>
      <c r="S362" s="150">
        <v>0</v>
      </c>
      <c r="T362" s="151">
        <f>S362*H362</f>
        <v>0</v>
      </c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R362" s="152" t="s">
        <v>125</v>
      </c>
      <c r="AT362" s="152" t="s">
        <v>121</v>
      </c>
      <c r="AU362" s="152" t="s">
        <v>78</v>
      </c>
      <c r="AY362" s="20" t="s">
        <v>118</v>
      </c>
      <c r="BE362" s="153">
        <f>IF(N362="základní",J362,0)</f>
        <v>0</v>
      </c>
      <c r="BF362" s="153">
        <f>IF(N362="snížená",J362,0)</f>
        <v>0</v>
      </c>
      <c r="BG362" s="153">
        <f>IF(N362="zákl. přenesená",J362,0)</f>
        <v>0</v>
      </c>
      <c r="BH362" s="153">
        <f>IF(N362="sníž. přenesená",J362,0)</f>
        <v>0</v>
      </c>
      <c r="BI362" s="153">
        <f>IF(N362="nulová",J362,0)</f>
        <v>0</v>
      </c>
      <c r="BJ362" s="20" t="s">
        <v>31</v>
      </c>
      <c r="BK362" s="153">
        <f>ROUND(I362*H362,2)</f>
        <v>0</v>
      </c>
      <c r="BL362" s="20" t="s">
        <v>125</v>
      </c>
      <c r="BM362" s="152" t="s">
        <v>625</v>
      </c>
    </row>
    <row r="363" spans="1:47" s="2" customFormat="1" ht="11.25">
      <c r="A363" s="35"/>
      <c r="B363" s="36"/>
      <c r="C363" s="35"/>
      <c r="D363" s="181" t="s">
        <v>273</v>
      </c>
      <c r="E363" s="35"/>
      <c r="F363" s="182" t="s">
        <v>626</v>
      </c>
      <c r="G363" s="35"/>
      <c r="H363" s="35"/>
      <c r="I363" s="183"/>
      <c r="J363" s="35"/>
      <c r="K363" s="35"/>
      <c r="L363" s="36"/>
      <c r="M363" s="184"/>
      <c r="N363" s="185"/>
      <c r="O363" s="56"/>
      <c r="P363" s="56"/>
      <c r="Q363" s="56"/>
      <c r="R363" s="56"/>
      <c r="S363" s="56"/>
      <c r="T363" s="57"/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T363" s="20" t="s">
        <v>273</v>
      </c>
      <c r="AU363" s="20" t="s">
        <v>78</v>
      </c>
    </row>
    <row r="364" spans="2:51" s="13" customFormat="1" ht="11.25">
      <c r="B364" s="154"/>
      <c r="D364" s="155" t="s">
        <v>127</v>
      </c>
      <c r="E364" s="156" t="s">
        <v>3</v>
      </c>
      <c r="F364" s="157" t="s">
        <v>627</v>
      </c>
      <c r="H364" s="158">
        <v>17.27</v>
      </c>
      <c r="I364" s="159"/>
      <c r="L364" s="154"/>
      <c r="M364" s="160"/>
      <c r="N364" s="161"/>
      <c r="O364" s="161"/>
      <c r="P364" s="161"/>
      <c r="Q364" s="161"/>
      <c r="R364" s="161"/>
      <c r="S364" s="161"/>
      <c r="T364" s="162"/>
      <c r="AT364" s="156" t="s">
        <v>127</v>
      </c>
      <c r="AU364" s="156" t="s">
        <v>78</v>
      </c>
      <c r="AV364" s="13" t="s">
        <v>78</v>
      </c>
      <c r="AW364" s="13" t="s">
        <v>30</v>
      </c>
      <c r="AX364" s="13" t="s">
        <v>31</v>
      </c>
      <c r="AY364" s="156" t="s">
        <v>118</v>
      </c>
    </row>
    <row r="365" spans="2:63" s="12" customFormat="1" ht="22.9" customHeight="1">
      <c r="B365" s="127"/>
      <c r="D365" s="128" t="s">
        <v>68</v>
      </c>
      <c r="E365" s="138" t="s">
        <v>160</v>
      </c>
      <c r="F365" s="138" t="s">
        <v>628</v>
      </c>
      <c r="I365" s="130"/>
      <c r="J365" s="139">
        <f>BK365</f>
        <v>0</v>
      </c>
      <c r="L365" s="127"/>
      <c r="M365" s="132"/>
      <c r="N365" s="133"/>
      <c r="O365" s="133"/>
      <c r="P365" s="134">
        <f>SUM(P366:P540)</f>
        <v>0</v>
      </c>
      <c r="Q365" s="133"/>
      <c r="R365" s="134">
        <f>SUM(R366:R540)</f>
        <v>687.2931253799997</v>
      </c>
      <c r="S365" s="133"/>
      <c r="T365" s="135">
        <f>SUM(T366:T540)</f>
        <v>0</v>
      </c>
      <c r="AR365" s="128" t="s">
        <v>31</v>
      </c>
      <c r="AT365" s="136" t="s">
        <v>68</v>
      </c>
      <c r="AU365" s="136" t="s">
        <v>31</v>
      </c>
      <c r="AY365" s="128" t="s">
        <v>118</v>
      </c>
      <c r="BK365" s="137">
        <f>SUM(BK366:BK540)</f>
        <v>0</v>
      </c>
    </row>
    <row r="366" spans="1:65" s="2" customFormat="1" ht="24.2" customHeight="1">
      <c r="A366" s="35"/>
      <c r="B366" s="140"/>
      <c r="C366" s="141" t="s">
        <v>629</v>
      </c>
      <c r="D366" s="141" t="s">
        <v>121</v>
      </c>
      <c r="E366" s="142" t="s">
        <v>630</v>
      </c>
      <c r="F366" s="143" t="s">
        <v>631</v>
      </c>
      <c r="G366" s="144" t="s">
        <v>142</v>
      </c>
      <c r="H366" s="145">
        <v>91.05</v>
      </c>
      <c r="I366" s="146"/>
      <c r="J366" s="147">
        <f>ROUND(I366*H366,2)</f>
        <v>0</v>
      </c>
      <c r="K366" s="143" t="s">
        <v>271</v>
      </c>
      <c r="L366" s="36"/>
      <c r="M366" s="148" t="s">
        <v>3</v>
      </c>
      <c r="N366" s="149" t="s">
        <v>40</v>
      </c>
      <c r="O366" s="56"/>
      <c r="P366" s="150">
        <f>O366*H366</f>
        <v>0</v>
      </c>
      <c r="Q366" s="150">
        <v>8E-05</v>
      </c>
      <c r="R366" s="150">
        <f>Q366*H366</f>
        <v>0.0072840000000000005</v>
      </c>
      <c r="S366" s="150">
        <v>0</v>
      </c>
      <c r="T366" s="151">
        <f>S366*H366</f>
        <v>0</v>
      </c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R366" s="152" t="s">
        <v>125</v>
      </c>
      <c r="AT366" s="152" t="s">
        <v>121</v>
      </c>
      <c r="AU366" s="152" t="s">
        <v>78</v>
      </c>
      <c r="AY366" s="20" t="s">
        <v>118</v>
      </c>
      <c r="BE366" s="153">
        <f>IF(N366="základní",J366,0)</f>
        <v>0</v>
      </c>
      <c r="BF366" s="153">
        <f>IF(N366="snížená",J366,0)</f>
        <v>0</v>
      </c>
      <c r="BG366" s="153">
        <f>IF(N366="zákl. přenesená",J366,0)</f>
        <v>0</v>
      </c>
      <c r="BH366" s="153">
        <f>IF(N366="sníž. přenesená",J366,0)</f>
        <v>0</v>
      </c>
      <c r="BI366" s="153">
        <f>IF(N366="nulová",J366,0)</f>
        <v>0</v>
      </c>
      <c r="BJ366" s="20" t="s">
        <v>31</v>
      </c>
      <c r="BK366" s="153">
        <f>ROUND(I366*H366,2)</f>
        <v>0</v>
      </c>
      <c r="BL366" s="20" t="s">
        <v>125</v>
      </c>
      <c r="BM366" s="152" t="s">
        <v>632</v>
      </c>
    </row>
    <row r="367" spans="1:47" s="2" customFormat="1" ht="11.25">
      <c r="A367" s="35"/>
      <c r="B367" s="36"/>
      <c r="C367" s="35"/>
      <c r="D367" s="181" t="s">
        <v>273</v>
      </c>
      <c r="E367" s="35"/>
      <c r="F367" s="182" t="s">
        <v>633</v>
      </c>
      <c r="G367" s="35"/>
      <c r="H367" s="35"/>
      <c r="I367" s="183"/>
      <c r="J367" s="35"/>
      <c r="K367" s="35"/>
      <c r="L367" s="36"/>
      <c r="M367" s="184"/>
      <c r="N367" s="185"/>
      <c r="O367" s="56"/>
      <c r="P367" s="56"/>
      <c r="Q367" s="56"/>
      <c r="R367" s="56"/>
      <c r="S367" s="56"/>
      <c r="T367" s="57"/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T367" s="20" t="s">
        <v>273</v>
      </c>
      <c r="AU367" s="20" t="s">
        <v>78</v>
      </c>
    </row>
    <row r="368" spans="2:51" s="13" customFormat="1" ht="11.25">
      <c r="B368" s="154"/>
      <c r="D368" s="155" t="s">
        <v>127</v>
      </c>
      <c r="E368" s="156" t="s">
        <v>3</v>
      </c>
      <c r="F368" s="157" t="s">
        <v>634</v>
      </c>
      <c r="H368" s="158">
        <v>91.05</v>
      </c>
      <c r="I368" s="159"/>
      <c r="L368" s="154"/>
      <c r="M368" s="160"/>
      <c r="N368" s="161"/>
      <c r="O368" s="161"/>
      <c r="P368" s="161"/>
      <c r="Q368" s="161"/>
      <c r="R368" s="161"/>
      <c r="S368" s="161"/>
      <c r="T368" s="162"/>
      <c r="AT368" s="156" t="s">
        <v>127</v>
      </c>
      <c r="AU368" s="156" t="s">
        <v>78</v>
      </c>
      <c r="AV368" s="13" t="s">
        <v>78</v>
      </c>
      <c r="AW368" s="13" t="s">
        <v>30</v>
      </c>
      <c r="AX368" s="13" t="s">
        <v>31</v>
      </c>
      <c r="AY368" s="156" t="s">
        <v>118</v>
      </c>
    </row>
    <row r="369" spans="1:65" s="2" customFormat="1" ht="16.5" customHeight="1">
      <c r="A369" s="35"/>
      <c r="B369" s="140"/>
      <c r="C369" s="194" t="s">
        <v>635</v>
      </c>
      <c r="D369" s="194" t="s">
        <v>445</v>
      </c>
      <c r="E369" s="195" t="s">
        <v>636</v>
      </c>
      <c r="F369" s="196" t="s">
        <v>637</v>
      </c>
      <c r="G369" s="197" t="s">
        <v>142</v>
      </c>
      <c r="H369" s="198">
        <v>92.416</v>
      </c>
      <c r="I369" s="199"/>
      <c r="J369" s="200">
        <f>ROUND(I369*H369,2)</f>
        <v>0</v>
      </c>
      <c r="K369" s="196" t="s">
        <v>271</v>
      </c>
      <c r="L369" s="201"/>
      <c r="M369" s="202" t="s">
        <v>3</v>
      </c>
      <c r="N369" s="203" t="s">
        <v>40</v>
      </c>
      <c r="O369" s="56"/>
      <c r="P369" s="150">
        <f>O369*H369</f>
        <v>0</v>
      </c>
      <c r="Q369" s="150">
        <v>0.1</v>
      </c>
      <c r="R369" s="150">
        <f>Q369*H369</f>
        <v>9.2416</v>
      </c>
      <c r="S369" s="150">
        <v>0</v>
      </c>
      <c r="T369" s="151">
        <f>S369*H369</f>
        <v>0</v>
      </c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R369" s="152" t="s">
        <v>160</v>
      </c>
      <c r="AT369" s="152" t="s">
        <v>445</v>
      </c>
      <c r="AU369" s="152" t="s">
        <v>78</v>
      </c>
      <c r="AY369" s="20" t="s">
        <v>118</v>
      </c>
      <c r="BE369" s="153">
        <f>IF(N369="základní",J369,0)</f>
        <v>0</v>
      </c>
      <c r="BF369" s="153">
        <f>IF(N369="snížená",J369,0)</f>
        <v>0</v>
      </c>
      <c r="BG369" s="153">
        <f>IF(N369="zákl. přenesená",J369,0)</f>
        <v>0</v>
      </c>
      <c r="BH369" s="153">
        <f>IF(N369="sníž. přenesená",J369,0)</f>
        <v>0</v>
      </c>
      <c r="BI369" s="153">
        <f>IF(N369="nulová",J369,0)</f>
        <v>0</v>
      </c>
      <c r="BJ369" s="20" t="s">
        <v>31</v>
      </c>
      <c r="BK369" s="153">
        <f>ROUND(I369*H369,2)</f>
        <v>0</v>
      </c>
      <c r="BL369" s="20" t="s">
        <v>125</v>
      </c>
      <c r="BM369" s="152" t="s">
        <v>638</v>
      </c>
    </row>
    <row r="370" spans="2:51" s="13" customFormat="1" ht="11.25">
      <c r="B370" s="154"/>
      <c r="D370" s="155" t="s">
        <v>127</v>
      </c>
      <c r="F370" s="157" t="s">
        <v>639</v>
      </c>
      <c r="H370" s="158">
        <v>92.416</v>
      </c>
      <c r="I370" s="159"/>
      <c r="L370" s="154"/>
      <c r="M370" s="160"/>
      <c r="N370" s="161"/>
      <c r="O370" s="161"/>
      <c r="P370" s="161"/>
      <c r="Q370" s="161"/>
      <c r="R370" s="161"/>
      <c r="S370" s="161"/>
      <c r="T370" s="162"/>
      <c r="AT370" s="156" t="s">
        <v>127</v>
      </c>
      <c r="AU370" s="156" t="s">
        <v>78</v>
      </c>
      <c r="AV370" s="13" t="s">
        <v>78</v>
      </c>
      <c r="AW370" s="13" t="s">
        <v>4</v>
      </c>
      <c r="AX370" s="13" t="s">
        <v>31</v>
      </c>
      <c r="AY370" s="156" t="s">
        <v>118</v>
      </c>
    </row>
    <row r="371" spans="1:65" s="2" customFormat="1" ht="24.2" customHeight="1">
      <c r="A371" s="35"/>
      <c r="B371" s="140"/>
      <c r="C371" s="141" t="s">
        <v>640</v>
      </c>
      <c r="D371" s="141" t="s">
        <v>121</v>
      </c>
      <c r="E371" s="142" t="s">
        <v>641</v>
      </c>
      <c r="F371" s="143" t="s">
        <v>642</v>
      </c>
      <c r="G371" s="144" t="s">
        <v>142</v>
      </c>
      <c r="H371" s="145">
        <v>348.3</v>
      </c>
      <c r="I371" s="146"/>
      <c r="J371" s="147">
        <f>ROUND(I371*H371,2)</f>
        <v>0</v>
      </c>
      <c r="K371" s="143" t="s">
        <v>271</v>
      </c>
      <c r="L371" s="36"/>
      <c r="M371" s="148" t="s">
        <v>3</v>
      </c>
      <c r="N371" s="149" t="s">
        <v>40</v>
      </c>
      <c r="O371" s="56"/>
      <c r="P371" s="150">
        <f>O371*H371</f>
        <v>0</v>
      </c>
      <c r="Q371" s="150">
        <v>0.00011</v>
      </c>
      <c r="R371" s="150">
        <f>Q371*H371</f>
        <v>0.038313</v>
      </c>
      <c r="S371" s="150">
        <v>0</v>
      </c>
      <c r="T371" s="151">
        <f>S371*H371</f>
        <v>0</v>
      </c>
      <c r="U371" s="35"/>
      <c r="V371" s="35"/>
      <c r="W371" s="35"/>
      <c r="X371" s="35"/>
      <c r="Y371" s="35"/>
      <c r="Z371" s="35"/>
      <c r="AA371" s="35"/>
      <c r="AB371" s="35"/>
      <c r="AC371" s="35"/>
      <c r="AD371" s="35"/>
      <c r="AE371" s="35"/>
      <c r="AR371" s="152" t="s">
        <v>125</v>
      </c>
      <c r="AT371" s="152" t="s">
        <v>121</v>
      </c>
      <c r="AU371" s="152" t="s">
        <v>78</v>
      </c>
      <c r="AY371" s="20" t="s">
        <v>118</v>
      </c>
      <c r="BE371" s="153">
        <f>IF(N371="základní",J371,0)</f>
        <v>0</v>
      </c>
      <c r="BF371" s="153">
        <f>IF(N371="snížená",J371,0)</f>
        <v>0</v>
      </c>
      <c r="BG371" s="153">
        <f>IF(N371="zákl. přenesená",J371,0)</f>
        <v>0</v>
      </c>
      <c r="BH371" s="153">
        <f>IF(N371="sníž. přenesená",J371,0)</f>
        <v>0</v>
      </c>
      <c r="BI371" s="153">
        <f>IF(N371="nulová",J371,0)</f>
        <v>0</v>
      </c>
      <c r="BJ371" s="20" t="s">
        <v>31</v>
      </c>
      <c r="BK371" s="153">
        <f>ROUND(I371*H371,2)</f>
        <v>0</v>
      </c>
      <c r="BL371" s="20" t="s">
        <v>125</v>
      </c>
      <c r="BM371" s="152" t="s">
        <v>643</v>
      </c>
    </row>
    <row r="372" spans="1:47" s="2" customFormat="1" ht="11.25">
      <c r="A372" s="35"/>
      <c r="B372" s="36"/>
      <c r="C372" s="35"/>
      <c r="D372" s="181" t="s">
        <v>273</v>
      </c>
      <c r="E372" s="35"/>
      <c r="F372" s="182" t="s">
        <v>644</v>
      </c>
      <c r="G372" s="35"/>
      <c r="H372" s="35"/>
      <c r="I372" s="183"/>
      <c r="J372" s="35"/>
      <c r="K372" s="35"/>
      <c r="L372" s="36"/>
      <c r="M372" s="184"/>
      <c r="N372" s="185"/>
      <c r="O372" s="56"/>
      <c r="P372" s="56"/>
      <c r="Q372" s="56"/>
      <c r="R372" s="56"/>
      <c r="S372" s="56"/>
      <c r="T372" s="57"/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T372" s="20" t="s">
        <v>273</v>
      </c>
      <c r="AU372" s="20" t="s">
        <v>78</v>
      </c>
    </row>
    <row r="373" spans="2:51" s="13" customFormat="1" ht="11.25">
      <c r="B373" s="154"/>
      <c r="D373" s="155" t="s">
        <v>127</v>
      </c>
      <c r="E373" s="156" t="s">
        <v>3</v>
      </c>
      <c r="F373" s="157" t="s">
        <v>645</v>
      </c>
      <c r="H373" s="158">
        <v>348.3</v>
      </c>
      <c r="I373" s="159"/>
      <c r="L373" s="154"/>
      <c r="M373" s="160"/>
      <c r="N373" s="161"/>
      <c r="O373" s="161"/>
      <c r="P373" s="161"/>
      <c r="Q373" s="161"/>
      <c r="R373" s="161"/>
      <c r="S373" s="161"/>
      <c r="T373" s="162"/>
      <c r="AT373" s="156" t="s">
        <v>127</v>
      </c>
      <c r="AU373" s="156" t="s">
        <v>78</v>
      </c>
      <c r="AV373" s="13" t="s">
        <v>78</v>
      </c>
      <c r="AW373" s="13" t="s">
        <v>30</v>
      </c>
      <c r="AX373" s="13" t="s">
        <v>31</v>
      </c>
      <c r="AY373" s="156" t="s">
        <v>118</v>
      </c>
    </row>
    <row r="374" spans="1:65" s="2" customFormat="1" ht="16.5" customHeight="1">
      <c r="A374" s="35"/>
      <c r="B374" s="140"/>
      <c r="C374" s="194" t="s">
        <v>646</v>
      </c>
      <c r="D374" s="194" t="s">
        <v>445</v>
      </c>
      <c r="E374" s="195" t="s">
        <v>647</v>
      </c>
      <c r="F374" s="196" t="s">
        <v>648</v>
      </c>
      <c r="G374" s="197" t="s">
        <v>142</v>
      </c>
      <c r="H374" s="198">
        <v>353.525</v>
      </c>
      <c r="I374" s="199"/>
      <c r="J374" s="200">
        <f>ROUND(I374*H374,2)</f>
        <v>0</v>
      </c>
      <c r="K374" s="196" t="s">
        <v>271</v>
      </c>
      <c r="L374" s="201"/>
      <c r="M374" s="202" t="s">
        <v>3</v>
      </c>
      <c r="N374" s="203" t="s">
        <v>40</v>
      </c>
      <c r="O374" s="56"/>
      <c r="P374" s="150">
        <f>O374*H374</f>
        <v>0</v>
      </c>
      <c r="Q374" s="150">
        <v>0.152</v>
      </c>
      <c r="R374" s="150">
        <f>Q374*H374</f>
        <v>53.7358</v>
      </c>
      <c r="S374" s="150">
        <v>0</v>
      </c>
      <c r="T374" s="151">
        <f>S374*H374</f>
        <v>0</v>
      </c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  <c r="AE374" s="35"/>
      <c r="AR374" s="152" t="s">
        <v>160</v>
      </c>
      <c r="AT374" s="152" t="s">
        <v>445</v>
      </c>
      <c r="AU374" s="152" t="s">
        <v>78</v>
      </c>
      <c r="AY374" s="20" t="s">
        <v>118</v>
      </c>
      <c r="BE374" s="153">
        <f>IF(N374="základní",J374,0)</f>
        <v>0</v>
      </c>
      <c r="BF374" s="153">
        <f>IF(N374="snížená",J374,0)</f>
        <v>0</v>
      </c>
      <c r="BG374" s="153">
        <f>IF(N374="zákl. přenesená",J374,0)</f>
        <v>0</v>
      </c>
      <c r="BH374" s="153">
        <f>IF(N374="sníž. přenesená",J374,0)</f>
        <v>0</v>
      </c>
      <c r="BI374" s="153">
        <f>IF(N374="nulová",J374,0)</f>
        <v>0</v>
      </c>
      <c r="BJ374" s="20" t="s">
        <v>31</v>
      </c>
      <c r="BK374" s="153">
        <f>ROUND(I374*H374,2)</f>
        <v>0</v>
      </c>
      <c r="BL374" s="20" t="s">
        <v>125</v>
      </c>
      <c r="BM374" s="152" t="s">
        <v>649</v>
      </c>
    </row>
    <row r="375" spans="2:51" s="13" customFormat="1" ht="11.25">
      <c r="B375" s="154"/>
      <c r="D375" s="155" t="s">
        <v>127</v>
      </c>
      <c r="F375" s="157" t="s">
        <v>650</v>
      </c>
      <c r="H375" s="158">
        <v>353.525</v>
      </c>
      <c r="I375" s="159"/>
      <c r="L375" s="154"/>
      <c r="M375" s="160"/>
      <c r="N375" s="161"/>
      <c r="O375" s="161"/>
      <c r="P375" s="161"/>
      <c r="Q375" s="161"/>
      <c r="R375" s="161"/>
      <c r="S375" s="161"/>
      <c r="T375" s="162"/>
      <c r="AT375" s="156" t="s">
        <v>127</v>
      </c>
      <c r="AU375" s="156" t="s">
        <v>78</v>
      </c>
      <c r="AV375" s="13" t="s">
        <v>78</v>
      </c>
      <c r="AW375" s="13" t="s">
        <v>4</v>
      </c>
      <c r="AX375" s="13" t="s">
        <v>31</v>
      </c>
      <c r="AY375" s="156" t="s">
        <v>118</v>
      </c>
    </row>
    <row r="376" spans="1:65" s="2" customFormat="1" ht="24.2" customHeight="1">
      <c r="A376" s="35"/>
      <c r="B376" s="140"/>
      <c r="C376" s="141" t="s">
        <v>651</v>
      </c>
      <c r="D376" s="141" t="s">
        <v>121</v>
      </c>
      <c r="E376" s="142" t="s">
        <v>652</v>
      </c>
      <c r="F376" s="143" t="s">
        <v>653</v>
      </c>
      <c r="G376" s="144" t="s">
        <v>171</v>
      </c>
      <c r="H376" s="145">
        <v>1</v>
      </c>
      <c r="I376" s="146"/>
      <c r="J376" s="147">
        <f>ROUND(I376*H376,2)</f>
        <v>0</v>
      </c>
      <c r="K376" s="143" t="s">
        <v>271</v>
      </c>
      <c r="L376" s="36"/>
      <c r="M376" s="148" t="s">
        <v>3</v>
      </c>
      <c r="N376" s="149" t="s">
        <v>40</v>
      </c>
      <c r="O376" s="56"/>
      <c r="P376" s="150">
        <f>O376*H376</f>
        <v>0</v>
      </c>
      <c r="Q376" s="150">
        <v>0.00013</v>
      </c>
      <c r="R376" s="150">
        <f>Q376*H376</f>
        <v>0.00013</v>
      </c>
      <c r="S376" s="150">
        <v>0</v>
      </c>
      <c r="T376" s="151">
        <f>S376*H376</f>
        <v>0</v>
      </c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R376" s="152" t="s">
        <v>125</v>
      </c>
      <c r="AT376" s="152" t="s">
        <v>121</v>
      </c>
      <c r="AU376" s="152" t="s">
        <v>78</v>
      </c>
      <c r="AY376" s="20" t="s">
        <v>118</v>
      </c>
      <c r="BE376" s="153">
        <f>IF(N376="základní",J376,0)</f>
        <v>0</v>
      </c>
      <c r="BF376" s="153">
        <f>IF(N376="snížená",J376,0)</f>
        <v>0</v>
      </c>
      <c r="BG376" s="153">
        <f>IF(N376="zákl. přenesená",J376,0)</f>
        <v>0</v>
      </c>
      <c r="BH376" s="153">
        <f>IF(N376="sníž. přenesená",J376,0)</f>
        <v>0</v>
      </c>
      <c r="BI376" s="153">
        <f>IF(N376="nulová",J376,0)</f>
        <v>0</v>
      </c>
      <c r="BJ376" s="20" t="s">
        <v>31</v>
      </c>
      <c r="BK376" s="153">
        <f>ROUND(I376*H376,2)</f>
        <v>0</v>
      </c>
      <c r="BL376" s="20" t="s">
        <v>125</v>
      </c>
      <c r="BM376" s="152" t="s">
        <v>654</v>
      </c>
    </row>
    <row r="377" spans="1:47" s="2" customFormat="1" ht="11.25">
      <c r="A377" s="35"/>
      <c r="B377" s="36"/>
      <c r="C377" s="35"/>
      <c r="D377" s="181" t="s">
        <v>273</v>
      </c>
      <c r="E377" s="35"/>
      <c r="F377" s="182" t="s">
        <v>655</v>
      </c>
      <c r="G377" s="35"/>
      <c r="H377" s="35"/>
      <c r="I377" s="183"/>
      <c r="J377" s="35"/>
      <c r="K377" s="35"/>
      <c r="L377" s="36"/>
      <c r="M377" s="184"/>
      <c r="N377" s="185"/>
      <c r="O377" s="56"/>
      <c r="P377" s="56"/>
      <c r="Q377" s="56"/>
      <c r="R377" s="56"/>
      <c r="S377" s="56"/>
      <c r="T377" s="57"/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T377" s="20" t="s">
        <v>273</v>
      </c>
      <c r="AU377" s="20" t="s">
        <v>78</v>
      </c>
    </row>
    <row r="378" spans="2:51" s="14" customFormat="1" ht="11.25">
      <c r="B378" s="163"/>
      <c r="D378" s="155" t="s">
        <v>127</v>
      </c>
      <c r="E378" s="164" t="s">
        <v>3</v>
      </c>
      <c r="F378" s="165" t="s">
        <v>656</v>
      </c>
      <c r="H378" s="164" t="s">
        <v>3</v>
      </c>
      <c r="I378" s="166"/>
      <c r="L378" s="163"/>
      <c r="M378" s="167"/>
      <c r="N378" s="168"/>
      <c r="O378" s="168"/>
      <c r="P378" s="168"/>
      <c r="Q378" s="168"/>
      <c r="R378" s="168"/>
      <c r="S378" s="168"/>
      <c r="T378" s="169"/>
      <c r="AT378" s="164" t="s">
        <v>127</v>
      </c>
      <c r="AU378" s="164" t="s">
        <v>78</v>
      </c>
      <c r="AV378" s="14" t="s">
        <v>31</v>
      </c>
      <c r="AW378" s="14" t="s">
        <v>30</v>
      </c>
      <c r="AX378" s="14" t="s">
        <v>69</v>
      </c>
      <c r="AY378" s="164" t="s">
        <v>118</v>
      </c>
    </row>
    <row r="379" spans="2:51" s="13" customFormat="1" ht="11.25">
      <c r="B379" s="154"/>
      <c r="D379" s="155" t="s">
        <v>127</v>
      </c>
      <c r="E379" s="156" t="s">
        <v>3</v>
      </c>
      <c r="F379" s="157" t="s">
        <v>657</v>
      </c>
      <c r="H379" s="158">
        <v>1</v>
      </c>
      <c r="I379" s="159"/>
      <c r="L379" s="154"/>
      <c r="M379" s="160"/>
      <c r="N379" s="161"/>
      <c r="O379" s="161"/>
      <c r="P379" s="161"/>
      <c r="Q379" s="161"/>
      <c r="R379" s="161"/>
      <c r="S379" s="161"/>
      <c r="T379" s="162"/>
      <c r="AT379" s="156" t="s">
        <v>127</v>
      </c>
      <c r="AU379" s="156" t="s">
        <v>78</v>
      </c>
      <c r="AV379" s="13" t="s">
        <v>78</v>
      </c>
      <c r="AW379" s="13" t="s">
        <v>30</v>
      </c>
      <c r="AX379" s="13" t="s">
        <v>31</v>
      </c>
      <c r="AY379" s="156" t="s">
        <v>118</v>
      </c>
    </row>
    <row r="380" spans="1:65" s="2" customFormat="1" ht="16.5" customHeight="1">
      <c r="A380" s="35"/>
      <c r="B380" s="140"/>
      <c r="C380" s="194" t="s">
        <v>658</v>
      </c>
      <c r="D380" s="194" t="s">
        <v>445</v>
      </c>
      <c r="E380" s="195" t="s">
        <v>659</v>
      </c>
      <c r="F380" s="196" t="s">
        <v>660</v>
      </c>
      <c r="G380" s="197" t="s">
        <v>171</v>
      </c>
      <c r="H380" s="198">
        <v>1.015</v>
      </c>
      <c r="I380" s="199"/>
      <c r="J380" s="200">
        <f>ROUND(I380*H380,2)</f>
        <v>0</v>
      </c>
      <c r="K380" s="196" t="s">
        <v>271</v>
      </c>
      <c r="L380" s="201"/>
      <c r="M380" s="202" t="s">
        <v>3</v>
      </c>
      <c r="N380" s="203" t="s">
        <v>40</v>
      </c>
      <c r="O380" s="56"/>
      <c r="P380" s="150">
        <f>O380*H380</f>
        <v>0</v>
      </c>
      <c r="Q380" s="150">
        <v>0.007</v>
      </c>
      <c r="R380" s="150">
        <f>Q380*H380</f>
        <v>0.007104999999999999</v>
      </c>
      <c r="S380" s="150">
        <v>0</v>
      </c>
      <c r="T380" s="151">
        <f>S380*H380</f>
        <v>0</v>
      </c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  <c r="AR380" s="152" t="s">
        <v>160</v>
      </c>
      <c r="AT380" s="152" t="s">
        <v>445</v>
      </c>
      <c r="AU380" s="152" t="s">
        <v>78</v>
      </c>
      <c r="AY380" s="20" t="s">
        <v>118</v>
      </c>
      <c r="BE380" s="153">
        <f>IF(N380="základní",J380,0)</f>
        <v>0</v>
      </c>
      <c r="BF380" s="153">
        <f>IF(N380="snížená",J380,0)</f>
        <v>0</v>
      </c>
      <c r="BG380" s="153">
        <f>IF(N380="zákl. přenesená",J380,0)</f>
        <v>0</v>
      </c>
      <c r="BH380" s="153">
        <f>IF(N380="sníž. přenesená",J380,0)</f>
        <v>0</v>
      </c>
      <c r="BI380" s="153">
        <f>IF(N380="nulová",J380,0)</f>
        <v>0</v>
      </c>
      <c r="BJ380" s="20" t="s">
        <v>31</v>
      </c>
      <c r="BK380" s="153">
        <f>ROUND(I380*H380,2)</f>
        <v>0</v>
      </c>
      <c r="BL380" s="20" t="s">
        <v>125</v>
      </c>
      <c r="BM380" s="152" t="s">
        <v>661</v>
      </c>
    </row>
    <row r="381" spans="2:51" s="13" customFormat="1" ht="11.25">
      <c r="B381" s="154"/>
      <c r="D381" s="155" t="s">
        <v>127</v>
      </c>
      <c r="F381" s="157" t="s">
        <v>662</v>
      </c>
      <c r="H381" s="158">
        <v>1.015</v>
      </c>
      <c r="I381" s="159"/>
      <c r="L381" s="154"/>
      <c r="M381" s="160"/>
      <c r="N381" s="161"/>
      <c r="O381" s="161"/>
      <c r="P381" s="161"/>
      <c r="Q381" s="161"/>
      <c r="R381" s="161"/>
      <c r="S381" s="161"/>
      <c r="T381" s="162"/>
      <c r="AT381" s="156" t="s">
        <v>127</v>
      </c>
      <c r="AU381" s="156" t="s">
        <v>78</v>
      </c>
      <c r="AV381" s="13" t="s">
        <v>78</v>
      </c>
      <c r="AW381" s="13" t="s">
        <v>4</v>
      </c>
      <c r="AX381" s="13" t="s">
        <v>31</v>
      </c>
      <c r="AY381" s="156" t="s">
        <v>118</v>
      </c>
    </row>
    <row r="382" spans="1:65" s="2" customFormat="1" ht="16.5" customHeight="1">
      <c r="A382" s="35"/>
      <c r="B382" s="140"/>
      <c r="C382" s="141" t="s">
        <v>663</v>
      </c>
      <c r="D382" s="141" t="s">
        <v>121</v>
      </c>
      <c r="E382" s="142" t="s">
        <v>664</v>
      </c>
      <c r="F382" s="143" t="s">
        <v>665</v>
      </c>
      <c r="G382" s="144" t="s">
        <v>171</v>
      </c>
      <c r="H382" s="145">
        <v>1</v>
      </c>
      <c r="I382" s="146"/>
      <c r="J382" s="147">
        <f>ROUND(I382*H382,2)</f>
        <v>0</v>
      </c>
      <c r="K382" s="143" t="s">
        <v>271</v>
      </c>
      <c r="L382" s="36"/>
      <c r="M382" s="148" t="s">
        <v>3</v>
      </c>
      <c r="N382" s="149" t="s">
        <v>40</v>
      </c>
      <c r="O382" s="56"/>
      <c r="P382" s="150">
        <f>O382*H382</f>
        <v>0</v>
      </c>
      <c r="Q382" s="150">
        <v>1.2794</v>
      </c>
      <c r="R382" s="150">
        <f>Q382*H382</f>
        <v>1.2794</v>
      </c>
      <c r="S382" s="150">
        <v>0</v>
      </c>
      <c r="T382" s="151">
        <f>S382*H382</f>
        <v>0</v>
      </c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R382" s="152" t="s">
        <v>125</v>
      </c>
      <c r="AT382" s="152" t="s">
        <v>121</v>
      </c>
      <c r="AU382" s="152" t="s">
        <v>78</v>
      </c>
      <c r="AY382" s="20" t="s">
        <v>118</v>
      </c>
      <c r="BE382" s="153">
        <f>IF(N382="základní",J382,0)</f>
        <v>0</v>
      </c>
      <c r="BF382" s="153">
        <f>IF(N382="snížená",J382,0)</f>
        <v>0</v>
      </c>
      <c r="BG382" s="153">
        <f>IF(N382="zákl. přenesená",J382,0)</f>
        <v>0</v>
      </c>
      <c r="BH382" s="153">
        <f>IF(N382="sníž. přenesená",J382,0)</f>
        <v>0</v>
      </c>
      <c r="BI382" s="153">
        <f>IF(N382="nulová",J382,0)</f>
        <v>0</v>
      </c>
      <c r="BJ382" s="20" t="s">
        <v>31</v>
      </c>
      <c r="BK382" s="153">
        <f>ROUND(I382*H382,2)</f>
        <v>0</v>
      </c>
      <c r="BL382" s="20" t="s">
        <v>125</v>
      </c>
      <c r="BM382" s="152" t="s">
        <v>666</v>
      </c>
    </row>
    <row r="383" spans="1:47" s="2" customFormat="1" ht="11.25">
      <c r="A383" s="35"/>
      <c r="B383" s="36"/>
      <c r="C383" s="35"/>
      <c r="D383" s="181" t="s">
        <v>273</v>
      </c>
      <c r="E383" s="35"/>
      <c r="F383" s="182" t="s">
        <v>667</v>
      </c>
      <c r="G383" s="35"/>
      <c r="H383" s="35"/>
      <c r="I383" s="183"/>
      <c r="J383" s="35"/>
      <c r="K383" s="35"/>
      <c r="L383" s="36"/>
      <c r="M383" s="184"/>
      <c r="N383" s="185"/>
      <c r="O383" s="56"/>
      <c r="P383" s="56"/>
      <c r="Q383" s="56"/>
      <c r="R383" s="56"/>
      <c r="S383" s="56"/>
      <c r="T383" s="57"/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T383" s="20" t="s">
        <v>273</v>
      </c>
      <c r="AU383" s="20" t="s">
        <v>78</v>
      </c>
    </row>
    <row r="384" spans="2:51" s="13" customFormat="1" ht="11.25">
      <c r="B384" s="154"/>
      <c r="D384" s="155" t="s">
        <v>127</v>
      </c>
      <c r="E384" s="156" t="s">
        <v>3</v>
      </c>
      <c r="F384" s="157" t="s">
        <v>668</v>
      </c>
      <c r="H384" s="158">
        <v>1</v>
      </c>
      <c r="I384" s="159"/>
      <c r="L384" s="154"/>
      <c r="M384" s="160"/>
      <c r="N384" s="161"/>
      <c r="O384" s="161"/>
      <c r="P384" s="161"/>
      <c r="Q384" s="161"/>
      <c r="R384" s="161"/>
      <c r="S384" s="161"/>
      <c r="T384" s="162"/>
      <c r="AT384" s="156" t="s">
        <v>127</v>
      </c>
      <c r="AU384" s="156" t="s">
        <v>78</v>
      </c>
      <c r="AV384" s="13" t="s">
        <v>78</v>
      </c>
      <c r="AW384" s="13" t="s">
        <v>30</v>
      </c>
      <c r="AX384" s="13" t="s">
        <v>31</v>
      </c>
      <c r="AY384" s="156" t="s">
        <v>118</v>
      </c>
    </row>
    <row r="385" spans="1:65" s="2" customFormat="1" ht="24.2" customHeight="1">
      <c r="A385" s="35"/>
      <c r="B385" s="140"/>
      <c r="C385" s="141" t="s">
        <v>669</v>
      </c>
      <c r="D385" s="141" t="s">
        <v>121</v>
      </c>
      <c r="E385" s="142" t="s">
        <v>670</v>
      </c>
      <c r="F385" s="143" t="s">
        <v>671</v>
      </c>
      <c r="G385" s="144" t="s">
        <v>171</v>
      </c>
      <c r="H385" s="145">
        <v>10</v>
      </c>
      <c r="I385" s="146"/>
      <c r="J385" s="147">
        <f>ROUND(I385*H385,2)</f>
        <v>0</v>
      </c>
      <c r="K385" s="143" t="s">
        <v>271</v>
      </c>
      <c r="L385" s="36"/>
      <c r="M385" s="148" t="s">
        <v>3</v>
      </c>
      <c r="N385" s="149" t="s">
        <v>40</v>
      </c>
      <c r="O385" s="56"/>
      <c r="P385" s="150">
        <f>O385*H385</f>
        <v>0</v>
      </c>
      <c r="Q385" s="150">
        <v>0.00016</v>
      </c>
      <c r="R385" s="150">
        <f>Q385*H385</f>
        <v>0.0016</v>
      </c>
      <c r="S385" s="150">
        <v>0</v>
      </c>
      <c r="T385" s="151">
        <f>S385*H385</f>
        <v>0</v>
      </c>
      <c r="U385" s="35"/>
      <c r="V385" s="35"/>
      <c r="W385" s="35"/>
      <c r="X385" s="35"/>
      <c r="Y385" s="35"/>
      <c r="Z385" s="35"/>
      <c r="AA385" s="35"/>
      <c r="AB385" s="35"/>
      <c r="AC385" s="35"/>
      <c r="AD385" s="35"/>
      <c r="AE385" s="35"/>
      <c r="AR385" s="152" t="s">
        <v>125</v>
      </c>
      <c r="AT385" s="152" t="s">
        <v>121</v>
      </c>
      <c r="AU385" s="152" t="s">
        <v>78</v>
      </c>
      <c r="AY385" s="20" t="s">
        <v>118</v>
      </c>
      <c r="BE385" s="153">
        <f>IF(N385="základní",J385,0)</f>
        <v>0</v>
      </c>
      <c r="BF385" s="153">
        <f>IF(N385="snížená",J385,0)</f>
        <v>0</v>
      </c>
      <c r="BG385" s="153">
        <f>IF(N385="zákl. přenesená",J385,0)</f>
        <v>0</v>
      </c>
      <c r="BH385" s="153">
        <f>IF(N385="sníž. přenesená",J385,0)</f>
        <v>0</v>
      </c>
      <c r="BI385" s="153">
        <f>IF(N385="nulová",J385,0)</f>
        <v>0</v>
      </c>
      <c r="BJ385" s="20" t="s">
        <v>31</v>
      </c>
      <c r="BK385" s="153">
        <f>ROUND(I385*H385,2)</f>
        <v>0</v>
      </c>
      <c r="BL385" s="20" t="s">
        <v>125</v>
      </c>
      <c r="BM385" s="152" t="s">
        <v>672</v>
      </c>
    </row>
    <row r="386" spans="1:47" s="2" customFormat="1" ht="11.25">
      <c r="A386" s="35"/>
      <c r="B386" s="36"/>
      <c r="C386" s="35"/>
      <c r="D386" s="181" t="s">
        <v>273</v>
      </c>
      <c r="E386" s="35"/>
      <c r="F386" s="182" t="s">
        <v>673</v>
      </c>
      <c r="G386" s="35"/>
      <c r="H386" s="35"/>
      <c r="I386" s="183"/>
      <c r="J386" s="35"/>
      <c r="K386" s="35"/>
      <c r="L386" s="36"/>
      <c r="M386" s="184"/>
      <c r="N386" s="185"/>
      <c r="O386" s="56"/>
      <c r="P386" s="56"/>
      <c r="Q386" s="56"/>
      <c r="R386" s="56"/>
      <c r="S386" s="56"/>
      <c r="T386" s="57"/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  <c r="AE386" s="35"/>
      <c r="AT386" s="20" t="s">
        <v>273</v>
      </c>
      <c r="AU386" s="20" t="s">
        <v>78</v>
      </c>
    </row>
    <row r="387" spans="2:51" s="14" customFormat="1" ht="11.25">
      <c r="B387" s="163"/>
      <c r="D387" s="155" t="s">
        <v>127</v>
      </c>
      <c r="E387" s="164" t="s">
        <v>3</v>
      </c>
      <c r="F387" s="165" t="s">
        <v>656</v>
      </c>
      <c r="H387" s="164" t="s">
        <v>3</v>
      </c>
      <c r="I387" s="166"/>
      <c r="L387" s="163"/>
      <c r="M387" s="167"/>
      <c r="N387" s="168"/>
      <c r="O387" s="168"/>
      <c r="P387" s="168"/>
      <c r="Q387" s="168"/>
      <c r="R387" s="168"/>
      <c r="S387" s="168"/>
      <c r="T387" s="169"/>
      <c r="AT387" s="164" t="s">
        <v>127</v>
      </c>
      <c r="AU387" s="164" t="s">
        <v>78</v>
      </c>
      <c r="AV387" s="14" t="s">
        <v>31</v>
      </c>
      <c r="AW387" s="14" t="s">
        <v>30</v>
      </c>
      <c r="AX387" s="14" t="s">
        <v>69</v>
      </c>
      <c r="AY387" s="164" t="s">
        <v>118</v>
      </c>
    </row>
    <row r="388" spans="2:51" s="13" customFormat="1" ht="11.25">
      <c r="B388" s="154"/>
      <c r="D388" s="155" t="s">
        <v>127</v>
      </c>
      <c r="E388" s="156" t="s">
        <v>3</v>
      </c>
      <c r="F388" s="157" t="s">
        <v>674</v>
      </c>
      <c r="H388" s="158">
        <v>4</v>
      </c>
      <c r="I388" s="159"/>
      <c r="L388" s="154"/>
      <c r="M388" s="160"/>
      <c r="N388" s="161"/>
      <c r="O388" s="161"/>
      <c r="P388" s="161"/>
      <c r="Q388" s="161"/>
      <c r="R388" s="161"/>
      <c r="S388" s="161"/>
      <c r="T388" s="162"/>
      <c r="AT388" s="156" t="s">
        <v>127</v>
      </c>
      <c r="AU388" s="156" t="s">
        <v>78</v>
      </c>
      <c r="AV388" s="13" t="s">
        <v>78</v>
      </c>
      <c r="AW388" s="13" t="s">
        <v>30</v>
      </c>
      <c r="AX388" s="13" t="s">
        <v>69</v>
      </c>
      <c r="AY388" s="156" t="s">
        <v>118</v>
      </c>
    </row>
    <row r="389" spans="2:51" s="13" customFormat="1" ht="11.25">
      <c r="B389" s="154"/>
      <c r="D389" s="155" t="s">
        <v>127</v>
      </c>
      <c r="E389" s="156" t="s">
        <v>3</v>
      </c>
      <c r="F389" s="157" t="s">
        <v>675</v>
      </c>
      <c r="H389" s="158">
        <v>2</v>
      </c>
      <c r="I389" s="159"/>
      <c r="L389" s="154"/>
      <c r="M389" s="160"/>
      <c r="N389" s="161"/>
      <c r="O389" s="161"/>
      <c r="P389" s="161"/>
      <c r="Q389" s="161"/>
      <c r="R389" s="161"/>
      <c r="S389" s="161"/>
      <c r="T389" s="162"/>
      <c r="AT389" s="156" t="s">
        <v>127</v>
      </c>
      <c r="AU389" s="156" t="s">
        <v>78</v>
      </c>
      <c r="AV389" s="13" t="s">
        <v>78</v>
      </c>
      <c r="AW389" s="13" t="s">
        <v>30</v>
      </c>
      <c r="AX389" s="13" t="s">
        <v>69</v>
      </c>
      <c r="AY389" s="156" t="s">
        <v>118</v>
      </c>
    </row>
    <row r="390" spans="2:51" s="13" customFormat="1" ht="11.25">
      <c r="B390" s="154"/>
      <c r="D390" s="155" t="s">
        <v>127</v>
      </c>
      <c r="E390" s="156" t="s">
        <v>3</v>
      </c>
      <c r="F390" s="157" t="s">
        <v>676</v>
      </c>
      <c r="H390" s="158">
        <v>4</v>
      </c>
      <c r="I390" s="159"/>
      <c r="L390" s="154"/>
      <c r="M390" s="160"/>
      <c r="N390" s="161"/>
      <c r="O390" s="161"/>
      <c r="P390" s="161"/>
      <c r="Q390" s="161"/>
      <c r="R390" s="161"/>
      <c r="S390" s="161"/>
      <c r="T390" s="162"/>
      <c r="AT390" s="156" t="s">
        <v>127</v>
      </c>
      <c r="AU390" s="156" t="s">
        <v>78</v>
      </c>
      <c r="AV390" s="13" t="s">
        <v>78</v>
      </c>
      <c r="AW390" s="13" t="s">
        <v>30</v>
      </c>
      <c r="AX390" s="13" t="s">
        <v>69</v>
      </c>
      <c r="AY390" s="156" t="s">
        <v>118</v>
      </c>
    </row>
    <row r="391" spans="2:51" s="15" customFormat="1" ht="11.25">
      <c r="B391" s="170"/>
      <c r="D391" s="155" t="s">
        <v>127</v>
      </c>
      <c r="E391" s="171" t="s">
        <v>3</v>
      </c>
      <c r="F391" s="172" t="s">
        <v>150</v>
      </c>
      <c r="H391" s="173">
        <v>10</v>
      </c>
      <c r="I391" s="174"/>
      <c r="L391" s="170"/>
      <c r="M391" s="175"/>
      <c r="N391" s="176"/>
      <c r="O391" s="176"/>
      <c r="P391" s="176"/>
      <c r="Q391" s="176"/>
      <c r="R391" s="176"/>
      <c r="S391" s="176"/>
      <c r="T391" s="177"/>
      <c r="AT391" s="171" t="s">
        <v>127</v>
      </c>
      <c r="AU391" s="171" t="s">
        <v>78</v>
      </c>
      <c r="AV391" s="15" t="s">
        <v>125</v>
      </c>
      <c r="AW391" s="15" t="s">
        <v>30</v>
      </c>
      <c r="AX391" s="15" t="s">
        <v>31</v>
      </c>
      <c r="AY391" s="171" t="s">
        <v>118</v>
      </c>
    </row>
    <row r="392" spans="1:65" s="2" customFormat="1" ht="21.75" customHeight="1">
      <c r="A392" s="35"/>
      <c r="B392" s="140"/>
      <c r="C392" s="194" t="s">
        <v>677</v>
      </c>
      <c r="D392" s="194" t="s">
        <v>445</v>
      </c>
      <c r="E392" s="195" t="s">
        <v>678</v>
      </c>
      <c r="F392" s="196" t="s">
        <v>679</v>
      </c>
      <c r="G392" s="197" t="s">
        <v>171</v>
      </c>
      <c r="H392" s="198">
        <v>6.09</v>
      </c>
      <c r="I392" s="199"/>
      <c r="J392" s="200">
        <f>ROUND(I392*H392,2)</f>
        <v>0</v>
      </c>
      <c r="K392" s="196" t="s">
        <v>271</v>
      </c>
      <c r="L392" s="201"/>
      <c r="M392" s="202" t="s">
        <v>3</v>
      </c>
      <c r="N392" s="203" t="s">
        <v>40</v>
      </c>
      <c r="O392" s="56"/>
      <c r="P392" s="150">
        <f>O392*H392</f>
        <v>0</v>
      </c>
      <c r="Q392" s="150">
        <v>0.073</v>
      </c>
      <c r="R392" s="150">
        <f>Q392*H392</f>
        <v>0.44456999999999997</v>
      </c>
      <c r="S392" s="150">
        <v>0</v>
      </c>
      <c r="T392" s="151">
        <f>S392*H392</f>
        <v>0</v>
      </c>
      <c r="U392" s="35"/>
      <c r="V392" s="35"/>
      <c r="W392" s="35"/>
      <c r="X392" s="35"/>
      <c r="Y392" s="35"/>
      <c r="Z392" s="35"/>
      <c r="AA392" s="35"/>
      <c r="AB392" s="35"/>
      <c r="AC392" s="35"/>
      <c r="AD392" s="35"/>
      <c r="AE392" s="35"/>
      <c r="AR392" s="152" t="s">
        <v>160</v>
      </c>
      <c r="AT392" s="152" t="s">
        <v>445</v>
      </c>
      <c r="AU392" s="152" t="s">
        <v>78</v>
      </c>
      <c r="AY392" s="20" t="s">
        <v>118</v>
      </c>
      <c r="BE392" s="153">
        <f>IF(N392="základní",J392,0)</f>
        <v>0</v>
      </c>
      <c r="BF392" s="153">
        <f>IF(N392="snížená",J392,0)</f>
        <v>0</v>
      </c>
      <c r="BG392" s="153">
        <f>IF(N392="zákl. přenesená",J392,0)</f>
        <v>0</v>
      </c>
      <c r="BH392" s="153">
        <f>IF(N392="sníž. přenesená",J392,0)</f>
        <v>0</v>
      </c>
      <c r="BI392" s="153">
        <f>IF(N392="nulová",J392,0)</f>
        <v>0</v>
      </c>
      <c r="BJ392" s="20" t="s">
        <v>31</v>
      </c>
      <c r="BK392" s="153">
        <f>ROUND(I392*H392,2)</f>
        <v>0</v>
      </c>
      <c r="BL392" s="20" t="s">
        <v>125</v>
      </c>
      <c r="BM392" s="152" t="s">
        <v>680</v>
      </c>
    </row>
    <row r="393" spans="2:51" s="13" customFormat="1" ht="11.25">
      <c r="B393" s="154"/>
      <c r="D393" s="155" t="s">
        <v>127</v>
      </c>
      <c r="E393" s="156" t="s">
        <v>3</v>
      </c>
      <c r="F393" s="157" t="s">
        <v>681</v>
      </c>
      <c r="H393" s="158">
        <v>6</v>
      </c>
      <c r="I393" s="159"/>
      <c r="L393" s="154"/>
      <c r="M393" s="160"/>
      <c r="N393" s="161"/>
      <c r="O393" s="161"/>
      <c r="P393" s="161"/>
      <c r="Q393" s="161"/>
      <c r="R393" s="161"/>
      <c r="S393" s="161"/>
      <c r="T393" s="162"/>
      <c r="AT393" s="156" t="s">
        <v>127</v>
      </c>
      <c r="AU393" s="156" t="s">
        <v>78</v>
      </c>
      <c r="AV393" s="13" t="s">
        <v>78</v>
      </c>
      <c r="AW393" s="13" t="s">
        <v>30</v>
      </c>
      <c r="AX393" s="13" t="s">
        <v>31</v>
      </c>
      <c r="AY393" s="156" t="s">
        <v>118</v>
      </c>
    </row>
    <row r="394" spans="2:51" s="13" customFormat="1" ht="11.25">
      <c r="B394" s="154"/>
      <c r="D394" s="155" t="s">
        <v>127</v>
      </c>
      <c r="F394" s="157" t="s">
        <v>682</v>
      </c>
      <c r="H394" s="158">
        <v>6.09</v>
      </c>
      <c r="I394" s="159"/>
      <c r="L394" s="154"/>
      <c r="M394" s="160"/>
      <c r="N394" s="161"/>
      <c r="O394" s="161"/>
      <c r="P394" s="161"/>
      <c r="Q394" s="161"/>
      <c r="R394" s="161"/>
      <c r="S394" s="161"/>
      <c r="T394" s="162"/>
      <c r="AT394" s="156" t="s">
        <v>127</v>
      </c>
      <c r="AU394" s="156" t="s">
        <v>78</v>
      </c>
      <c r="AV394" s="13" t="s">
        <v>78</v>
      </c>
      <c r="AW394" s="13" t="s">
        <v>4</v>
      </c>
      <c r="AX394" s="13" t="s">
        <v>31</v>
      </c>
      <c r="AY394" s="156" t="s">
        <v>118</v>
      </c>
    </row>
    <row r="395" spans="1:65" s="2" customFormat="1" ht="21.75" customHeight="1">
      <c r="A395" s="35"/>
      <c r="B395" s="140"/>
      <c r="C395" s="194" t="s">
        <v>683</v>
      </c>
      <c r="D395" s="194" t="s">
        <v>445</v>
      </c>
      <c r="E395" s="195" t="s">
        <v>684</v>
      </c>
      <c r="F395" s="196" t="s">
        <v>685</v>
      </c>
      <c r="G395" s="197" t="s">
        <v>171</v>
      </c>
      <c r="H395" s="198">
        <v>4.06</v>
      </c>
      <c r="I395" s="199"/>
      <c r="J395" s="200">
        <f>ROUND(I395*H395,2)</f>
        <v>0</v>
      </c>
      <c r="K395" s="196" t="s">
        <v>271</v>
      </c>
      <c r="L395" s="201"/>
      <c r="M395" s="202" t="s">
        <v>3</v>
      </c>
      <c r="N395" s="203" t="s">
        <v>40</v>
      </c>
      <c r="O395" s="56"/>
      <c r="P395" s="150">
        <f>O395*H395</f>
        <v>0</v>
      </c>
      <c r="Q395" s="150">
        <v>0.086</v>
      </c>
      <c r="R395" s="150">
        <f>Q395*H395</f>
        <v>0.3491599999999999</v>
      </c>
      <c r="S395" s="150">
        <v>0</v>
      </c>
      <c r="T395" s="151">
        <f>S395*H395</f>
        <v>0</v>
      </c>
      <c r="U395" s="35"/>
      <c r="V395" s="35"/>
      <c r="W395" s="35"/>
      <c r="X395" s="35"/>
      <c r="Y395" s="35"/>
      <c r="Z395" s="35"/>
      <c r="AA395" s="35"/>
      <c r="AB395" s="35"/>
      <c r="AC395" s="35"/>
      <c r="AD395" s="35"/>
      <c r="AE395" s="35"/>
      <c r="AR395" s="152" t="s">
        <v>160</v>
      </c>
      <c r="AT395" s="152" t="s">
        <v>445</v>
      </c>
      <c r="AU395" s="152" t="s">
        <v>78</v>
      </c>
      <c r="AY395" s="20" t="s">
        <v>118</v>
      </c>
      <c r="BE395" s="153">
        <f>IF(N395="základní",J395,0)</f>
        <v>0</v>
      </c>
      <c r="BF395" s="153">
        <f>IF(N395="snížená",J395,0)</f>
        <v>0</v>
      </c>
      <c r="BG395" s="153">
        <f>IF(N395="zákl. přenesená",J395,0)</f>
        <v>0</v>
      </c>
      <c r="BH395" s="153">
        <f>IF(N395="sníž. přenesená",J395,0)</f>
        <v>0</v>
      </c>
      <c r="BI395" s="153">
        <f>IF(N395="nulová",J395,0)</f>
        <v>0</v>
      </c>
      <c r="BJ395" s="20" t="s">
        <v>31</v>
      </c>
      <c r="BK395" s="153">
        <f>ROUND(I395*H395,2)</f>
        <v>0</v>
      </c>
      <c r="BL395" s="20" t="s">
        <v>125</v>
      </c>
      <c r="BM395" s="152" t="s">
        <v>686</v>
      </c>
    </row>
    <row r="396" spans="2:51" s="13" customFormat="1" ht="11.25">
      <c r="B396" s="154"/>
      <c r="D396" s="155" t="s">
        <v>127</v>
      </c>
      <c r="F396" s="157" t="s">
        <v>687</v>
      </c>
      <c r="H396" s="158">
        <v>4.06</v>
      </c>
      <c r="I396" s="159"/>
      <c r="L396" s="154"/>
      <c r="M396" s="160"/>
      <c r="N396" s="161"/>
      <c r="O396" s="161"/>
      <c r="P396" s="161"/>
      <c r="Q396" s="161"/>
      <c r="R396" s="161"/>
      <c r="S396" s="161"/>
      <c r="T396" s="162"/>
      <c r="AT396" s="156" t="s">
        <v>127</v>
      </c>
      <c r="AU396" s="156" t="s">
        <v>78</v>
      </c>
      <c r="AV396" s="13" t="s">
        <v>78</v>
      </c>
      <c r="AW396" s="13" t="s">
        <v>4</v>
      </c>
      <c r="AX396" s="13" t="s">
        <v>31</v>
      </c>
      <c r="AY396" s="156" t="s">
        <v>118</v>
      </c>
    </row>
    <row r="397" spans="1:65" s="2" customFormat="1" ht="24.2" customHeight="1">
      <c r="A397" s="35"/>
      <c r="B397" s="140"/>
      <c r="C397" s="141" t="s">
        <v>688</v>
      </c>
      <c r="D397" s="141" t="s">
        <v>121</v>
      </c>
      <c r="E397" s="142" t="s">
        <v>689</v>
      </c>
      <c r="F397" s="143" t="s">
        <v>690</v>
      </c>
      <c r="G397" s="144" t="s">
        <v>171</v>
      </c>
      <c r="H397" s="145">
        <v>50</v>
      </c>
      <c r="I397" s="146"/>
      <c r="J397" s="147">
        <f>ROUND(I397*H397,2)</f>
        <v>0</v>
      </c>
      <c r="K397" s="143" t="s">
        <v>271</v>
      </c>
      <c r="L397" s="36"/>
      <c r="M397" s="148" t="s">
        <v>3</v>
      </c>
      <c r="N397" s="149" t="s">
        <v>40</v>
      </c>
      <c r="O397" s="56"/>
      <c r="P397" s="150">
        <f>O397*H397</f>
        <v>0</v>
      </c>
      <c r="Q397" s="150">
        <v>0.00017</v>
      </c>
      <c r="R397" s="150">
        <f>Q397*H397</f>
        <v>0.0085</v>
      </c>
      <c r="S397" s="150">
        <v>0</v>
      </c>
      <c r="T397" s="151">
        <f>S397*H397</f>
        <v>0</v>
      </c>
      <c r="U397" s="35"/>
      <c r="V397" s="35"/>
      <c r="W397" s="35"/>
      <c r="X397" s="35"/>
      <c r="Y397" s="35"/>
      <c r="Z397" s="35"/>
      <c r="AA397" s="35"/>
      <c r="AB397" s="35"/>
      <c r="AC397" s="35"/>
      <c r="AD397" s="35"/>
      <c r="AE397" s="35"/>
      <c r="AR397" s="152" t="s">
        <v>125</v>
      </c>
      <c r="AT397" s="152" t="s">
        <v>121</v>
      </c>
      <c r="AU397" s="152" t="s">
        <v>78</v>
      </c>
      <c r="AY397" s="20" t="s">
        <v>118</v>
      </c>
      <c r="BE397" s="153">
        <f>IF(N397="základní",J397,0)</f>
        <v>0</v>
      </c>
      <c r="BF397" s="153">
        <f>IF(N397="snížená",J397,0)</f>
        <v>0</v>
      </c>
      <c r="BG397" s="153">
        <f>IF(N397="zákl. přenesená",J397,0)</f>
        <v>0</v>
      </c>
      <c r="BH397" s="153">
        <f>IF(N397="sníž. přenesená",J397,0)</f>
        <v>0</v>
      </c>
      <c r="BI397" s="153">
        <f>IF(N397="nulová",J397,0)</f>
        <v>0</v>
      </c>
      <c r="BJ397" s="20" t="s">
        <v>31</v>
      </c>
      <c r="BK397" s="153">
        <f>ROUND(I397*H397,2)</f>
        <v>0</v>
      </c>
      <c r="BL397" s="20" t="s">
        <v>125</v>
      </c>
      <c r="BM397" s="152" t="s">
        <v>691</v>
      </c>
    </row>
    <row r="398" spans="1:47" s="2" customFormat="1" ht="11.25">
      <c r="A398" s="35"/>
      <c r="B398" s="36"/>
      <c r="C398" s="35"/>
      <c r="D398" s="181" t="s">
        <v>273</v>
      </c>
      <c r="E398" s="35"/>
      <c r="F398" s="182" t="s">
        <v>692</v>
      </c>
      <c r="G398" s="35"/>
      <c r="H398" s="35"/>
      <c r="I398" s="183"/>
      <c r="J398" s="35"/>
      <c r="K398" s="35"/>
      <c r="L398" s="36"/>
      <c r="M398" s="184"/>
      <c r="N398" s="185"/>
      <c r="O398" s="56"/>
      <c r="P398" s="56"/>
      <c r="Q398" s="56"/>
      <c r="R398" s="56"/>
      <c r="S398" s="56"/>
      <c r="T398" s="57"/>
      <c r="U398" s="35"/>
      <c r="V398" s="35"/>
      <c r="W398" s="35"/>
      <c r="X398" s="35"/>
      <c r="Y398" s="35"/>
      <c r="Z398" s="35"/>
      <c r="AA398" s="35"/>
      <c r="AB398" s="35"/>
      <c r="AC398" s="35"/>
      <c r="AD398" s="35"/>
      <c r="AE398" s="35"/>
      <c r="AT398" s="20" t="s">
        <v>273</v>
      </c>
      <c r="AU398" s="20" t="s">
        <v>78</v>
      </c>
    </row>
    <row r="399" spans="2:51" s="14" customFormat="1" ht="11.25">
      <c r="B399" s="163"/>
      <c r="D399" s="155" t="s">
        <v>127</v>
      </c>
      <c r="E399" s="164" t="s">
        <v>3</v>
      </c>
      <c r="F399" s="165" t="s">
        <v>656</v>
      </c>
      <c r="H399" s="164" t="s">
        <v>3</v>
      </c>
      <c r="I399" s="166"/>
      <c r="L399" s="163"/>
      <c r="M399" s="167"/>
      <c r="N399" s="168"/>
      <c r="O399" s="168"/>
      <c r="P399" s="168"/>
      <c r="Q399" s="168"/>
      <c r="R399" s="168"/>
      <c r="S399" s="168"/>
      <c r="T399" s="169"/>
      <c r="AT399" s="164" t="s">
        <v>127</v>
      </c>
      <c r="AU399" s="164" t="s">
        <v>78</v>
      </c>
      <c r="AV399" s="14" t="s">
        <v>31</v>
      </c>
      <c r="AW399" s="14" t="s">
        <v>30</v>
      </c>
      <c r="AX399" s="14" t="s">
        <v>69</v>
      </c>
      <c r="AY399" s="164" t="s">
        <v>118</v>
      </c>
    </row>
    <row r="400" spans="2:51" s="13" customFormat="1" ht="11.25">
      <c r="B400" s="154"/>
      <c r="D400" s="155" t="s">
        <v>127</v>
      </c>
      <c r="E400" s="156" t="s">
        <v>3</v>
      </c>
      <c r="F400" s="157" t="s">
        <v>693</v>
      </c>
      <c r="H400" s="158">
        <v>10</v>
      </c>
      <c r="I400" s="159"/>
      <c r="L400" s="154"/>
      <c r="M400" s="160"/>
      <c r="N400" s="161"/>
      <c r="O400" s="161"/>
      <c r="P400" s="161"/>
      <c r="Q400" s="161"/>
      <c r="R400" s="161"/>
      <c r="S400" s="161"/>
      <c r="T400" s="162"/>
      <c r="AT400" s="156" t="s">
        <v>127</v>
      </c>
      <c r="AU400" s="156" t="s">
        <v>78</v>
      </c>
      <c r="AV400" s="13" t="s">
        <v>78</v>
      </c>
      <c r="AW400" s="13" t="s">
        <v>30</v>
      </c>
      <c r="AX400" s="13" t="s">
        <v>69</v>
      </c>
      <c r="AY400" s="156" t="s">
        <v>118</v>
      </c>
    </row>
    <row r="401" spans="2:51" s="13" customFormat="1" ht="11.25">
      <c r="B401" s="154"/>
      <c r="D401" s="155" t="s">
        <v>127</v>
      </c>
      <c r="E401" s="156" t="s">
        <v>3</v>
      </c>
      <c r="F401" s="157" t="s">
        <v>694</v>
      </c>
      <c r="H401" s="158">
        <v>12</v>
      </c>
      <c r="I401" s="159"/>
      <c r="L401" s="154"/>
      <c r="M401" s="160"/>
      <c r="N401" s="161"/>
      <c r="O401" s="161"/>
      <c r="P401" s="161"/>
      <c r="Q401" s="161"/>
      <c r="R401" s="161"/>
      <c r="S401" s="161"/>
      <c r="T401" s="162"/>
      <c r="AT401" s="156" t="s">
        <v>127</v>
      </c>
      <c r="AU401" s="156" t="s">
        <v>78</v>
      </c>
      <c r="AV401" s="13" t="s">
        <v>78</v>
      </c>
      <c r="AW401" s="13" t="s">
        <v>30</v>
      </c>
      <c r="AX401" s="13" t="s">
        <v>69</v>
      </c>
      <c r="AY401" s="156" t="s">
        <v>118</v>
      </c>
    </row>
    <row r="402" spans="2:51" s="13" customFormat="1" ht="11.25">
      <c r="B402" s="154"/>
      <c r="D402" s="155" t="s">
        <v>127</v>
      </c>
      <c r="E402" s="156" t="s">
        <v>3</v>
      </c>
      <c r="F402" s="157" t="s">
        <v>695</v>
      </c>
      <c r="H402" s="158">
        <v>28</v>
      </c>
      <c r="I402" s="159"/>
      <c r="L402" s="154"/>
      <c r="M402" s="160"/>
      <c r="N402" s="161"/>
      <c r="O402" s="161"/>
      <c r="P402" s="161"/>
      <c r="Q402" s="161"/>
      <c r="R402" s="161"/>
      <c r="S402" s="161"/>
      <c r="T402" s="162"/>
      <c r="AT402" s="156" t="s">
        <v>127</v>
      </c>
      <c r="AU402" s="156" t="s">
        <v>78</v>
      </c>
      <c r="AV402" s="13" t="s">
        <v>78</v>
      </c>
      <c r="AW402" s="13" t="s">
        <v>30</v>
      </c>
      <c r="AX402" s="13" t="s">
        <v>69</v>
      </c>
      <c r="AY402" s="156" t="s">
        <v>118</v>
      </c>
    </row>
    <row r="403" spans="2:51" s="15" customFormat="1" ht="11.25">
      <c r="B403" s="170"/>
      <c r="D403" s="155" t="s">
        <v>127</v>
      </c>
      <c r="E403" s="171" t="s">
        <v>3</v>
      </c>
      <c r="F403" s="172" t="s">
        <v>150</v>
      </c>
      <c r="H403" s="173">
        <v>50</v>
      </c>
      <c r="I403" s="174"/>
      <c r="L403" s="170"/>
      <c r="M403" s="175"/>
      <c r="N403" s="176"/>
      <c r="O403" s="176"/>
      <c r="P403" s="176"/>
      <c r="Q403" s="176"/>
      <c r="R403" s="176"/>
      <c r="S403" s="176"/>
      <c r="T403" s="177"/>
      <c r="AT403" s="171" t="s">
        <v>127</v>
      </c>
      <c r="AU403" s="171" t="s">
        <v>78</v>
      </c>
      <c r="AV403" s="15" t="s">
        <v>125</v>
      </c>
      <c r="AW403" s="15" t="s">
        <v>30</v>
      </c>
      <c r="AX403" s="15" t="s">
        <v>31</v>
      </c>
      <c r="AY403" s="171" t="s">
        <v>118</v>
      </c>
    </row>
    <row r="404" spans="1:65" s="2" customFormat="1" ht="21.75" customHeight="1">
      <c r="A404" s="35"/>
      <c r="B404" s="140"/>
      <c r="C404" s="194" t="s">
        <v>696</v>
      </c>
      <c r="D404" s="194" t="s">
        <v>445</v>
      </c>
      <c r="E404" s="195" t="s">
        <v>697</v>
      </c>
      <c r="F404" s="196" t="s">
        <v>698</v>
      </c>
      <c r="G404" s="197" t="s">
        <v>171</v>
      </c>
      <c r="H404" s="198">
        <v>40.6</v>
      </c>
      <c r="I404" s="199"/>
      <c r="J404" s="200">
        <f>ROUND(I404*H404,2)</f>
        <v>0</v>
      </c>
      <c r="K404" s="196" t="s">
        <v>271</v>
      </c>
      <c r="L404" s="201"/>
      <c r="M404" s="202" t="s">
        <v>3</v>
      </c>
      <c r="N404" s="203" t="s">
        <v>40</v>
      </c>
      <c r="O404" s="56"/>
      <c r="P404" s="150">
        <f>O404*H404</f>
        <v>0</v>
      </c>
      <c r="Q404" s="150">
        <v>0.145</v>
      </c>
      <c r="R404" s="150">
        <f>Q404*H404</f>
        <v>5.887</v>
      </c>
      <c r="S404" s="150">
        <v>0</v>
      </c>
      <c r="T404" s="151">
        <f>S404*H404</f>
        <v>0</v>
      </c>
      <c r="U404" s="35"/>
      <c r="V404" s="35"/>
      <c r="W404" s="35"/>
      <c r="X404" s="35"/>
      <c r="Y404" s="35"/>
      <c r="Z404" s="35"/>
      <c r="AA404" s="35"/>
      <c r="AB404" s="35"/>
      <c r="AC404" s="35"/>
      <c r="AD404" s="35"/>
      <c r="AE404" s="35"/>
      <c r="AR404" s="152" t="s">
        <v>160</v>
      </c>
      <c r="AT404" s="152" t="s">
        <v>445</v>
      </c>
      <c r="AU404" s="152" t="s">
        <v>78</v>
      </c>
      <c r="AY404" s="20" t="s">
        <v>118</v>
      </c>
      <c r="BE404" s="153">
        <f>IF(N404="základní",J404,0)</f>
        <v>0</v>
      </c>
      <c r="BF404" s="153">
        <f>IF(N404="snížená",J404,0)</f>
        <v>0</v>
      </c>
      <c r="BG404" s="153">
        <f>IF(N404="zákl. přenesená",J404,0)</f>
        <v>0</v>
      </c>
      <c r="BH404" s="153">
        <f>IF(N404="sníž. přenesená",J404,0)</f>
        <v>0</v>
      </c>
      <c r="BI404" s="153">
        <f>IF(N404="nulová",J404,0)</f>
        <v>0</v>
      </c>
      <c r="BJ404" s="20" t="s">
        <v>31</v>
      </c>
      <c r="BK404" s="153">
        <f>ROUND(I404*H404,2)</f>
        <v>0</v>
      </c>
      <c r="BL404" s="20" t="s">
        <v>125</v>
      </c>
      <c r="BM404" s="152" t="s">
        <v>699</v>
      </c>
    </row>
    <row r="405" spans="2:51" s="13" customFormat="1" ht="11.25">
      <c r="B405" s="154"/>
      <c r="D405" s="155" t="s">
        <v>127</v>
      </c>
      <c r="E405" s="156" t="s">
        <v>3</v>
      </c>
      <c r="F405" s="157" t="s">
        <v>700</v>
      </c>
      <c r="H405" s="158">
        <v>40</v>
      </c>
      <c r="I405" s="159"/>
      <c r="L405" s="154"/>
      <c r="M405" s="160"/>
      <c r="N405" s="161"/>
      <c r="O405" s="161"/>
      <c r="P405" s="161"/>
      <c r="Q405" s="161"/>
      <c r="R405" s="161"/>
      <c r="S405" s="161"/>
      <c r="T405" s="162"/>
      <c r="AT405" s="156" t="s">
        <v>127</v>
      </c>
      <c r="AU405" s="156" t="s">
        <v>78</v>
      </c>
      <c r="AV405" s="13" t="s">
        <v>78</v>
      </c>
      <c r="AW405" s="13" t="s">
        <v>30</v>
      </c>
      <c r="AX405" s="13" t="s">
        <v>31</v>
      </c>
      <c r="AY405" s="156" t="s">
        <v>118</v>
      </c>
    </row>
    <row r="406" spans="2:51" s="13" customFormat="1" ht="11.25">
      <c r="B406" s="154"/>
      <c r="D406" s="155" t="s">
        <v>127</v>
      </c>
      <c r="F406" s="157" t="s">
        <v>701</v>
      </c>
      <c r="H406" s="158">
        <v>40.6</v>
      </c>
      <c r="I406" s="159"/>
      <c r="L406" s="154"/>
      <c r="M406" s="160"/>
      <c r="N406" s="161"/>
      <c r="O406" s="161"/>
      <c r="P406" s="161"/>
      <c r="Q406" s="161"/>
      <c r="R406" s="161"/>
      <c r="S406" s="161"/>
      <c r="T406" s="162"/>
      <c r="AT406" s="156" t="s">
        <v>127</v>
      </c>
      <c r="AU406" s="156" t="s">
        <v>78</v>
      </c>
      <c r="AV406" s="13" t="s">
        <v>78</v>
      </c>
      <c r="AW406" s="13" t="s">
        <v>4</v>
      </c>
      <c r="AX406" s="13" t="s">
        <v>31</v>
      </c>
      <c r="AY406" s="156" t="s">
        <v>118</v>
      </c>
    </row>
    <row r="407" spans="1:65" s="2" customFormat="1" ht="16.5" customHeight="1">
      <c r="A407" s="35"/>
      <c r="B407" s="140"/>
      <c r="C407" s="194" t="s">
        <v>702</v>
      </c>
      <c r="D407" s="194" t="s">
        <v>445</v>
      </c>
      <c r="E407" s="195" t="s">
        <v>703</v>
      </c>
      <c r="F407" s="196" t="s">
        <v>704</v>
      </c>
      <c r="G407" s="197" t="s">
        <v>171</v>
      </c>
      <c r="H407" s="198">
        <v>10.15</v>
      </c>
      <c r="I407" s="199"/>
      <c r="J407" s="200">
        <f>ROUND(I407*H407,2)</f>
        <v>0</v>
      </c>
      <c r="K407" s="196" t="s">
        <v>3</v>
      </c>
      <c r="L407" s="201"/>
      <c r="M407" s="202" t="s">
        <v>3</v>
      </c>
      <c r="N407" s="203" t="s">
        <v>40</v>
      </c>
      <c r="O407" s="56"/>
      <c r="P407" s="150">
        <f>O407*H407</f>
        <v>0</v>
      </c>
      <c r="Q407" s="150">
        <v>0.145</v>
      </c>
      <c r="R407" s="150">
        <f>Q407*H407</f>
        <v>1.47175</v>
      </c>
      <c r="S407" s="150">
        <v>0</v>
      </c>
      <c r="T407" s="151">
        <f>S407*H407</f>
        <v>0</v>
      </c>
      <c r="U407" s="35"/>
      <c r="V407" s="35"/>
      <c r="W407" s="35"/>
      <c r="X407" s="35"/>
      <c r="Y407" s="35"/>
      <c r="Z407" s="35"/>
      <c r="AA407" s="35"/>
      <c r="AB407" s="35"/>
      <c r="AC407" s="35"/>
      <c r="AD407" s="35"/>
      <c r="AE407" s="35"/>
      <c r="AR407" s="152" t="s">
        <v>160</v>
      </c>
      <c r="AT407" s="152" t="s">
        <v>445</v>
      </c>
      <c r="AU407" s="152" t="s">
        <v>78</v>
      </c>
      <c r="AY407" s="20" t="s">
        <v>118</v>
      </c>
      <c r="BE407" s="153">
        <f>IF(N407="základní",J407,0)</f>
        <v>0</v>
      </c>
      <c r="BF407" s="153">
        <f>IF(N407="snížená",J407,0)</f>
        <v>0</v>
      </c>
      <c r="BG407" s="153">
        <f>IF(N407="zákl. přenesená",J407,0)</f>
        <v>0</v>
      </c>
      <c r="BH407" s="153">
        <f>IF(N407="sníž. přenesená",J407,0)</f>
        <v>0</v>
      </c>
      <c r="BI407" s="153">
        <f>IF(N407="nulová",J407,0)</f>
        <v>0</v>
      </c>
      <c r="BJ407" s="20" t="s">
        <v>31</v>
      </c>
      <c r="BK407" s="153">
        <f>ROUND(I407*H407,2)</f>
        <v>0</v>
      </c>
      <c r="BL407" s="20" t="s">
        <v>125</v>
      </c>
      <c r="BM407" s="152" t="s">
        <v>705</v>
      </c>
    </row>
    <row r="408" spans="2:51" s="13" customFormat="1" ht="11.25">
      <c r="B408" s="154"/>
      <c r="D408" s="155" t="s">
        <v>127</v>
      </c>
      <c r="F408" s="157" t="s">
        <v>706</v>
      </c>
      <c r="H408" s="158">
        <v>10.15</v>
      </c>
      <c r="I408" s="159"/>
      <c r="L408" s="154"/>
      <c r="M408" s="160"/>
      <c r="N408" s="161"/>
      <c r="O408" s="161"/>
      <c r="P408" s="161"/>
      <c r="Q408" s="161"/>
      <c r="R408" s="161"/>
      <c r="S408" s="161"/>
      <c r="T408" s="162"/>
      <c r="AT408" s="156" t="s">
        <v>127</v>
      </c>
      <c r="AU408" s="156" t="s">
        <v>78</v>
      </c>
      <c r="AV408" s="13" t="s">
        <v>78</v>
      </c>
      <c r="AW408" s="13" t="s">
        <v>4</v>
      </c>
      <c r="AX408" s="13" t="s">
        <v>31</v>
      </c>
      <c r="AY408" s="156" t="s">
        <v>118</v>
      </c>
    </row>
    <row r="409" spans="1:65" s="2" customFormat="1" ht="16.5" customHeight="1">
      <c r="A409" s="35"/>
      <c r="B409" s="140"/>
      <c r="C409" s="141" t="s">
        <v>707</v>
      </c>
      <c r="D409" s="141" t="s">
        <v>121</v>
      </c>
      <c r="E409" s="142" t="s">
        <v>708</v>
      </c>
      <c r="F409" s="143" t="s">
        <v>709</v>
      </c>
      <c r="G409" s="144" t="s">
        <v>325</v>
      </c>
      <c r="H409" s="145">
        <v>208.321</v>
      </c>
      <c r="I409" s="146"/>
      <c r="J409" s="147">
        <f>ROUND(I409*H409,2)</f>
        <v>0</v>
      </c>
      <c r="K409" s="143" t="s">
        <v>271</v>
      </c>
      <c r="L409" s="36"/>
      <c r="M409" s="148" t="s">
        <v>3</v>
      </c>
      <c r="N409" s="149" t="s">
        <v>40</v>
      </c>
      <c r="O409" s="56"/>
      <c r="P409" s="150">
        <f>O409*H409</f>
        <v>0</v>
      </c>
      <c r="Q409" s="150">
        <v>2.30102</v>
      </c>
      <c r="R409" s="150">
        <f>Q409*H409</f>
        <v>479.35078741999996</v>
      </c>
      <c r="S409" s="150">
        <v>0</v>
      </c>
      <c r="T409" s="151">
        <f>S409*H409</f>
        <v>0</v>
      </c>
      <c r="U409" s="35"/>
      <c r="V409" s="35"/>
      <c r="W409" s="35"/>
      <c r="X409" s="35"/>
      <c r="Y409" s="35"/>
      <c r="Z409" s="35"/>
      <c r="AA409" s="35"/>
      <c r="AB409" s="35"/>
      <c r="AC409" s="35"/>
      <c r="AD409" s="35"/>
      <c r="AE409" s="35"/>
      <c r="AR409" s="152" t="s">
        <v>125</v>
      </c>
      <c r="AT409" s="152" t="s">
        <v>121</v>
      </c>
      <c r="AU409" s="152" t="s">
        <v>78</v>
      </c>
      <c r="AY409" s="20" t="s">
        <v>118</v>
      </c>
      <c r="BE409" s="153">
        <f>IF(N409="základní",J409,0)</f>
        <v>0</v>
      </c>
      <c r="BF409" s="153">
        <f>IF(N409="snížená",J409,0)</f>
        <v>0</v>
      </c>
      <c r="BG409" s="153">
        <f>IF(N409="zákl. přenesená",J409,0)</f>
        <v>0</v>
      </c>
      <c r="BH409" s="153">
        <f>IF(N409="sníž. přenesená",J409,0)</f>
        <v>0</v>
      </c>
      <c r="BI409" s="153">
        <f>IF(N409="nulová",J409,0)</f>
        <v>0</v>
      </c>
      <c r="BJ409" s="20" t="s">
        <v>31</v>
      </c>
      <c r="BK409" s="153">
        <f>ROUND(I409*H409,2)</f>
        <v>0</v>
      </c>
      <c r="BL409" s="20" t="s">
        <v>125</v>
      </c>
      <c r="BM409" s="152" t="s">
        <v>710</v>
      </c>
    </row>
    <row r="410" spans="1:47" s="2" customFormat="1" ht="11.25">
      <c r="A410" s="35"/>
      <c r="B410" s="36"/>
      <c r="C410" s="35"/>
      <c r="D410" s="181" t="s">
        <v>273</v>
      </c>
      <c r="E410" s="35"/>
      <c r="F410" s="182" t="s">
        <v>711</v>
      </c>
      <c r="G410" s="35"/>
      <c r="H410" s="35"/>
      <c r="I410" s="183"/>
      <c r="J410" s="35"/>
      <c r="K410" s="35"/>
      <c r="L410" s="36"/>
      <c r="M410" s="184"/>
      <c r="N410" s="185"/>
      <c r="O410" s="56"/>
      <c r="P410" s="56"/>
      <c r="Q410" s="56"/>
      <c r="R410" s="56"/>
      <c r="S410" s="56"/>
      <c r="T410" s="57"/>
      <c r="U410" s="35"/>
      <c r="V410" s="35"/>
      <c r="W410" s="35"/>
      <c r="X410" s="35"/>
      <c r="Y410" s="35"/>
      <c r="Z410" s="35"/>
      <c r="AA410" s="35"/>
      <c r="AB410" s="35"/>
      <c r="AC410" s="35"/>
      <c r="AD410" s="35"/>
      <c r="AE410" s="35"/>
      <c r="AT410" s="20" t="s">
        <v>273</v>
      </c>
      <c r="AU410" s="20" t="s">
        <v>78</v>
      </c>
    </row>
    <row r="411" spans="2:51" s="14" customFormat="1" ht="11.25">
      <c r="B411" s="163"/>
      <c r="D411" s="155" t="s">
        <v>127</v>
      </c>
      <c r="E411" s="164" t="s">
        <v>3</v>
      </c>
      <c r="F411" s="165" t="s">
        <v>368</v>
      </c>
      <c r="H411" s="164" t="s">
        <v>3</v>
      </c>
      <c r="I411" s="166"/>
      <c r="L411" s="163"/>
      <c r="M411" s="167"/>
      <c r="N411" s="168"/>
      <c r="O411" s="168"/>
      <c r="P411" s="168"/>
      <c r="Q411" s="168"/>
      <c r="R411" s="168"/>
      <c r="S411" s="168"/>
      <c r="T411" s="169"/>
      <c r="AT411" s="164" t="s">
        <v>127</v>
      </c>
      <c r="AU411" s="164" t="s">
        <v>78</v>
      </c>
      <c r="AV411" s="14" t="s">
        <v>31</v>
      </c>
      <c r="AW411" s="14" t="s">
        <v>30</v>
      </c>
      <c r="AX411" s="14" t="s">
        <v>69</v>
      </c>
      <c r="AY411" s="164" t="s">
        <v>118</v>
      </c>
    </row>
    <row r="412" spans="2:51" s="13" customFormat="1" ht="11.25">
      <c r="B412" s="154"/>
      <c r="D412" s="155" t="s">
        <v>127</v>
      </c>
      <c r="E412" s="156" t="s">
        <v>3</v>
      </c>
      <c r="F412" s="157" t="s">
        <v>712</v>
      </c>
      <c r="H412" s="158">
        <v>146.16</v>
      </c>
      <c r="I412" s="159"/>
      <c r="L412" s="154"/>
      <c r="M412" s="160"/>
      <c r="N412" s="161"/>
      <c r="O412" s="161"/>
      <c r="P412" s="161"/>
      <c r="Q412" s="161"/>
      <c r="R412" s="161"/>
      <c r="S412" s="161"/>
      <c r="T412" s="162"/>
      <c r="AT412" s="156" t="s">
        <v>127</v>
      </c>
      <c r="AU412" s="156" t="s">
        <v>78</v>
      </c>
      <c r="AV412" s="13" t="s">
        <v>78</v>
      </c>
      <c r="AW412" s="13" t="s">
        <v>30</v>
      </c>
      <c r="AX412" s="13" t="s">
        <v>69</v>
      </c>
      <c r="AY412" s="156" t="s">
        <v>118</v>
      </c>
    </row>
    <row r="413" spans="2:51" s="13" customFormat="1" ht="11.25">
      <c r="B413" s="154"/>
      <c r="D413" s="155" t="s">
        <v>127</v>
      </c>
      <c r="E413" s="156" t="s">
        <v>3</v>
      </c>
      <c r="F413" s="157" t="s">
        <v>713</v>
      </c>
      <c r="H413" s="158">
        <v>32.778</v>
      </c>
      <c r="I413" s="159"/>
      <c r="L413" s="154"/>
      <c r="M413" s="160"/>
      <c r="N413" s="161"/>
      <c r="O413" s="161"/>
      <c r="P413" s="161"/>
      <c r="Q413" s="161"/>
      <c r="R413" s="161"/>
      <c r="S413" s="161"/>
      <c r="T413" s="162"/>
      <c r="AT413" s="156" t="s">
        <v>127</v>
      </c>
      <c r="AU413" s="156" t="s">
        <v>78</v>
      </c>
      <c r="AV413" s="13" t="s">
        <v>78</v>
      </c>
      <c r="AW413" s="13" t="s">
        <v>30</v>
      </c>
      <c r="AX413" s="13" t="s">
        <v>69</v>
      </c>
      <c r="AY413" s="156" t="s">
        <v>118</v>
      </c>
    </row>
    <row r="414" spans="2:51" s="13" customFormat="1" ht="11.25">
      <c r="B414" s="154"/>
      <c r="D414" s="155" t="s">
        <v>127</v>
      </c>
      <c r="E414" s="156" t="s">
        <v>3</v>
      </c>
      <c r="F414" s="157" t="s">
        <v>714</v>
      </c>
      <c r="H414" s="158">
        <v>18.799</v>
      </c>
      <c r="I414" s="159"/>
      <c r="L414" s="154"/>
      <c r="M414" s="160"/>
      <c r="N414" s="161"/>
      <c r="O414" s="161"/>
      <c r="P414" s="161"/>
      <c r="Q414" s="161"/>
      <c r="R414" s="161"/>
      <c r="S414" s="161"/>
      <c r="T414" s="162"/>
      <c r="AT414" s="156" t="s">
        <v>127</v>
      </c>
      <c r="AU414" s="156" t="s">
        <v>78</v>
      </c>
      <c r="AV414" s="13" t="s">
        <v>78</v>
      </c>
      <c r="AW414" s="13" t="s">
        <v>30</v>
      </c>
      <c r="AX414" s="13" t="s">
        <v>69</v>
      </c>
      <c r="AY414" s="156" t="s">
        <v>118</v>
      </c>
    </row>
    <row r="415" spans="2:51" s="13" customFormat="1" ht="11.25">
      <c r="B415" s="154"/>
      <c r="D415" s="155" t="s">
        <v>127</v>
      </c>
      <c r="E415" s="156" t="s">
        <v>3</v>
      </c>
      <c r="F415" s="157" t="s">
        <v>715</v>
      </c>
      <c r="H415" s="158">
        <v>6.3</v>
      </c>
      <c r="I415" s="159"/>
      <c r="L415" s="154"/>
      <c r="M415" s="160"/>
      <c r="N415" s="161"/>
      <c r="O415" s="161"/>
      <c r="P415" s="161"/>
      <c r="Q415" s="161"/>
      <c r="R415" s="161"/>
      <c r="S415" s="161"/>
      <c r="T415" s="162"/>
      <c r="AT415" s="156" t="s">
        <v>127</v>
      </c>
      <c r="AU415" s="156" t="s">
        <v>78</v>
      </c>
      <c r="AV415" s="13" t="s">
        <v>78</v>
      </c>
      <c r="AW415" s="13" t="s">
        <v>30</v>
      </c>
      <c r="AX415" s="13" t="s">
        <v>69</v>
      </c>
      <c r="AY415" s="156" t="s">
        <v>118</v>
      </c>
    </row>
    <row r="416" spans="2:51" s="13" customFormat="1" ht="11.25">
      <c r="B416" s="154"/>
      <c r="D416" s="155" t="s">
        <v>127</v>
      </c>
      <c r="E416" s="156" t="s">
        <v>3</v>
      </c>
      <c r="F416" s="157" t="s">
        <v>716</v>
      </c>
      <c r="H416" s="158">
        <v>4.284</v>
      </c>
      <c r="I416" s="159"/>
      <c r="L416" s="154"/>
      <c r="M416" s="160"/>
      <c r="N416" s="161"/>
      <c r="O416" s="161"/>
      <c r="P416" s="161"/>
      <c r="Q416" s="161"/>
      <c r="R416" s="161"/>
      <c r="S416" s="161"/>
      <c r="T416" s="162"/>
      <c r="AT416" s="156" t="s">
        <v>127</v>
      </c>
      <c r="AU416" s="156" t="s">
        <v>78</v>
      </c>
      <c r="AV416" s="13" t="s">
        <v>78</v>
      </c>
      <c r="AW416" s="13" t="s">
        <v>30</v>
      </c>
      <c r="AX416" s="13" t="s">
        <v>69</v>
      </c>
      <c r="AY416" s="156" t="s">
        <v>118</v>
      </c>
    </row>
    <row r="417" spans="2:51" s="15" customFormat="1" ht="11.25">
      <c r="B417" s="170"/>
      <c r="D417" s="155" t="s">
        <v>127</v>
      </c>
      <c r="E417" s="171" t="s">
        <v>3</v>
      </c>
      <c r="F417" s="172" t="s">
        <v>150</v>
      </c>
      <c r="H417" s="173">
        <v>208.321</v>
      </c>
      <c r="I417" s="174"/>
      <c r="L417" s="170"/>
      <c r="M417" s="175"/>
      <c r="N417" s="176"/>
      <c r="O417" s="176"/>
      <c r="P417" s="176"/>
      <c r="Q417" s="176"/>
      <c r="R417" s="176"/>
      <c r="S417" s="176"/>
      <c r="T417" s="177"/>
      <c r="AT417" s="171" t="s">
        <v>127</v>
      </c>
      <c r="AU417" s="171" t="s">
        <v>78</v>
      </c>
      <c r="AV417" s="15" t="s">
        <v>125</v>
      </c>
      <c r="AW417" s="15" t="s">
        <v>30</v>
      </c>
      <c r="AX417" s="15" t="s">
        <v>31</v>
      </c>
      <c r="AY417" s="171" t="s">
        <v>118</v>
      </c>
    </row>
    <row r="418" spans="1:65" s="2" customFormat="1" ht="21.75" customHeight="1">
      <c r="A418" s="35"/>
      <c r="B418" s="140"/>
      <c r="C418" s="141" t="s">
        <v>717</v>
      </c>
      <c r="D418" s="141" t="s">
        <v>121</v>
      </c>
      <c r="E418" s="142" t="s">
        <v>718</v>
      </c>
      <c r="F418" s="143" t="s">
        <v>719</v>
      </c>
      <c r="G418" s="144" t="s">
        <v>124</v>
      </c>
      <c r="H418" s="145">
        <v>46</v>
      </c>
      <c r="I418" s="146"/>
      <c r="J418" s="147">
        <f>ROUND(I418*H418,2)</f>
        <v>0</v>
      </c>
      <c r="K418" s="143" t="s">
        <v>3</v>
      </c>
      <c r="L418" s="36"/>
      <c r="M418" s="148" t="s">
        <v>3</v>
      </c>
      <c r="N418" s="149" t="s">
        <v>40</v>
      </c>
      <c r="O418" s="56"/>
      <c r="P418" s="150">
        <f>O418*H418</f>
        <v>0</v>
      </c>
      <c r="Q418" s="150">
        <v>0</v>
      </c>
      <c r="R418" s="150">
        <f>Q418*H418</f>
        <v>0</v>
      </c>
      <c r="S418" s="150">
        <v>0</v>
      </c>
      <c r="T418" s="151">
        <f>S418*H418</f>
        <v>0</v>
      </c>
      <c r="U418" s="35"/>
      <c r="V418" s="35"/>
      <c r="W418" s="35"/>
      <c r="X418" s="35"/>
      <c r="Y418" s="35"/>
      <c r="Z418" s="35"/>
      <c r="AA418" s="35"/>
      <c r="AB418" s="35"/>
      <c r="AC418" s="35"/>
      <c r="AD418" s="35"/>
      <c r="AE418" s="35"/>
      <c r="AR418" s="152" t="s">
        <v>125</v>
      </c>
      <c r="AT418" s="152" t="s">
        <v>121</v>
      </c>
      <c r="AU418" s="152" t="s">
        <v>78</v>
      </c>
      <c r="AY418" s="20" t="s">
        <v>118</v>
      </c>
      <c r="BE418" s="153">
        <f>IF(N418="základní",J418,0)</f>
        <v>0</v>
      </c>
      <c r="BF418" s="153">
        <f>IF(N418="snížená",J418,0)</f>
        <v>0</v>
      </c>
      <c r="BG418" s="153">
        <f>IF(N418="zákl. přenesená",J418,0)</f>
        <v>0</v>
      </c>
      <c r="BH418" s="153">
        <f>IF(N418="sníž. přenesená",J418,0)</f>
        <v>0</v>
      </c>
      <c r="BI418" s="153">
        <f>IF(N418="nulová",J418,0)</f>
        <v>0</v>
      </c>
      <c r="BJ418" s="20" t="s">
        <v>31</v>
      </c>
      <c r="BK418" s="153">
        <f>ROUND(I418*H418,2)</f>
        <v>0</v>
      </c>
      <c r="BL418" s="20" t="s">
        <v>125</v>
      </c>
      <c r="BM418" s="152" t="s">
        <v>720</v>
      </c>
    </row>
    <row r="419" spans="2:51" s="13" customFormat="1" ht="11.25">
      <c r="B419" s="154"/>
      <c r="D419" s="155" t="s">
        <v>127</v>
      </c>
      <c r="E419" s="156" t="s">
        <v>3</v>
      </c>
      <c r="F419" s="157" t="s">
        <v>721</v>
      </c>
      <c r="H419" s="158">
        <v>46</v>
      </c>
      <c r="I419" s="159"/>
      <c r="L419" s="154"/>
      <c r="M419" s="160"/>
      <c r="N419" s="161"/>
      <c r="O419" s="161"/>
      <c r="P419" s="161"/>
      <c r="Q419" s="161"/>
      <c r="R419" s="161"/>
      <c r="S419" s="161"/>
      <c r="T419" s="162"/>
      <c r="AT419" s="156" t="s">
        <v>127</v>
      </c>
      <c r="AU419" s="156" t="s">
        <v>78</v>
      </c>
      <c r="AV419" s="13" t="s">
        <v>78</v>
      </c>
      <c r="AW419" s="13" t="s">
        <v>30</v>
      </c>
      <c r="AX419" s="13" t="s">
        <v>69</v>
      </c>
      <c r="AY419" s="156" t="s">
        <v>118</v>
      </c>
    </row>
    <row r="420" spans="2:51" s="15" customFormat="1" ht="11.25">
      <c r="B420" s="170"/>
      <c r="D420" s="155" t="s">
        <v>127</v>
      </c>
      <c r="E420" s="171" t="s">
        <v>3</v>
      </c>
      <c r="F420" s="172" t="s">
        <v>150</v>
      </c>
      <c r="H420" s="173">
        <v>46</v>
      </c>
      <c r="I420" s="174"/>
      <c r="L420" s="170"/>
      <c r="M420" s="175"/>
      <c r="N420" s="176"/>
      <c r="O420" s="176"/>
      <c r="P420" s="176"/>
      <c r="Q420" s="176"/>
      <c r="R420" s="176"/>
      <c r="S420" s="176"/>
      <c r="T420" s="177"/>
      <c r="AT420" s="171" t="s">
        <v>127</v>
      </c>
      <c r="AU420" s="171" t="s">
        <v>78</v>
      </c>
      <c r="AV420" s="15" t="s">
        <v>125</v>
      </c>
      <c r="AW420" s="15" t="s">
        <v>30</v>
      </c>
      <c r="AX420" s="15" t="s">
        <v>31</v>
      </c>
      <c r="AY420" s="171" t="s">
        <v>118</v>
      </c>
    </row>
    <row r="421" spans="1:65" s="2" customFormat="1" ht="21.75" customHeight="1">
      <c r="A421" s="35"/>
      <c r="B421" s="140"/>
      <c r="C421" s="141" t="s">
        <v>722</v>
      </c>
      <c r="D421" s="141" t="s">
        <v>121</v>
      </c>
      <c r="E421" s="142" t="s">
        <v>723</v>
      </c>
      <c r="F421" s="143" t="s">
        <v>724</v>
      </c>
      <c r="G421" s="144" t="s">
        <v>124</v>
      </c>
      <c r="H421" s="145">
        <v>15</v>
      </c>
      <c r="I421" s="146"/>
      <c r="J421" s="147">
        <f>ROUND(I421*H421,2)</f>
        <v>0</v>
      </c>
      <c r="K421" s="143" t="s">
        <v>3</v>
      </c>
      <c r="L421" s="36"/>
      <c r="M421" s="148" t="s">
        <v>3</v>
      </c>
      <c r="N421" s="149" t="s">
        <v>40</v>
      </c>
      <c r="O421" s="56"/>
      <c r="P421" s="150">
        <f>O421*H421</f>
        <v>0</v>
      </c>
      <c r="Q421" s="150">
        <v>0</v>
      </c>
      <c r="R421" s="150">
        <f>Q421*H421</f>
        <v>0</v>
      </c>
      <c r="S421" s="150">
        <v>0</v>
      </c>
      <c r="T421" s="151">
        <f>S421*H421</f>
        <v>0</v>
      </c>
      <c r="U421" s="35"/>
      <c r="V421" s="35"/>
      <c r="W421" s="35"/>
      <c r="X421" s="35"/>
      <c r="Y421" s="35"/>
      <c r="Z421" s="35"/>
      <c r="AA421" s="35"/>
      <c r="AB421" s="35"/>
      <c r="AC421" s="35"/>
      <c r="AD421" s="35"/>
      <c r="AE421" s="35"/>
      <c r="AR421" s="152" t="s">
        <v>125</v>
      </c>
      <c r="AT421" s="152" t="s">
        <v>121</v>
      </c>
      <c r="AU421" s="152" t="s">
        <v>78</v>
      </c>
      <c r="AY421" s="20" t="s">
        <v>118</v>
      </c>
      <c r="BE421" s="153">
        <f>IF(N421="základní",J421,0)</f>
        <v>0</v>
      </c>
      <c r="BF421" s="153">
        <f>IF(N421="snížená",J421,0)</f>
        <v>0</v>
      </c>
      <c r="BG421" s="153">
        <f>IF(N421="zákl. přenesená",J421,0)</f>
        <v>0</v>
      </c>
      <c r="BH421" s="153">
        <f>IF(N421="sníž. přenesená",J421,0)</f>
        <v>0</v>
      </c>
      <c r="BI421" s="153">
        <f>IF(N421="nulová",J421,0)</f>
        <v>0</v>
      </c>
      <c r="BJ421" s="20" t="s">
        <v>31</v>
      </c>
      <c r="BK421" s="153">
        <f>ROUND(I421*H421,2)</f>
        <v>0</v>
      </c>
      <c r="BL421" s="20" t="s">
        <v>125</v>
      </c>
      <c r="BM421" s="152" t="s">
        <v>725</v>
      </c>
    </row>
    <row r="422" spans="2:51" s="13" customFormat="1" ht="11.25">
      <c r="B422" s="154"/>
      <c r="D422" s="155" t="s">
        <v>127</v>
      </c>
      <c r="E422" s="156" t="s">
        <v>3</v>
      </c>
      <c r="F422" s="157" t="s">
        <v>726</v>
      </c>
      <c r="H422" s="158">
        <v>14</v>
      </c>
      <c r="I422" s="159"/>
      <c r="L422" s="154"/>
      <c r="M422" s="160"/>
      <c r="N422" s="161"/>
      <c r="O422" s="161"/>
      <c r="P422" s="161"/>
      <c r="Q422" s="161"/>
      <c r="R422" s="161"/>
      <c r="S422" s="161"/>
      <c r="T422" s="162"/>
      <c r="AT422" s="156" t="s">
        <v>127</v>
      </c>
      <c r="AU422" s="156" t="s">
        <v>78</v>
      </c>
      <c r="AV422" s="13" t="s">
        <v>78</v>
      </c>
      <c r="AW422" s="13" t="s">
        <v>30</v>
      </c>
      <c r="AX422" s="13" t="s">
        <v>69</v>
      </c>
      <c r="AY422" s="156" t="s">
        <v>118</v>
      </c>
    </row>
    <row r="423" spans="2:51" s="13" customFormat="1" ht="11.25">
      <c r="B423" s="154"/>
      <c r="D423" s="155" t="s">
        <v>127</v>
      </c>
      <c r="E423" s="156" t="s">
        <v>3</v>
      </c>
      <c r="F423" s="157" t="s">
        <v>31</v>
      </c>
      <c r="H423" s="158">
        <v>1</v>
      </c>
      <c r="I423" s="159"/>
      <c r="L423" s="154"/>
      <c r="M423" s="160"/>
      <c r="N423" s="161"/>
      <c r="O423" s="161"/>
      <c r="P423" s="161"/>
      <c r="Q423" s="161"/>
      <c r="R423" s="161"/>
      <c r="S423" s="161"/>
      <c r="T423" s="162"/>
      <c r="AT423" s="156" t="s">
        <v>127</v>
      </c>
      <c r="AU423" s="156" t="s">
        <v>78</v>
      </c>
      <c r="AV423" s="13" t="s">
        <v>78</v>
      </c>
      <c r="AW423" s="13" t="s">
        <v>30</v>
      </c>
      <c r="AX423" s="13" t="s">
        <v>69</v>
      </c>
      <c r="AY423" s="156" t="s">
        <v>118</v>
      </c>
    </row>
    <row r="424" spans="2:51" s="15" customFormat="1" ht="11.25">
      <c r="B424" s="170"/>
      <c r="D424" s="155" t="s">
        <v>127</v>
      </c>
      <c r="E424" s="171" t="s">
        <v>3</v>
      </c>
      <c r="F424" s="172" t="s">
        <v>150</v>
      </c>
      <c r="H424" s="173">
        <v>15</v>
      </c>
      <c r="I424" s="174"/>
      <c r="L424" s="170"/>
      <c r="M424" s="175"/>
      <c r="N424" s="176"/>
      <c r="O424" s="176"/>
      <c r="P424" s="176"/>
      <c r="Q424" s="176"/>
      <c r="R424" s="176"/>
      <c r="S424" s="176"/>
      <c r="T424" s="177"/>
      <c r="AT424" s="171" t="s">
        <v>127</v>
      </c>
      <c r="AU424" s="171" t="s">
        <v>78</v>
      </c>
      <c r="AV424" s="15" t="s">
        <v>125</v>
      </c>
      <c r="AW424" s="15" t="s">
        <v>30</v>
      </c>
      <c r="AX424" s="15" t="s">
        <v>31</v>
      </c>
      <c r="AY424" s="171" t="s">
        <v>118</v>
      </c>
    </row>
    <row r="425" spans="1:65" s="2" customFormat="1" ht="16.5" customHeight="1">
      <c r="A425" s="35"/>
      <c r="B425" s="140"/>
      <c r="C425" s="141" t="s">
        <v>727</v>
      </c>
      <c r="D425" s="141" t="s">
        <v>121</v>
      </c>
      <c r="E425" s="142" t="s">
        <v>728</v>
      </c>
      <c r="F425" s="143" t="s">
        <v>729</v>
      </c>
      <c r="G425" s="144" t="s">
        <v>325</v>
      </c>
      <c r="H425" s="145">
        <v>4.044</v>
      </c>
      <c r="I425" s="146"/>
      <c r="J425" s="147">
        <f>ROUND(I425*H425,2)</f>
        <v>0</v>
      </c>
      <c r="K425" s="143" t="s">
        <v>3</v>
      </c>
      <c r="L425" s="36"/>
      <c r="M425" s="148" t="s">
        <v>3</v>
      </c>
      <c r="N425" s="149" t="s">
        <v>40</v>
      </c>
      <c r="O425" s="56"/>
      <c r="P425" s="150">
        <f>O425*H425</f>
        <v>0</v>
      </c>
      <c r="Q425" s="150">
        <v>2.50187</v>
      </c>
      <c r="R425" s="150">
        <f>Q425*H425</f>
        <v>10.117562279999998</v>
      </c>
      <c r="S425" s="150">
        <v>0</v>
      </c>
      <c r="T425" s="151">
        <f>S425*H425</f>
        <v>0</v>
      </c>
      <c r="U425" s="35"/>
      <c r="V425" s="35"/>
      <c r="W425" s="35"/>
      <c r="X425" s="35"/>
      <c r="Y425" s="35"/>
      <c r="Z425" s="35"/>
      <c r="AA425" s="35"/>
      <c r="AB425" s="35"/>
      <c r="AC425" s="35"/>
      <c r="AD425" s="35"/>
      <c r="AE425" s="35"/>
      <c r="AR425" s="152" t="s">
        <v>125</v>
      </c>
      <c r="AT425" s="152" t="s">
        <v>121</v>
      </c>
      <c r="AU425" s="152" t="s">
        <v>78</v>
      </c>
      <c r="AY425" s="20" t="s">
        <v>118</v>
      </c>
      <c r="BE425" s="153">
        <f>IF(N425="základní",J425,0)</f>
        <v>0</v>
      </c>
      <c r="BF425" s="153">
        <f>IF(N425="snížená",J425,0)</f>
        <v>0</v>
      </c>
      <c r="BG425" s="153">
        <f>IF(N425="zákl. přenesená",J425,0)</f>
        <v>0</v>
      </c>
      <c r="BH425" s="153">
        <f>IF(N425="sníž. přenesená",J425,0)</f>
        <v>0</v>
      </c>
      <c r="BI425" s="153">
        <f>IF(N425="nulová",J425,0)</f>
        <v>0</v>
      </c>
      <c r="BJ425" s="20" t="s">
        <v>31</v>
      </c>
      <c r="BK425" s="153">
        <f>ROUND(I425*H425,2)</f>
        <v>0</v>
      </c>
      <c r="BL425" s="20" t="s">
        <v>125</v>
      </c>
      <c r="BM425" s="152" t="s">
        <v>730</v>
      </c>
    </row>
    <row r="426" spans="2:51" s="14" customFormat="1" ht="11.25">
      <c r="B426" s="163"/>
      <c r="D426" s="155" t="s">
        <v>127</v>
      </c>
      <c r="E426" s="164" t="s">
        <v>3</v>
      </c>
      <c r="F426" s="165" t="s">
        <v>731</v>
      </c>
      <c r="H426" s="164" t="s">
        <v>3</v>
      </c>
      <c r="I426" s="166"/>
      <c r="L426" s="163"/>
      <c r="M426" s="167"/>
      <c r="N426" s="168"/>
      <c r="O426" s="168"/>
      <c r="P426" s="168"/>
      <c r="Q426" s="168"/>
      <c r="R426" s="168"/>
      <c r="S426" s="168"/>
      <c r="T426" s="169"/>
      <c r="AT426" s="164" t="s">
        <v>127</v>
      </c>
      <c r="AU426" s="164" t="s">
        <v>78</v>
      </c>
      <c r="AV426" s="14" t="s">
        <v>31</v>
      </c>
      <c r="AW426" s="14" t="s">
        <v>30</v>
      </c>
      <c r="AX426" s="14" t="s">
        <v>69</v>
      </c>
      <c r="AY426" s="164" t="s">
        <v>118</v>
      </c>
    </row>
    <row r="427" spans="2:51" s="13" customFormat="1" ht="11.25">
      <c r="B427" s="154"/>
      <c r="D427" s="155" t="s">
        <v>127</v>
      </c>
      <c r="E427" s="156" t="s">
        <v>3</v>
      </c>
      <c r="F427" s="157" t="s">
        <v>732</v>
      </c>
      <c r="H427" s="158">
        <v>0.972</v>
      </c>
      <c r="I427" s="159"/>
      <c r="L427" s="154"/>
      <c r="M427" s="160"/>
      <c r="N427" s="161"/>
      <c r="O427" s="161"/>
      <c r="P427" s="161"/>
      <c r="Q427" s="161"/>
      <c r="R427" s="161"/>
      <c r="S427" s="161"/>
      <c r="T427" s="162"/>
      <c r="AT427" s="156" t="s">
        <v>127</v>
      </c>
      <c r="AU427" s="156" t="s">
        <v>78</v>
      </c>
      <c r="AV427" s="13" t="s">
        <v>78</v>
      </c>
      <c r="AW427" s="13" t="s">
        <v>30</v>
      </c>
      <c r="AX427" s="13" t="s">
        <v>69</v>
      </c>
      <c r="AY427" s="156" t="s">
        <v>118</v>
      </c>
    </row>
    <row r="428" spans="2:51" s="13" customFormat="1" ht="11.25">
      <c r="B428" s="154"/>
      <c r="D428" s="155" t="s">
        <v>127</v>
      </c>
      <c r="E428" s="156" t="s">
        <v>3</v>
      </c>
      <c r="F428" s="157" t="s">
        <v>733</v>
      </c>
      <c r="H428" s="158">
        <v>3.072</v>
      </c>
      <c r="I428" s="159"/>
      <c r="L428" s="154"/>
      <c r="M428" s="160"/>
      <c r="N428" s="161"/>
      <c r="O428" s="161"/>
      <c r="P428" s="161"/>
      <c r="Q428" s="161"/>
      <c r="R428" s="161"/>
      <c r="S428" s="161"/>
      <c r="T428" s="162"/>
      <c r="AT428" s="156" t="s">
        <v>127</v>
      </c>
      <c r="AU428" s="156" t="s">
        <v>78</v>
      </c>
      <c r="AV428" s="13" t="s">
        <v>78</v>
      </c>
      <c r="AW428" s="13" t="s">
        <v>30</v>
      </c>
      <c r="AX428" s="13" t="s">
        <v>69</v>
      </c>
      <c r="AY428" s="156" t="s">
        <v>118</v>
      </c>
    </row>
    <row r="429" spans="2:51" s="15" customFormat="1" ht="11.25">
      <c r="B429" s="170"/>
      <c r="D429" s="155" t="s">
        <v>127</v>
      </c>
      <c r="E429" s="171" t="s">
        <v>3</v>
      </c>
      <c r="F429" s="172" t="s">
        <v>150</v>
      </c>
      <c r="H429" s="173">
        <v>4.044</v>
      </c>
      <c r="I429" s="174"/>
      <c r="L429" s="170"/>
      <c r="M429" s="175"/>
      <c r="N429" s="176"/>
      <c r="O429" s="176"/>
      <c r="P429" s="176"/>
      <c r="Q429" s="176"/>
      <c r="R429" s="176"/>
      <c r="S429" s="176"/>
      <c r="T429" s="177"/>
      <c r="AT429" s="171" t="s">
        <v>127</v>
      </c>
      <c r="AU429" s="171" t="s">
        <v>78</v>
      </c>
      <c r="AV429" s="15" t="s">
        <v>125</v>
      </c>
      <c r="AW429" s="15" t="s">
        <v>30</v>
      </c>
      <c r="AX429" s="15" t="s">
        <v>31</v>
      </c>
      <c r="AY429" s="171" t="s">
        <v>118</v>
      </c>
    </row>
    <row r="430" spans="1:65" s="2" customFormat="1" ht="16.5" customHeight="1">
      <c r="A430" s="35"/>
      <c r="B430" s="140"/>
      <c r="C430" s="141" t="s">
        <v>734</v>
      </c>
      <c r="D430" s="141" t="s">
        <v>121</v>
      </c>
      <c r="E430" s="142" t="s">
        <v>735</v>
      </c>
      <c r="F430" s="143" t="s">
        <v>736</v>
      </c>
      <c r="G430" s="144" t="s">
        <v>325</v>
      </c>
      <c r="H430" s="145">
        <v>18.672</v>
      </c>
      <c r="I430" s="146"/>
      <c r="J430" s="147">
        <f>ROUND(I430*H430,2)</f>
        <v>0</v>
      </c>
      <c r="K430" s="143" t="s">
        <v>3</v>
      </c>
      <c r="L430" s="36"/>
      <c r="M430" s="148" t="s">
        <v>3</v>
      </c>
      <c r="N430" s="149" t="s">
        <v>40</v>
      </c>
      <c r="O430" s="56"/>
      <c r="P430" s="150">
        <f>O430*H430</f>
        <v>0</v>
      </c>
      <c r="Q430" s="150">
        <v>2.50187</v>
      </c>
      <c r="R430" s="150">
        <f>Q430*H430</f>
        <v>46.71491664</v>
      </c>
      <c r="S430" s="150">
        <v>0</v>
      </c>
      <c r="T430" s="151">
        <f>S430*H430</f>
        <v>0</v>
      </c>
      <c r="U430" s="35"/>
      <c r="V430" s="35"/>
      <c r="W430" s="35"/>
      <c r="X430" s="35"/>
      <c r="Y430" s="35"/>
      <c r="Z430" s="35"/>
      <c r="AA430" s="35"/>
      <c r="AB430" s="35"/>
      <c r="AC430" s="35"/>
      <c r="AD430" s="35"/>
      <c r="AE430" s="35"/>
      <c r="AR430" s="152" t="s">
        <v>125</v>
      </c>
      <c r="AT430" s="152" t="s">
        <v>121</v>
      </c>
      <c r="AU430" s="152" t="s">
        <v>78</v>
      </c>
      <c r="AY430" s="20" t="s">
        <v>118</v>
      </c>
      <c r="BE430" s="153">
        <f>IF(N430="základní",J430,0)</f>
        <v>0</v>
      </c>
      <c r="BF430" s="153">
        <f>IF(N430="snížená",J430,0)</f>
        <v>0</v>
      </c>
      <c r="BG430" s="153">
        <f>IF(N430="zákl. přenesená",J430,0)</f>
        <v>0</v>
      </c>
      <c r="BH430" s="153">
        <f>IF(N430="sníž. přenesená",J430,0)</f>
        <v>0</v>
      </c>
      <c r="BI430" s="153">
        <f>IF(N430="nulová",J430,0)</f>
        <v>0</v>
      </c>
      <c r="BJ430" s="20" t="s">
        <v>31</v>
      </c>
      <c r="BK430" s="153">
        <f>ROUND(I430*H430,2)</f>
        <v>0</v>
      </c>
      <c r="BL430" s="20" t="s">
        <v>125</v>
      </c>
      <c r="BM430" s="152" t="s">
        <v>737</v>
      </c>
    </row>
    <row r="431" spans="2:51" s="14" customFormat="1" ht="11.25">
      <c r="B431" s="163"/>
      <c r="D431" s="155" t="s">
        <v>127</v>
      </c>
      <c r="E431" s="164" t="s">
        <v>3</v>
      </c>
      <c r="F431" s="165" t="s">
        <v>731</v>
      </c>
      <c r="H431" s="164" t="s">
        <v>3</v>
      </c>
      <c r="I431" s="166"/>
      <c r="L431" s="163"/>
      <c r="M431" s="167"/>
      <c r="N431" s="168"/>
      <c r="O431" s="168"/>
      <c r="P431" s="168"/>
      <c r="Q431" s="168"/>
      <c r="R431" s="168"/>
      <c r="S431" s="168"/>
      <c r="T431" s="169"/>
      <c r="AT431" s="164" t="s">
        <v>127</v>
      </c>
      <c r="AU431" s="164" t="s">
        <v>78</v>
      </c>
      <c r="AV431" s="14" t="s">
        <v>31</v>
      </c>
      <c r="AW431" s="14" t="s">
        <v>30</v>
      </c>
      <c r="AX431" s="14" t="s">
        <v>69</v>
      </c>
      <c r="AY431" s="164" t="s">
        <v>118</v>
      </c>
    </row>
    <row r="432" spans="2:51" s="13" customFormat="1" ht="11.25">
      <c r="B432" s="154"/>
      <c r="D432" s="155" t="s">
        <v>127</v>
      </c>
      <c r="E432" s="156" t="s">
        <v>3</v>
      </c>
      <c r="F432" s="157" t="s">
        <v>738</v>
      </c>
      <c r="H432" s="158">
        <v>4.32</v>
      </c>
      <c r="I432" s="159"/>
      <c r="L432" s="154"/>
      <c r="M432" s="160"/>
      <c r="N432" s="161"/>
      <c r="O432" s="161"/>
      <c r="P432" s="161"/>
      <c r="Q432" s="161"/>
      <c r="R432" s="161"/>
      <c r="S432" s="161"/>
      <c r="T432" s="162"/>
      <c r="AT432" s="156" t="s">
        <v>127</v>
      </c>
      <c r="AU432" s="156" t="s">
        <v>78</v>
      </c>
      <c r="AV432" s="13" t="s">
        <v>78</v>
      </c>
      <c r="AW432" s="13" t="s">
        <v>30</v>
      </c>
      <c r="AX432" s="13" t="s">
        <v>69</v>
      </c>
      <c r="AY432" s="156" t="s">
        <v>118</v>
      </c>
    </row>
    <row r="433" spans="2:51" s="13" customFormat="1" ht="11.25">
      <c r="B433" s="154"/>
      <c r="D433" s="155" t="s">
        <v>127</v>
      </c>
      <c r="E433" s="156" t="s">
        <v>3</v>
      </c>
      <c r="F433" s="157" t="s">
        <v>739</v>
      </c>
      <c r="H433" s="158">
        <v>14.352</v>
      </c>
      <c r="I433" s="159"/>
      <c r="L433" s="154"/>
      <c r="M433" s="160"/>
      <c r="N433" s="161"/>
      <c r="O433" s="161"/>
      <c r="P433" s="161"/>
      <c r="Q433" s="161"/>
      <c r="R433" s="161"/>
      <c r="S433" s="161"/>
      <c r="T433" s="162"/>
      <c r="AT433" s="156" t="s">
        <v>127</v>
      </c>
      <c r="AU433" s="156" t="s">
        <v>78</v>
      </c>
      <c r="AV433" s="13" t="s">
        <v>78</v>
      </c>
      <c r="AW433" s="13" t="s">
        <v>30</v>
      </c>
      <c r="AX433" s="13" t="s">
        <v>69</v>
      </c>
      <c r="AY433" s="156" t="s">
        <v>118</v>
      </c>
    </row>
    <row r="434" spans="2:51" s="15" customFormat="1" ht="11.25">
      <c r="B434" s="170"/>
      <c r="D434" s="155" t="s">
        <v>127</v>
      </c>
      <c r="E434" s="171" t="s">
        <v>3</v>
      </c>
      <c r="F434" s="172" t="s">
        <v>150</v>
      </c>
      <c r="H434" s="173">
        <v>18.672</v>
      </c>
      <c r="I434" s="174"/>
      <c r="L434" s="170"/>
      <c r="M434" s="175"/>
      <c r="N434" s="176"/>
      <c r="O434" s="176"/>
      <c r="P434" s="176"/>
      <c r="Q434" s="176"/>
      <c r="R434" s="176"/>
      <c r="S434" s="176"/>
      <c r="T434" s="177"/>
      <c r="AT434" s="171" t="s">
        <v>127</v>
      </c>
      <c r="AU434" s="171" t="s">
        <v>78</v>
      </c>
      <c r="AV434" s="15" t="s">
        <v>125</v>
      </c>
      <c r="AW434" s="15" t="s">
        <v>30</v>
      </c>
      <c r="AX434" s="15" t="s">
        <v>31</v>
      </c>
      <c r="AY434" s="171" t="s">
        <v>118</v>
      </c>
    </row>
    <row r="435" spans="1:65" s="2" customFormat="1" ht="16.5" customHeight="1">
      <c r="A435" s="35"/>
      <c r="B435" s="140"/>
      <c r="C435" s="141" t="s">
        <v>740</v>
      </c>
      <c r="D435" s="141" t="s">
        <v>121</v>
      </c>
      <c r="E435" s="142" t="s">
        <v>741</v>
      </c>
      <c r="F435" s="143" t="s">
        <v>742</v>
      </c>
      <c r="G435" s="144" t="s">
        <v>448</v>
      </c>
      <c r="H435" s="145">
        <v>1.672</v>
      </c>
      <c r="I435" s="146"/>
      <c r="J435" s="147">
        <f>ROUND(I435*H435,2)</f>
        <v>0</v>
      </c>
      <c r="K435" s="143" t="s">
        <v>271</v>
      </c>
      <c r="L435" s="36"/>
      <c r="M435" s="148" t="s">
        <v>3</v>
      </c>
      <c r="N435" s="149" t="s">
        <v>40</v>
      </c>
      <c r="O435" s="56"/>
      <c r="P435" s="150">
        <f>O435*H435</f>
        <v>0</v>
      </c>
      <c r="Q435" s="150">
        <v>1.04232</v>
      </c>
      <c r="R435" s="150">
        <f>Q435*H435</f>
        <v>1.7427590399999997</v>
      </c>
      <c r="S435" s="150">
        <v>0</v>
      </c>
      <c r="T435" s="151">
        <f>S435*H435</f>
        <v>0</v>
      </c>
      <c r="U435" s="35"/>
      <c r="V435" s="35"/>
      <c r="W435" s="35"/>
      <c r="X435" s="35"/>
      <c r="Y435" s="35"/>
      <c r="Z435" s="35"/>
      <c r="AA435" s="35"/>
      <c r="AB435" s="35"/>
      <c r="AC435" s="35"/>
      <c r="AD435" s="35"/>
      <c r="AE435" s="35"/>
      <c r="AR435" s="152" t="s">
        <v>125</v>
      </c>
      <c r="AT435" s="152" t="s">
        <v>121</v>
      </c>
      <c r="AU435" s="152" t="s">
        <v>78</v>
      </c>
      <c r="AY435" s="20" t="s">
        <v>118</v>
      </c>
      <c r="BE435" s="153">
        <f>IF(N435="základní",J435,0)</f>
        <v>0</v>
      </c>
      <c r="BF435" s="153">
        <f>IF(N435="snížená",J435,0)</f>
        <v>0</v>
      </c>
      <c r="BG435" s="153">
        <f>IF(N435="zákl. přenesená",J435,0)</f>
        <v>0</v>
      </c>
      <c r="BH435" s="153">
        <f>IF(N435="sníž. přenesená",J435,0)</f>
        <v>0</v>
      </c>
      <c r="BI435" s="153">
        <f>IF(N435="nulová",J435,0)</f>
        <v>0</v>
      </c>
      <c r="BJ435" s="20" t="s">
        <v>31</v>
      </c>
      <c r="BK435" s="153">
        <f>ROUND(I435*H435,2)</f>
        <v>0</v>
      </c>
      <c r="BL435" s="20" t="s">
        <v>125</v>
      </c>
      <c r="BM435" s="152" t="s">
        <v>743</v>
      </c>
    </row>
    <row r="436" spans="1:47" s="2" customFormat="1" ht="11.25">
      <c r="A436" s="35"/>
      <c r="B436" s="36"/>
      <c r="C436" s="35"/>
      <c r="D436" s="181" t="s">
        <v>273</v>
      </c>
      <c r="E436" s="35"/>
      <c r="F436" s="182" t="s">
        <v>744</v>
      </c>
      <c r="G436" s="35"/>
      <c r="H436" s="35"/>
      <c r="I436" s="183"/>
      <c r="J436" s="35"/>
      <c r="K436" s="35"/>
      <c r="L436" s="36"/>
      <c r="M436" s="184"/>
      <c r="N436" s="185"/>
      <c r="O436" s="56"/>
      <c r="P436" s="56"/>
      <c r="Q436" s="56"/>
      <c r="R436" s="56"/>
      <c r="S436" s="56"/>
      <c r="T436" s="57"/>
      <c r="U436" s="35"/>
      <c r="V436" s="35"/>
      <c r="W436" s="35"/>
      <c r="X436" s="35"/>
      <c r="Y436" s="35"/>
      <c r="Z436" s="35"/>
      <c r="AA436" s="35"/>
      <c r="AB436" s="35"/>
      <c r="AC436" s="35"/>
      <c r="AD436" s="35"/>
      <c r="AE436" s="35"/>
      <c r="AT436" s="20" t="s">
        <v>273</v>
      </c>
      <c r="AU436" s="20" t="s">
        <v>78</v>
      </c>
    </row>
    <row r="437" spans="2:51" s="14" customFormat="1" ht="11.25">
      <c r="B437" s="163"/>
      <c r="D437" s="155" t="s">
        <v>127</v>
      </c>
      <c r="E437" s="164" t="s">
        <v>3</v>
      </c>
      <c r="F437" s="165" t="s">
        <v>745</v>
      </c>
      <c r="H437" s="164" t="s">
        <v>3</v>
      </c>
      <c r="I437" s="166"/>
      <c r="L437" s="163"/>
      <c r="M437" s="167"/>
      <c r="N437" s="168"/>
      <c r="O437" s="168"/>
      <c r="P437" s="168"/>
      <c r="Q437" s="168"/>
      <c r="R437" s="168"/>
      <c r="S437" s="168"/>
      <c r="T437" s="169"/>
      <c r="AT437" s="164" t="s">
        <v>127</v>
      </c>
      <c r="AU437" s="164" t="s">
        <v>78</v>
      </c>
      <c r="AV437" s="14" t="s">
        <v>31</v>
      </c>
      <c r="AW437" s="14" t="s">
        <v>30</v>
      </c>
      <c r="AX437" s="14" t="s">
        <v>69</v>
      </c>
      <c r="AY437" s="164" t="s">
        <v>118</v>
      </c>
    </row>
    <row r="438" spans="2:51" s="13" customFormat="1" ht="11.25">
      <c r="B438" s="154"/>
      <c r="D438" s="155" t="s">
        <v>127</v>
      </c>
      <c r="E438" s="156" t="s">
        <v>3</v>
      </c>
      <c r="F438" s="157" t="s">
        <v>746</v>
      </c>
      <c r="H438" s="158">
        <v>0.318</v>
      </c>
      <c r="I438" s="159"/>
      <c r="L438" s="154"/>
      <c r="M438" s="160"/>
      <c r="N438" s="161"/>
      <c r="O438" s="161"/>
      <c r="P438" s="161"/>
      <c r="Q438" s="161"/>
      <c r="R438" s="161"/>
      <c r="S438" s="161"/>
      <c r="T438" s="162"/>
      <c r="AT438" s="156" t="s">
        <v>127</v>
      </c>
      <c r="AU438" s="156" t="s">
        <v>78</v>
      </c>
      <c r="AV438" s="13" t="s">
        <v>78</v>
      </c>
      <c r="AW438" s="13" t="s">
        <v>30</v>
      </c>
      <c r="AX438" s="13" t="s">
        <v>69</v>
      </c>
      <c r="AY438" s="156" t="s">
        <v>118</v>
      </c>
    </row>
    <row r="439" spans="2:51" s="13" customFormat="1" ht="11.25">
      <c r="B439" s="154"/>
      <c r="D439" s="155" t="s">
        <v>127</v>
      </c>
      <c r="E439" s="156" t="s">
        <v>3</v>
      </c>
      <c r="F439" s="157" t="s">
        <v>747</v>
      </c>
      <c r="H439" s="158">
        <v>0.15</v>
      </c>
      <c r="I439" s="159"/>
      <c r="L439" s="154"/>
      <c r="M439" s="160"/>
      <c r="N439" s="161"/>
      <c r="O439" s="161"/>
      <c r="P439" s="161"/>
      <c r="Q439" s="161"/>
      <c r="R439" s="161"/>
      <c r="S439" s="161"/>
      <c r="T439" s="162"/>
      <c r="AT439" s="156" t="s">
        <v>127</v>
      </c>
      <c r="AU439" s="156" t="s">
        <v>78</v>
      </c>
      <c r="AV439" s="13" t="s">
        <v>78</v>
      </c>
      <c r="AW439" s="13" t="s">
        <v>30</v>
      </c>
      <c r="AX439" s="13" t="s">
        <v>69</v>
      </c>
      <c r="AY439" s="156" t="s">
        <v>118</v>
      </c>
    </row>
    <row r="440" spans="2:51" s="14" customFormat="1" ht="11.25">
      <c r="B440" s="163"/>
      <c r="D440" s="155" t="s">
        <v>127</v>
      </c>
      <c r="E440" s="164" t="s">
        <v>3</v>
      </c>
      <c r="F440" s="165" t="s">
        <v>748</v>
      </c>
      <c r="H440" s="164" t="s">
        <v>3</v>
      </c>
      <c r="I440" s="166"/>
      <c r="L440" s="163"/>
      <c r="M440" s="167"/>
      <c r="N440" s="168"/>
      <c r="O440" s="168"/>
      <c r="P440" s="168"/>
      <c r="Q440" s="168"/>
      <c r="R440" s="168"/>
      <c r="S440" s="168"/>
      <c r="T440" s="169"/>
      <c r="AT440" s="164" t="s">
        <v>127</v>
      </c>
      <c r="AU440" s="164" t="s">
        <v>78</v>
      </c>
      <c r="AV440" s="14" t="s">
        <v>31</v>
      </c>
      <c r="AW440" s="14" t="s">
        <v>30</v>
      </c>
      <c r="AX440" s="14" t="s">
        <v>69</v>
      </c>
      <c r="AY440" s="164" t="s">
        <v>118</v>
      </c>
    </row>
    <row r="441" spans="2:51" s="13" customFormat="1" ht="11.25">
      <c r="B441" s="154"/>
      <c r="D441" s="155" t="s">
        <v>127</v>
      </c>
      <c r="E441" s="156" t="s">
        <v>3</v>
      </c>
      <c r="F441" s="157" t="s">
        <v>749</v>
      </c>
      <c r="H441" s="158">
        <v>0.727</v>
      </c>
      <c r="I441" s="159"/>
      <c r="L441" s="154"/>
      <c r="M441" s="160"/>
      <c r="N441" s="161"/>
      <c r="O441" s="161"/>
      <c r="P441" s="161"/>
      <c r="Q441" s="161"/>
      <c r="R441" s="161"/>
      <c r="S441" s="161"/>
      <c r="T441" s="162"/>
      <c r="AT441" s="156" t="s">
        <v>127</v>
      </c>
      <c r="AU441" s="156" t="s">
        <v>78</v>
      </c>
      <c r="AV441" s="13" t="s">
        <v>78</v>
      </c>
      <c r="AW441" s="13" t="s">
        <v>30</v>
      </c>
      <c r="AX441" s="13" t="s">
        <v>69</v>
      </c>
      <c r="AY441" s="156" t="s">
        <v>118</v>
      </c>
    </row>
    <row r="442" spans="2:51" s="13" customFormat="1" ht="11.25">
      <c r="B442" s="154"/>
      <c r="D442" s="155" t="s">
        <v>127</v>
      </c>
      <c r="E442" s="156" t="s">
        <v>3</v>
      </c>
      <c r="F442" s="157" t="s">
        <v>750</v>
      </c>
      <c r="H442" s="158">
        <v>0.477</v>
      </c>
      <c r="I442" s="159"/>
      <c r="L442" s="154"/>
      <c r="M442" s="160"/>
      <c r="N442" s="161"/>
      <c r="O442" s="161"/>
      <c r="P442" s="161"/>
      <c r="Q442" s="161"/>
      <c r="R442" s="161"/>
      <c r="S442" s="161"/>
      <c r="T442" s="162"/>
      <c r="AT442" s="156" t="s">
        <v>127</v>
      </c>
      <c r="AU442" s="156" t="s">
        <v>78</v>
      </c>
      <c r="AV442" s="13" t="s">
        <v>78</v>
      </c>
      <c r="AW442" s="13" t="s">
        <v>30</v>
      </c>
      <c r="AX442" s="13" t="s">
        <v>69</v>
      </c>
      <c r="AY442" s="156" t="s">
        <v>118</v>
      </c>
    </row>
    <row r="443" spans="2:51" s="15" customFormat="1" ht="11.25">
      <c r="B443" s="170"/>
      <c r="D443" s="155" t="s">
        <v>127</v>
      </c>
      <c r="E443" s="171" t="s">
        <v>3</v>
      </c>
      <c r="F443" s="172" t="s">
        <v>150</v>
      </c>
      <c r="H443" s="173">
        <v>1.672</v>
      </c>
      <c r="I443" s="174"/>
      <c r="L443" s="170"/>
      <c r="M443" s="175"/>
      <c r="N443" s="176"/>
      <c r="O443" s="176"/>
      <c r="P443" s="176"/>
      <c r="Q443" s="176"/>
      <c r="R443" s="176"/>
      <c r="S443" s="176"/>
      <c r="T443" s="177"/>
      <c r="AT443" s="171" t="s">
        <v>127</v>
      </c>
      <c r="AU443" s="171" t="s">
        <v>78</v>
      </c>
      <c r="AV443" s="15" t="s">
        <v>125</v>
      </c>
      <c r="AW443" s="15" t="s">
        <v>30</v>
      </c>
      <c r="AX443" s="15" t="s">
        <v>31</v>
      </c>
      <c r="AY443" s="171" t="s">
        <v>118</v>
      </c>
    </row>
    <row r="444" spans="1:65" s="2" customFormat="1" ht="21.75" customHeight="1">
      <c r="A444" s="35"/>
      <c r="B444" s="140"/>
      <c r="C444" s="141" t="s">
        <v>751</v>
      </c>
      <c r="D444" s="141" t="s">
        <v>121</v>
      </c>
      <c r="E444" s="142" t="s">
        <v>752</v>
      </c>
      <c r="F444" s="143" t="s">
        <v>753</v>
      </c>
      <c r="G444" s="144" t="s">
        <v>270</v>
      </c>
      <c r="H444" s="145">
        <v>140.608</v>
      </c>
      <c r="I444" s="146"/>
      <c r="J444" s="147">
        <f>ROUND(I444*H444,2)</f>
        <v>0</v>
      </c>
      <c r="K444" s="143" t="s">
        <v>271</v>
      </c>
      <c r="L444" s="36"/>
      <c r="M444" s="148" t="s">
        <v>3</v>
      </c>
      <c r="N444" s="149" t="s">
        <v>40</v>
      </c>
      <c r="O444" s="56"/>
      <c r="P444" s="150">
        <f>O444*H444</f>
        <v>0</v>
      </c>
      <c r="Q444" s="150">
        <v>0.00545</v>
      </c>
      <c r="R444" s="150">
        <f>Q444*H444</f>
        <v>0.7663136</v>
      </c>
      <c r="S444" s="150">
        <v>0</v>
      </c>
      <c r="T444" s="151">
        <f>S444*H444</f>
        <v>0</v>
      </c>
      <c r="U444" s="35"/>
      <c r="V444" s="35"/>
      <c r="W444" s="35"/>
      <c r="X444" s="35"/>
      <c r="Y444" s="35"/>
      <c r="Z444" s="35"/>
      <c r="AA444" s="35"/>
      <c r="AB444" s="35"/>
      <c r="AC444" s="35"/>
      <c r="AD444" s="35"/>
      <c r="AE444" s="35"/>
      <c r="AR444" s="152" t="s">
        <v>125</v>
      </c>
      <c r="AT444" s="152" t="s">
        <v>121</v>
      </c>
      <c r="AU444" s="152" t="s">
        <v>78</v>
      </c>
      <c r="AY444" s="20" t="s">
        <v>118</v>
      </c>
      <c r="BE444" s="153">
        <f>IF(N444="základní",J444,0)</f>
        <v>0</v>
      </c>
      <c r="BF444" s="153">
        <f>IF(N444="snížená",J444,0)</f>
        <v>0</v>
      </c>
      <c r="BG444" s="153">
        <f>IF(N444="zákl. přenesená",J444,0)</f>
        <v>0</v>
      </c>
      <c r="BH444" s="153">
        <f>IF(N444="sníž. přenesená",J444,0)</f>
        <v>0</v>
      </c>
      <c r="BI444" s="153">
        <f>IF(N444="nulová",J444,0)</f>
        <v>0</v>
      </c>
      <c r="BJ444" s="20" t="s">
        <v>31</v>
      </c>
      <c r="BK444" s="153">
        <f>ROUND(I444*H444,2)</f>
        <v>0</v>
      </c>
      <c r="BL444" s="20" t="s">
        <v>125</v>
      </c>
      <c r="BM444" s="152" t="s">
        <v>754</v>
      </c>
    </row>
    <row r="445" spans="1:47" s="2" customFormat="1" ht="11.25">
      <c r="A445" s="35"/>
      <c r="B445" s="36"/>
      <c r="C445" s="35"/>
      <c r="D445" s="181" t="s">
        <v>273</v>
      </c>
      <c r="E445" s="35"/>
      <c r="F445" s="182" t="s">
        <v>755</v>
      </c>
      <c r="G445" s="35"/>
      <c r="H445" s="35"/>
      <c r="I445" s="183"/>
      <c r="J445" s="35"/>
      <c r="K445" s="35"/>
      <c r="L445" s="36"/>
      <c r="M445" s="184"/>
      <c r="N445" s="185"/>
      <c r="O445" s="56"/>
      <c r="P445" s="56"/>
      <c r="Q445" s="56"/>
      <c r="R445" s="56"/>
      <c r="S445" s="56"/>
      <c r="T445" s="57"/>
      <c r="U445" s="35"/>
      <c r="V445" s="35"/>
      <c r="W445" s="35"/>
      <c r="X445" s="35"/>
      <c r="Y445" s="35"/>
      <c r="Z445" s="35"/>
      <c r="AA445" s="35"/>
      <c r="AB445" s="35"/>
      <c r="AC445" s="35"/>
      <c r="AD445" s="35"/>
      <c r="AE445" s="35"/>
      <c r="AT445" s="20" t="s">
        <v>273</v>
      </c>
      <c r="AU445" s="20" t="s">
        <v>78</v>
      </c>
    </row>
    <row r="446" spans="2:51" s="13" customFormat="1" ht="11.25">
      <c r="B446" s="154"/>
      <c r="D446" s="155" t="s">
        <v>127</v>
      </c>
      <c r="E446" s="156" t="s">
        <v>3</v>
      </c>
      <c r="F446" s="157" t="s">
        <v>756</v>
      </c>
      <c r="H446" s="158">
        <v>44.928</v>
      </c>
      <c r="I446" s="159"/>
      <c r="L446" s="154"/>
      <c r="M446" s="160"/>
      <c r="N446" s="161"/>
      <c r="O446" s="161"/>
      <c r="P446" s="161"/>
      <c r="Q446" s="161"/>
      <c r="R446" s="161"/>
      <c r="S446" s="161"/>
      <c r="T446" s="162"/>
      <c r="AT446" s="156" t="s">
        <v>127</v>
      </c>
      <c r="AU446" s="156" t="s">
        <v>78</v>
      </c>
      <c r="AV446" s="13" t="s">
        <v>78</v>
      </c>
      <c r="AW446" s="13" t="s">
        <v>30</v>
      </c>
      <c r="AX446" s="13" t="s">
        <v>69</v>
      </c>
      <c r="AY446" s="156" t="s">
        <v>118</v>
      </c>
    </row>
    <row r="447" spans="2:51" s="13" customFormat="1" ht="11.25">
      <c r="B447" s="154"/>
      <c r="D447" s="155" t="s">
        <v>127</v>
      </c>
      <c r="E447" s="156" t="s">
        <v>3</v>
      </c>
      <c r="F447" s="157" t="s">
        <v>757</v>
      </c>
      <c r="H447" s="158">
        <v>95.68</v>
      </c>
      <c r="I447" s="159"/>
      <c r="L447" s="154"/>
      <c r="M447" s="160"/>
      <c r="N447" s="161"/>
      <c r="O447" s="161"/>
      <c r="P447" s="161"/>
      <c r="Q447" s="161"/>
      <c r="R447" s="161"/>
      <c r="S447" s="161"/>
      <c r="T447" s="162"/>
      <c r="AT447" s="156" t="s">
        <v>127</v>
      </c>
      <c r="AU447" s="156" t="s">
        <v>78</v>
      </c>
      <c r="AV447" s="13" t="s">
        <v>78</v>
      </c>
      <c r="AW447" s="13" t="s">
        <v>30</v>
      </c>
      <c r="AX447" s="13" t="s">
        <v>69</v>
      </c>
      <c r="AY447" s="156" t="s">
        <v>118</v>
      </c>
    </row>
    <row r="448" spans="2:51" s="15" customFormat="1" ht="11.25">
      <c r="B448" s="170"/>
      <c r="D448" s="155" t="s">
        <v>127</v>
      </c>
      <c r="E448" s="171" t="s">
        <v>3</v>
      </c>
      <c r="F448" s="172" t="s">
        <v>150</v>
      </c>
      <c r="H448" s="173">
        <v>140.608</v>
      </c>
      <c r="I448" s="174"/>
      <c r="L448" s="170"/>
      <c r="M448" s="175"/>
      <c r="N448" s="176"/>
      <c r="O448" s="176"/>
      <c r="P448" s="176"/>
      <c r="Q448" s="176"/>
      <c r="R448" s="176"/>
      <c r="S448" s="176"/>
      <c r="T448" s="177"/>
      <c r="AT448" s="171" t="s">
        <v>127</v>
      </c>
      <c r="AU448" s="171" t="s">
        <v>78</v>
      </c>
      <c r="AV448" s="15" t="s">
        <v>125</v>
      </c>
      <c r="AW448" s="15" t="s">
        <v>30</v>
      </c>
      <c r="AX448" s="15" t="s">
        <v>31</v>
      </c>
      <c r="AY448" s="171" t="s">
        <v>118</v>
      </c>
    </row>
    <row r="449" spans="1:65" s="2" customFormat="1" ht="24.2" customHeight="1">
      <c r="A449" s="35"/>
      <c r="B449" s="140"/>
      <c r="C449" s="141" t="s">
        <v>758</v>
      </c>
      <c r="D449" s="141" t="s">
        <v>121</v>
      </c>
      <c r="E449" s="142" t="s">
        <v>759</v>
      </c>
      <c r="F449" s="143" t="s">
        <v>760</v>
      </c>
      <c r="G449" s="144" t="s">
        <v>270</v>
      </c>
      <c r="H449" s="145">
        <v>140.608</v>
      </c>
      <c r="I449" s="146"/>
      <c r="J449" s="147">
        <f>ROUND(I449*H449,2)</f>
        <v>0</v>
      </c>
      <c r="K449" s="143" t="s">
        <v>271</v>
      </c>
      <c r="L449" s="36"/>
      <c r="M449" s="148" t="s">
        <v>3</v>
      </c>
      <c r="N449" s="149" t="s">
        <v>40</v>
      </c>
      <c r="O449" s="56"/>
      <c r="P449" s="150">
        <f>O449*H449</f>
        <v>0</v>
      </c>
      <c r="Q449" s="150">
        <v>0</v>
      </c>
      <c r="R449" s="150">
        <f>Q449*H449</f>
        <v>0</v>
      </c>
      <c r="S449" s="150">
        <v>0</v>
      </c>
      <c r="T449" s="151">
        <f>S449*H449</f>
        <v>0</v>
      </c>
      <c r="U449" s="35"/>
      <c r="V449" s="35"/>
      <c r="W449" s="35"/>
      <c r="X449" s="35"/>
      <c r="Y449" s="35"/>
      <c r="Z449" s="35"/>
      <c r="AA449" s="35"/>
      <c r="AB449" s="35"/>
      <c r="AC449" s="35"/>
      <c r="AD449" s="35"/>
      <c r="AE449" s="35"/>
      <c r="AR449" s="152" t="s">
        <v>125</v>
      </c>
      <c r="AT449" s="152" t="s">
        <v>121</v>
      </c>
      <c r="AU449" s="152" t="s">
        <v>78</v>
      </c>
      <c r="AY449" s="20" t="s">
        <v>118</v>
      </c>
      <c r="BE449" s="153">
        <f>IF(N449="základní",J449,0)</f>
        <v>0</v>
      </c>
      <c r="BF449" s="153">
        <f>IF(N449="snížená",J449,0)</f>
        <v>0</v>
      </c>
      <c r="BG449" s="153">
        <f>IF(N449="zákl. přenesená",J449,0)</f>
        <v>0</v>
      </c>
      <c r="BH449" s="153">
        <f>IF(N449="sníž. přenesená",J449,0)</f>
        <v>0</v>
      </c>
      <c r="BI449" s="153">
        <f>IF(N449="nulová",J449,0)</f>
        <v>0</v>
      </c>
      <c r="BJ449" s="20" t="s">
        <v>31</v>
      </c>
      <c r="BK449" s="153">
        <f>ROUND(I449*H449,2)</f>
        <v>0</v>
      </c>
      <c r="BL449" s="20" t="s">
        <v>125</v>
      </c>
      <c r="BM449" s="152" t="s">
        <v>761</v>
      </c>
    </row>
    <row r="450" spans="1:47" s="2" customFormat="1" ht="11.25">
      <c r="A450" s="35"/>
      <c r="B450" s="36"/>
      <c r="C450" s="35"/>
      <c r="D450" s="181" t="s">
        <v>273</v>
      </c>
      <c r="E450" s="35"/>
      <c r="F450" s="182" t="s">
        <v>762</v>
      </c>
      <c r="G450" s="35"/>
      <c r="H450" s="35"/>
      <c r="I450" s="183"/>
      <c r="J450" s="35"/>
      <c r="K450" s="35"/>
      <c r="L450" s="36"/>
      <c r="M450" s="184"/>
      <c r="N450" s="185"/>
      <c r="O450" s="56"/>
      <c r="P450" s="56"/>
      <c r="Q450" s="56"/>
      <c r="R450" s="56"/>
      <c r="S450" s="56"/>
      <c r="T450" s="57"/>
      <c r="U450" s="35"/>
      <c r="V450" s="35"/>
      <c r="W450" s="35"/>
      <c r="X450" s="35"/>
      <c r="Y450" s="35"/>
      <c r="Z450" s="35"/>
      <c r="AA450" s="35"/>
      <c r="AB450" s="35"/>
      <c r="AC450" s="35"/>
      <c r="AD450" s="35"/>
      <c r="AE450" s="35"/>
      <c r="AT450" s="20" t="s">
        <v>273</v>
      </c>
      <c r="AU450" s="20" t="s">
        <v>78</v>
      </c>
    </row>
    <row r="451" spans="2:51" s="13" customFormat="1" ht="11.25">
      <c r="B451" s="154"/>
      <c r="D451" s="155" t="s">
        <v>127</v>
      </c>
      <c r="E451" s="156" t="s">
        <v>3</v>
      </c>
      <c r="F451" s="157" t="s">
        <v>763</v>
      </c>
      <c r="H451" s="158">
        <v>140.608</v>
      </c>
      <c r="I451" s="159"/>
      <c r="L451" s="154"/>
      <c r="M451" s="160"/>
      <c r="N451" s="161"/>
      <c r="O451" s="161"/>
      <c r="P451" s="161"/>
      <c r="Q451" s="161"/>
      <c r="R451" s="161"/>
      <c r="S451" s="161"/>
      <c r="T451" s="162"/>
      <c r="AT451" s="156" t="s">
        <v>127</v>
      </c>
      <c r="AU451" s="156" t="s">
        <v>78</v>
      </c>
      <c r="AV451" s="13" t="s">
        <v>78</v>
      </c>
      <c r="AW451" s="13" t="s">
        <v>30</v>
      </c>
      <c r="AX451" s="13" t="s">
        <v>31</v>
      </c>
      <c r="AY451" s="156" t="s">
        <v>118</v>
      </c>
    </row>
    <row r="452" spans="1:65" s="2" customFormat="1" ht="21.75" customHeight="1">
      <c r="A452" s="35"/>
      <c r="B452" s="140"/>
      <c r="C452" s="141" t="s">
        <v>764</v>
      </c>
      <c r="D452" s="141" t="s">
        <v>121</v>
      </c>
      <c r="E452" s="142" t="s">
        <v>765</v>
      </c>
      <c r="F452" s="143" t="s">
        <v>766</v>
      </c>
      <c r="G452" s="144" t="s">
        <v>270</v>
      </c>
      <c r="H452" s="145">
        <v>9.84</v>
      </c>
      <c r="I452" s="146"/>
      <c r="J452" s="147">
        <f>ROUND(I452*H452,2)</f>
        <v>0</v>
      </c>
      <c r="K452" s="143" t="s">
        <v>271</v>
      </c>
      <c r="L452" s="36"/>
      <c r="M452" s="148" t="s">
        <v>3</v>
      </c>
      <c r="N452" s="149" t="s">
        <v>40</v>
      </c>
      <c r="O452" s="56"/>
      <c r="P452" s="150">
        <f>O452*H452</f>
        <v>0</v>
      </c>
      <c r="Q452" s="150">
        <v>0.01716</v>
      </c>
      <c r="R452" s="150">
        <f>Q452*H452</f>
        <v>0.16885440000000002</v>
      </c>
      <c r="S452" s="150">
        <v>0</v>
      </c>
      <c r="T452" s="151">
        <f>S452*H452</f>
        <v>0</v>
      </c>
      <c r="U452" s="35"/>
      <c r="V452" s="35"/>
      <c r="W452" s="35"/>
      <c r="X452" s="35"/>
      <c r="Y452" s="35"/>
      <c r="Z452" s="35"/>
      <c r="AA452" s="35"/>
      <c r="AB452" s="35"/>
      <c r="AC452" s="35"/>
      <c r="AD452" s="35"/>
      <c r="AE452" s="35"/>
      <c r="AR452" s="152" t="s">
        <v>125</v>
      </c>
      <c r="AT452" s="152" t="s">
        <v>121</v>
      </c>
      <c r="AU452" s="152" t="s">
        <v>78</v>
      </c>
      <c r="AY452" s="20" t="s">
        <v>118</v>
      </c>
      <c r="BE452" s="153">
        <f>IF(N452="základní",J452,0)</f>
        <v>0</v>
      </c>
      <c r="BF452" s="153">
        <f>IF(N452="snížená",J452,0)</f>
        <v>0</v>
      </c>
      <c r="BG452" s="153">
        <f>IF(N452="zákl. přenesená",J452,0)</f>
        <v>0</v>
      </c>
      <c r="BH452" s="153">
        <f>IF(N452="sníž. přenesená",J452,0)</f>
        <v>0</v>
      </c>
      <c r="BI452" s="153">
        <f>IF(N452="nulová",J452,0)</f>
        <v>0</v>
      </c>
      <c r="BJ452" s="20" t="s">
        <v>31</v>
      </c>
      <c r="BK452" s="153">
        <f>ROUND(I452*H452,2)</f>
        <v>0</v>
      </c>
      <c r="BL452" s="20" t="s">
        <v>125</v>
      </c>
      <c r="BM452" s="152" t="s">
        <v>767</v>
      </c>
    </row>
    <row r="453" spans="1:47" s="2" customFormat="1" ht="11.25">
      <c r="A453" s="35"/>
      <c r="B453" s="36"/>
      <c r="C453" s="35"/>
      <c r="D453" s="181" t="s">
        <v>273</v>
      </c>
      <c r="E453" s="35"/>
      <c r="F453" s="182" t="s">
        <v>768</v>
      </c>
      <c r="G453" s="35"/>
      <c r="H453" s="35"/>
      <c r="I453" s="183"/>
      <c r="J453" s="35"/>
      <c r="K453" s="35"/>
      <c r="L453" s="36"/>
      <c r="M453" s="184"/>
      <c r="N453" s="185"/>
      <c r="O453" s="56"/>
      <c r="P453" s="56"/>
      <c r="Q453" s="56"/>
      <c r="R453" s="56"/>
      <c r="S453" s="56"/>
      <c r="T453" s="57"/>
      <c r="U453" s="35"/>
      <c r="V453" s="35"/>
      <c r="W453" s="35"/>
      <c r="X453" s="35"/>
      <c r="Y453" s="35"/>
      <c r="Z453" s="35"/>
      <c r="AA453" s="35"/>
      <c r="AB453" s="35"/>
      <c r="AC453" s="35"/>
      <c r="AD453" s="35"/>
      <c r="AE453" s="35"/>
      <c r="AT453" s="20" t="s">
        <v>273</v>
      </c>
      <c r="AU453" s="20" t="s">
        <v>78</v>
      </c>
    </row>
    <row r="454" spans="2:51" s="14" customFormat="1" ht="11.25">
      <c r="B454" s="163"/>
      <c r="D454" s="155" t="s">
        <v>127</v>
      </c>
      <c r="E454" s="164" t="s">
        <v>3</v>
      </c>
      <c r="F454" s="165" t="s">
        <v>731</v>
      </c>
      <c r="H454" s="164" t="s">
        <v>3</v>
      </c>
      <c r="I454" s="166"/>
      <c r="L454" s="163"/>
      <c r="M454" s="167"/>
      <c r="N454" s="168"/>
      <c r="O454" s="168"/>
      <c r="P454" s="168"/>
      <c r="Q454" s="168"/>
      <c r="R454" s="168"/>
      <c r="S454" s="168"/>
      <c r="T454" s="169"/>
      <c r="AT454" s="164" t="s">
        <v>127</v>
      </c>
      <c r="AU454" s="164" t="s">
        <v>78</v>
      </c>
      <c r="AV454" s="14" t="s">
        <v>31</v>
      </c>
      <c r="AW454" s="14" t="s">
        <v>30</v>
      </c>
      <c r="AX454" s="14" t="s">
        <v>69</v>
      </c>
      <c r="AY454" s="164" t="s">
        <v>118</v>
      </c>
    </row>
    <row r="455" spans="2:51" s="13" customFormat="1" ht="11.25">
      <c r="B455" s="154"/>
      <c r="D455" s="155" t="s">
        <v>127</v>
      </c>
      <c r="E455" s="156" t="s">
        <v>3</v>
      </c>
      <c r="F455" s="157" t="s">
        <v>769</v>
      </c>
      <c r="H455" s="158">
        <v>2.16</v>
      </c>
      <c r="I455" s="159"/>
      <c r="L455" s="154"/>
      <c r="M455" s="160"/>
      <c r="N455" s="161"/>
      <c r="O455" s="161"/>
      <c r="P455" s="161"/>
      <c r="Q455" s="161"/>
      <c r="R455" s="161"/>
      <c r="S455" s="161"/>
      <c r="T455" s="162"/>
      <c r="AT455" s="156" t="s">
        <v>127</v>
      </c>
      <c r="AU455" s="156" t="s">
        <v>78</v>
      </c>
      <c r="AV455" s="13" t="s">
        <v>78</v>
      </c>
      <c r="AW455" s="13" t="s">
        <v>30</v>
      </c>
      <c r="AX455" s="13" t="s">
        <v>69</v>
      </c>
      <c r="AY455" s="156" t="s">
        <v>118</v>
      </c>
    </row>
    <row r="456" spans="2:51" s="13" customFormat="1" ht="11.25">
      <c r="B456" s="154"/>
      <c r="D456" s="155" t="s">
        <v>127</v>
      </c>
      <c r="E456" s="156" t="s">
        <v>3</v>
      </c>
      <c r="F456" s="157" t="s">
        <v>770</v>
      </c>
      <c r="H456" s="158">
        <v>7.68</v>
      </c>
      <c r="I456" s="159"/>
      <c r="L456" s="154"/>
      <c r="M456" s="160"/>
      <c r="N456" s="161"/>
      <c r="O456" s="161"/>
      <c r="P456" s="161"/>
      <c r="Q456" s="161"/>
      <c r="R456" s="161"/>
      <c r="S456" s="161"/>
      <c r="T456" s="162"/>
      <c r="AT456" s="156" t="s">
        <v>127</v>
      </c>
      <c r="AU456" s="156" t="s">
        <v>78</v>
      </c>
      <c r="AV456" s="13" t="s">
        <v>78</v>
      </c>
      <c r="AW456" s="13" t="s">
        <v>30</v>
      </c>
      <c r="AX456" s="13" t="s">
        <v>69</v>
      </c>
      <c r="AY456" s="156" t="s">
        <v>118</v>
      </c>
    </row>
    <row r="457" spans="2:51" s="15" customFormat="1" ht="11.25">
      <c r="B457" s="170"/>
      <c r="D457" s="155" t="s">
        <v>127</v>
      </c>
      <c r="E457" s="171" t="s">
        <v>3</v>
      </c>
      <c r="F457" s="172" t="s">
        <v>150</v>
      </c>
      <c r="H457" s="173">
        <v>9.84</v>
      </c>
      <c r="I457" s="174"/>
      <c r="L457" s="170"/>
      <c r="M457" s="175"/>
      <c r="N457" s="176"/>
      <c r="O457" s="176"/>
      <c r="P457" s="176"/>
      <c r="Q457" s="176"/>
      <c r="R457" s="176"/>
      <c r="S457" s="176"/>
      <c r="T457" s="177"/>
      <c r="AT457" s="171" t="s">
        <v>127</v>
      </c>
      <c r="AU457" s="171" t="s">
        <v>78</v>
      </c>
      <c r="AV457" s="15" t="s">
        <v>125</v>
      </c>
      <c r="AW457" s="15" t="s">
        <v>30</v>
      </c>
      <c r="AX457" s="15" t="s">
        <v>31</v>
      </c>
      <c r="AY457" s="171" t="s">
        <v>118</v>
      </c>
    </row>
    <row r="458" spans="1:65" s="2" customFormat="1" ht="24.2" customHeight="1">
      <c r="A458" s="35"/>
      <c r="B458" s="140"/>
      <c r="C458" s="141" t="s">
        <v>771</v>
      </c>
      <c r="D458" s="141" t="s">
        <v>121</v>
      </c>
      <c r="E458" s="142" t="s">
        <v>772</v>
      </c>
      <c r="F458" s="143" t="s">
        <v>773</v>
      </c>
      <c r="G458" s="144" t="s">
        <v>270</v>
      </c>
      <c r="H458" s="145">
        <v>9.84</v>
      </c>
      <c r="I458" s="146"/>
      <c r="J458" s="147">
        <f>ROUND(I458*H458,2)</f>
        <v>0</v>
      </c>
      <c r="K458" s="143" t="s">
        <v>271</v>
      </c>
      <c r="L458" s="36"/>
      <c r="M458" s="148" t="s">
        <v>3</v>
      </c>
      <c r="N458" s="149" t="s">
        <v>40</v>
      </c>
      <c r="O458" s="56"/>
      <c r="P458" s="150">
        <f>O458*H458</f>
        <v>0</v>
      </c>
      <c r="Q458" s="150">
        <v>0</v>
      </c>
      <c r="R458" s="150">
        <f>Q458*H458</f>
        <v>0</v>
      </c>
      <c r="S458" s="150">
        <v>0</v>
      </c>
      <c r="T458" s="151">
        <f>S458*H458</f>
        <v>0</v>
      </c>
      <c r="U458" s="35"/>
      <c r="V458" s="35"/>
      <c r="W458" s="35"/>
      <c r="X458" s="35"/>
      <c r="Y458" s="35"/>
      <c r="Z458" s="35"/>
      <c r="AA458" s="35"/>
      <c r="AB458" s="35"/>
      <c r="AC458" s="35"/>
      <c r="AD458" s="35"/>
      <c r="AE458" s="35"/>
      <c r="AR458" s="152" t="s">
        <v>125</v>
      </c>
      <c r="AT458" s="152" t="s">
        <v>121</v>
      </c>
      <c r="AU458" s="152" t="s">
        <v>78</v>
      </c>
      <c r="AY458" s="20" t="s">
        <v>118</v>
      </c>
      <c r="BE458" s="153">
        <f>IF(N458="základní",J458,0)</f>
        <v>0</v>
      </c>
      <c r="BF458" s="153">
        <f>IF(N458="snížená",J458,0)</f>
        <v>0</v>
      </c>
      <c r="BG458" s="153">
        <f>IF(N458="zákl. přenesená",J458,0)</f>
        <v>0</v>
      </c>
      <c r="BH458" s="153">
        <f>IF(N458="sníž. přenesená",J458,0)</f>
        <v>0</v>
      </c>
      <c r="BI458" s="153">
        <f>IF(N458="nulová",J458,0)</f>
        <v>0</v>
      </c>
      <c r="BJ458" s="20" t="s">
        <v>31</v>
      </c>
      <c r="BK458" s="153">
        <f>ROUND(I458*H458,2)</f>
        <v>0</v>
      </c>
      <c r="BL458" s="20" t="s">
        <v>125</v>
      </c>
      <c r="BM458" s="152" t="s">
        <v>774</v>
      </c>
    </row>
    <row r="459" spans="1:47" s="2" customFormat="1" ht="11.25">
      <c r="A459" s="35"/>
      <c r="B459" s="36"/>
      <c r="C459" s="35"/>
      <c r="D459" s="181" t="s">
        <v>273</v>
      </c>
      <c r="E459" s="35"/>
      <c r="F459" s="182" t="s">
        <v>775</v>
      </c>
      <c r="G459" s="35"/>
      <c r="H459" s="35"/>
      <c r="I459" s="183"/>
      <c r="J459" s="35"/>
      <c r="K459" s="35"/>
      <c r="L459" s="36"/>
      <c r="M459" s="184"/>
      <c r="N459" s="185"/>
      <c r="O459" s="56"/>
      <c r="P459" s="56"/>
      <c r="Q459" s="56"/>
      <c r="R459" s="56"/>
      <c r="S459" s="56"/>
      <c r="T459" s="57"/>
      <c r="U459" s="35"/>
      <c r="V459" s="35"/>
      <c r="W459" s="35"/>
      <c r="X459" s="35"/>
      <c r="Y459" s="35"/>
      <c r="Z459" s="35"/>
      <c r="AA459" s="35"/>
      <c r="AB459" s="35"/>
      <c r="AC459" s="35"/>
      <c r="AD459" s="35"/>
      <c r="AE459" s="35"/>
      <c r="AT459" s="20" t="s">
        <v>273</v>
      </c>
      <c r="AU459" s="20" t="s">
        <v>78</v>
      </c>
    </row>
    <row r="460" spans="2:51" s="13" customFormat="1" ht="11.25">
      <c r="B460" s="154"/>
      <c r="D460" s="155" t="s">
        <v>127</v>
      </c>
      <c r="E460" s="156" t="s">
        <v>3</v>
      </c>
      <c r="F460" s="157" t="s">
        <v>776</v>
      </c>
      <c r="H460" s="158">
        <v>9.84</v>
      </c>
      <c r="I460" s="159"/>
      <c r="L460" s="154"/>
      <c r="M460" s="160"/>
      <c r="N460" s="161"/>
      <c r="O460" s="161"/>
      <c r="P460" s="161"/>
      <c r="Q460" s="161"/>
      <c r="R460" s="161"/>
      <c r="S460" s="161"/>
      <c r="T460" s="162"/>
      <c r="AT460" s="156" t="s">
        <v>127</v>
      </c>
      <c r="AU460" s="156" t="s">
        <v>78</v>
      </c>
      <c r="AV460" s="13" t="s">
        <v>78</v>
      </c>
      <c r="AW460" s="13" t="s">
        <v>30</v>
      </c>
      <c r="AX460" s="13" t="s">
        <v>31</v>
      </c>
      <c r="AY460" s="156" t="s">
        <v>118</v>
      </c>
    </row>
    <row r="461" spans="1:65" s="2" customFormat="1" ht="16.5" customHeight="1">
      <c r="A461" s="35"/>
      <c r="B461" s="140"/>
      <c r="C461" s="141" t="s">
        <v>777</v>
      </c>
      <c r="D461" s="141" t="s">
        <v>121</v>
      </c>
      <c r="E461" s="142" t="s">
        <v>778</v>
      </c>
      <c r="F461" s="143" t="s">
        <v>779</v>
      </c>
      <c r="G461" s="144" t="s">
        <v>171</v>
      </c>
      <c r="H461" s="145">
        <v>1</v>
      </c>
      <c r="I461" s="146"/>
      <c r="J461" s="147">
        <f>ROUND(I461*H461,2)</f>
        <v>0</v>
      </c>
      <c r="K461" s="143" t="s">
        <v>3</v>
      </c>
      <c r="L461" s="36"/>
      <c r="M461" s="148" t="s">
        <v>3</v>
      </c>
      <c r="N461" s="149" t="s">
        <v>40</v>
      </c>
      <c r="O461" s="56"/>
      <c r="P461" s="150">
        <f>O461*H461</f>
        <v>0</v>
      </c>
      <c r="Q461" s="150">
        <v>0</v>
      </c>
      <c r="R461" s="150">
        <f>Q461*H461</f>
        <v>0</v>
      </c>
      <c r="S461" s="150">
        <v>0</v>
      </c>
      <c r="T461" s="151">
        <f>S461*H461</f>
        <v>0</v>
      </c>
      <c r="U461" s="35"/>
      <c r="V461" s="35"/>
      <c r="W461" s="35"/>
      <c r="X461" s="35"/>
      <c r="Y461" s="35"/>
      <c r="Z461" s="35"/>
      <c r="AA461" s="35"/>
      <c r="AB461" s="35"/>
      <c r="AC461" s="35"/>
      <c r="AD461" s="35"/>
      <c r="AE461" s="35"/>
      <c r="AR461" s="152" t="s">
        <v>125</v>
      </c>
      <c r="AT461" s="152" t="s">
        <v>121</v>
      </c>
      <c r="AU461" s="152" t="s">
        <v>78</v>
      </c>
      <c r="AY461" s="20" t="s">
        <v>118</v>
      </c>
      <c r="BE461" s="153">
        <f>IF(N461="základní",J461,0)</f>
        <v>0</v>
      </c>
      <c r="BF461" s="153">
        <f>IF(N461="snížená",J461,0)</f>
        <v>0</v>
      </c>
      <c r="BG461" s="153">
        <f>IF(N461="zákl. přenesená",J461,0)</f>
        <v>0</v>
      </c>
      <c r="BH461" s="153">
        <f>IF(N461="sníž. přenesená",J461,0)</f>
        <v>0</v>
      </c>
      <c r="BI461" s="153">
        <f>IF(N461="nulová",J461,0)</f>
        <v>0</v>
      </c>
      <c r="BJ461" s="20" t="s">
        <v>31</v>
      </c>
      <c r="BK461" s="153">
        <f>ROUND(I461*H461,2)</f>
        <v>0</v>
      </c>
      <c r="BL461" s="20" t="s">
        <v>125</v>
      </c>
      <c r="BM461" s="152" t="s">
        <v>780</v>
      </c>
    </row>
    <row r="462" spans="2:51" s="14" customFormat="1" ht="11.25">
      <c r="B462" s="163"/>
      <c r="D462" s="155" t="s">
        <v>127</v>
      </c>
      <c r="E462" s="164" t="s">
        <v>3</v>
      </c>
      <c r="F462" s="165" t="s">
        <v>781</v>
      </c>
      <c r="H462" s="164" t="s">
        <v>3</v>
      </c>
      <c r="I462" s="166"/>
      <c r="L462" s="163"/>
      <c r="M462" s="167"/>
      <c r="N462" s="168"/>
      <c r="O462" s="168"/>
      <c r="P462" s="168"/>
      <c r="Q462" s="168"/>
      <c r="R462" s="168"/>
      <c r="S462" s="168"/>
      <c r="T462" s="169"/>
      <c r="AT462" s="164" t="s">
        <v>127</v>
      </c>
      <c r="AU462" s="164" t="s">
        <v>78</v>
      </c>
      <c r="AV462" s="14" t="s">
        <v>31</v>
      </c>
      <c r="AW462" s="14" t="s">
        <v>30</v>
      </c>
      <c r="AX462" s="14" t="s">
        <v>69</v>
      </c>
      <c r="AY462" s="164" t="s">
        <v>118</v>
      </c>
    </row>
    <row r="463" spans="2:51" s="13" customFormat="1" ht="11.25">
      <c r="B463" s="154"/>
      <c r="D463" s="155" t="s">
        <v>127</v>
      </c>
      <c r="E463" s="156" t="s">
        <v>3</v>
      </c>
      <c r="F463" s="157" t="s">
        <v>31</v>
      </c>
      <c r="H463" s="158">
        <v>1</v>
      </c>
      <c r="I463" s="159"/>
      <c r="L463" s="154"/>
      <c r="M463" s="160"/>
      <c r="N463" s="161"/>
      <c r="O463" s="161"/>
      <c r="P463" s="161"/>
      <c r="Q463" s="161"/>
      <c r="R463" s="161"/>
      <c r="S463" s="161"/>
      <c r="T463" s="162"/>
      <c r="AT463" s="156" t="s">
        <v>127</v>
      </c>
      <c r="AU463" s="156" t="s">
        <v>78</v>
      </c>
      <c r="AV463" s="13" t="s">
        <v>78</v>
      </c>
      <c r="AW463" s="13" t="s">
        <v>30</v>
      </c>
      <c r="AX463" s="13" t="s">
        <v>31</v>
      </c>
      <c r="AY463" s="156" t="s">
        <v>118</v>
      </c>
    </row>
    <row r="464" spans="1:65" s="2" customFormat="1" ht="16.5" customHeight="1">
      <c r="A464" s="35"/>
      <c r="B464" s="140"/>
      <c r="C464" s="141" t="s">
        <v>782</v>
      </c>
      <c r="D464" s="141" t="s">
        <v>121</v>
      </c>
      <c r="E464" s="142" t="s">
        <v>783</v>
      </c>
      <c r="F464" s="143" t="s">
        <v>784</v>
      </c>
      <c r="G464" s="144" t="s">
        <v>171</v>
      </c>
      <c r="H464" s="145">
        <v>4</v>
      </c>
      <c r="I464" s="146"/>
      <c r="J464" s="147">
        <f>ROUND(I464*H464,2)</f>
        <v>0</v>
      </c>
      <c r="K464" s="143" t="s">
        <v>3</v>
      </c>
      <c r="L464" s="36"/>
      <c r="M464" s="148" t="s">
        <v>3</v>
      </c>
      <c r="N464" s="149" t="s">
        <v>40</v>
      </c>
      <c r="O464" s="56"/>
      <c r="P464" s="150">
        <f>O464*H464</f>
        <v>0</v>
      </c>
      <c r="Q464" s="150">
        <v>0</v>
      </c>
      <c r="R464" s="150">
        <f>Q464*H464</f>
        <v>0</v>
      </c>
      <c r="S464" s="150">
        <v>0</v>
      </c>
      <c r="T464" s="151">
        <f>S464*H464</f>
        <v>0</v>
      </c>
      <c r="U464" s="35"/>
      <c r="V464" s="35"/>
      <c r="W464" s="35"/>
      <c r="X464" s="35"/>
      <c r="Y464" s="35"/>
      <c r="Z464" s="35"/>
      <c r="AA464" s="35"/>
      <c r="AB464" s="35"/>
      <c r="AC464" s="35"/>
      <c r="AD464" s="35"/>
      <c r="AE464" s="35"/>
      <c r="AR464" s="152" t="s">
        <v>125</v>
      </c>
      <c r="AT464" s="152" t="s">
        <v>121</v>
      </c>
      <c r="AU464" s="152" t="s">
        <v>78</v>
      </c>
      <c r="AY464" s="20" t="s">
        <v>118</v>
      </c>
      <c r="BE464" s="153">
        <f>IF(N464="základní",J464,0)</f>
        <v>0</v>
      </c>
      <c r="BF464" s="153">
        <f>IF(N464="snížená",J464,0)</f>
        <v>0</v>
      </c>
      <c r="BG464" s="153">
        <f>IF(N464="zákl. přenesená",J464,0)</f>
        <v>0</v>
      </c>
      <c r="BH464" s="153">
        <f>IF(N464="sníž. přenesená",J464,0)</f>
        <v>0</v>
      </c>
      <c r="BI464" s="153">
        <f>IF(N464="nulová",J464,0)</f>
        <v>0</v>
      </c>
      <c r="BJ464" s="20" t="s">
        <v>31</v>
      </c>
      <c r="BK464" s="153">
        <f>ROUND(I464*H464,2)</f>
        <v>0</v>
      </c>
      <c r="BL464" s="20" t="s">
        <v>125</v>
      </c>
      <c r="BM464" s="152" t="s">
        <v>785</v>
      </c>
    </row>
    <row r="465" spans="2:51" s="13" customFormat="1" ht="11.25">
      <c r="B465" s="154"/>
      <c r="D465" s="155" t="s">
        <v>127</v>
      </c>
      <c r="E465" s="156" t="s">
        <v>3</v>
      </c>
      <c r="F465" s="157" t="s">
        <v>786</v>
      </c>
      <c r="H465" s="158">
        <v>4</v>
      </c>
      <c r="I465" s="159"/>
      <c r="L465" s="154"/>
      <c r="M465" s="160"/>
      <c r="N465" s="161"/>
      <c r="O465" s="161"/>
      <c r="P465" s="161"/>
      <c r="Q465" s="161"/>
      <c r="R465" s="161"/>
      <c r="S465" s="161"/>
      <c r="T465" s="162"/>
      <c r="AT465" s="156" t="s">
        <v>127</v>
      </c>
      <c r="AU465" s="156" t="s">
        <v>78</v>
      </c>
      <c r="AV465" s="13" t="s">
        <v>78</v>
      </c>
      <c r="AW465" s="13" t="s">
        <v>30</v>
      </c>
      <c r="AX465" s="13" t="s">
        <v>31</v>
      </c>
      <c r="AY465" s="156" t="s">
        <v>118</v>
      </c>
    </row>
    <row r="466" spans="1:65" s="2" customFormat="1" ht="16.5" customHeight="1">
      <c r="A466" s="35"/>
      <c r="B466" s="140"/>
      <c r="C466" s="141" t="s">
        <v>787</v>
      </c>
      <c r="D466" s="141" t="s">
        <v>121</v>
      </c>
      <c r="E466" s="142" t="s">
        <v>788</v>
      </c>
      <c r="F466" s="143" t="s">
        <v>789</v>
      </c>
      <c r="G466" s="144" t="s">
        <v>124</v>
      </c>
      <c r="H466" s="145">
        <v>1</v>
      </c>
      <c r="I466" s="146"/>
      <c r="J466" s="147">
        <f>ROUND(I466*H466,2)</f>
        <v>0</v>
      </c>
      <c r="K466" s="143" t="s">
        <v>3</v>
      </c>
      <c r="L466" s="36"/>
      <c r="M466" s="148" t="s">
        <v>3</v>
      </c>
      <c r="N466" s="149" t="s">
        <v>40</v>
      </c>
      <c r="O466" s="56"/>
      <c r="P466" s="150">
        <f>O466*H466</f>
        <v>0</v>
      </c>
      <c r="Q466" s="150">
        <v>0</v>
      </c>
      <c r="R466" s="150">
        <f>Q466*H466</f>
        <v>0</v>
      </c>
      <c r="S466" s="150">
        <v>0</v>
      </c>
      <c r="T466" s="151">
        <f>S466*H466</f>
        <v>0</v>
      </c>
      <c r="U466" s="35"/>
      <c r="V466" s="35"/>
      <c r="W466" s="35"/>
      <c r="X466" s="35"/>
      <c r="Y466" s="35"/>
      <c r="Z466" s="35"/>
      <c r="AA466" s="35"/>
      <c r="AB466" s="35"/>
      <c r="AC466" s="35"/>
      <c r="AD466" s="35"/>
      <c r="AE466" s="35"/>
      <c r="AR466" s="152" t="s">
        <v>125</v>
      </c>
      <c r="AT466" s="152" t="s">
        <v>121</v>
      </c>
      <c r="AU466" s="152" t="s">
        <v>78</v>
      </c>
      <c r="AY466" s="20" t="s">
        <v>118</v>
      </c>
      <c r="BE466" s="153">
        <f>IF(N466="základní",J466,0)</f>
        <v>0</v>
      </c>
      <c r="BF466" s="153">
        <f>IF(N466="snížená",J466,0)</f>
        <v>0</v>
      </c>
      <c r="BG466" s="153">
        <f>IF(N466="zákl. přenesená",J466,0)</f>
        <v>0</v>
      </c>
      <c r="BH466" s="153">
        <f>IF(N466="sníž. přenesená",J466,0)</f>
        <v>0</v>
      </c>
      <c r="BI466" s="153">
        <f>IF(N466="nulová",J466,0)</f>
        <v>0</v>
      </c>
      <c r="BJ466" s="20" t="s">
        <v>31</v>
      </c>
      <c r="BK466" s="153">
        <f>ROUND(I466*H466,2)</f>
        <v>0</v>
      </c>
      <c r="BL466" s="20" t="s">
        <v>125</v>
      </c>
      <c r="BM466" s="152" t="s">
        <v>790</v>
      </c>
    </row>
    <row r="467" spans="2:51" s="14" customFormat="1" ht="11.25">
      <c r="B467" s="163"/>
      <c r="D467" s="155" t="s">
        <v>127</v>
      </c>
      <c r="E467" s="164" t="s">
        <v>3</v>
      </c>
      <c r="F467" s="165" t="s">
        <v>791</v>
      </c>
      <c r="H467" s="164" t="s">
        <v>3</v>
      </c>
      <c r="I467" s="166"/>
      <c r="L467" s="163"/>
      <c r="M467" s="167"/>
      <c r="N467" s="168"/>
      <c r="O467" s="168"/>
      <c r="P467" s="168"/>
      <c r="Q467" s="168"/>
      <c r="R467" s="168"/>
      <c r="S467" s="168"/>
      <c r="T467" s="169"/>
      <c r="AT467" s="164" t="s">
        <v>127</v>
      </c>
      <c r="AU467" s="164" t="s">
        <v>78</v>
      </c>
      <c r="AV467" s="14" t="s">
        <v>31</v>
      </c>
      <c r="AW467" s="14" t="s">
        <v>30</v>
      </c>
      <c r="AX467" s="14" t="s">
        <v>69</v>
      </c>
      <c r="AY467" s="164" t="s">
        <v>118</v>
      </c>
    </row>
    <row r="468" spans="2:51" s="14" customFormat="1" ht="11.25">
      <c r="B468" s="163"/>
      <c r="D468" s="155" t="s">
        <v>127</v>
      </c>
      <c r="E468" s="164" t="s">
        <v>3</v>
      </c>
      <c r="F468" s="165" t="s">
        <v>792</v>
      </c>
      <c r="H468" s="164" t="s">
        <v>3</v>
      </c>
      <c r="I468" s="166"/>
      <c r="L468" s="163"/>
      <c r="M468" s="167"/>
      <c r="N468" s="168"/>
      <c r="O468" s="168"/>
      <c r="P468" s="168"/>
      <c r="Q468" s="168"/>
      <c r="R468" s="168"/>
      <c r="S468" s="168"/>
      <c r="T468" s="169"/>
      <c r="AT468" s="164" t="s">
        <v>127</v>
      </c>
      <c r="AU468" s="164" t="s">
        <v>78</v>
      </c>
      <c r="AV468" s="14" t="s">
        <v>31</v>
      </c>
      <c r="AW468" s="14" t="s">
        <v>30</v>
      </c>
      <c r="AX468" s="14" t="s">
        <v>69</v>
      </c>
      <c r="AY468" s="164" t="s">
        <v>118</v>
      </c>
    </row>
    <row r="469" spans="2:51" s="14" customFormat="1" ht="11.25">
      <c r="B469" s="163"/>
      <c r="D469" s="155" t="s">
        <v>127</v>
      </c>
      <c r="E469" s="164" t="s">
        <v>3</v>
      </c>
      <c r="F469" s="165" t="s">
        <v>793</v>
      </c>
      <c r="H469" s="164" t="s">
        <v>3</v>
      </c>
      <c r="I469" s="166"/>
      <c r="L469" s="163"/>
      <c r="M469" s="167"/>
      <c r="N469" s="168"/>
      <c r="O469" s="168"/>
      <c r="P469" s="168"/>
      <c r="Q469" s="168"/>
      <c r="R469" s="168"/>
      <c r="S469" s="168"/>
      <c r="T469" s="169"/>
      <c r="AT469" s="164" t="s">
        <v>127</v>
      </c>
      <c r="AU469" s="164" t="s">
        <v>78</v>
      </c>
      <c r="AV469" s="14" t="s">
        <v>31</v>
      </c>
      <c r="AW469" s="14" t="s">
        <v>30</v>
      </c>
      <c r="AX469" s="14" t="s">
        <v>69</v>
      </c>
      <c r="AY469" s="164" t="s">
        <v>118</v>
      </c>
    </row>
    <row r="470" spans="2:51" s="14" customFormat="1" ht="11.25">
      <c r="B470" s="163"/>
      <c r="D470" s="155" t="s">
        <v>127</v>
      </c>
      <c r="E470" s="164" t="s">
        <v>3</v>
      </c>
      <c r="F470" s="165" t="s">
        <v>794</v>
      </c>
      <c r="H470" s="164" t="s">
        <v>3</v>
      </c>
      <c r="I470" s="166"/>
      <c r="L470" s="163"/>
      <c r="M470" s="167"/>
      <c r="N470" s="168"/>
      <c r="O470" s="168"/>
      <c r="P470" s="168"/>
      <c r="Q470" s="168"/>
      <c r="R470" s="168"/>
      <c r="S470" s="168"/>
      <c r="T470" s="169"/>
      <c r="AT470" s="164" t="s">
        <v>127</v>
      </c>
      <c r="AU470" s="164" t="s">
        <v>78</v>
      </c>
      <c r="AV470" s="14" t="s">
        <v>31</v>
      </c>
      <c r="AW470" s="14" t="s">
        <v>30</v>
      </c>
      <c r="AX470" s="14" t="s">
        <v>69</v>
      </c>
      <c r="AY470" s="164" t="s">
        <v>118</v>
      </c>
    </row>
    <row r="471" spans="2:51" s="14" customFormat="1" ht="11.25">
      <c r="B471" s="163"/>
      <c r="D471" s="155" t="s">
        <v>127</v>
      </c>
      <c r="E471" s="164" t="s">
        <v>3</v>
      </c>
      <c r="F471" s="165" t="s">
        <v>795</v>
      </c>
      <c r="H471" s="164" t="s">
        <v>3</v>
      </c>
      <c r="I471" s="166"/>
      <c r="L471" s="163"/>
      <c r="M471" s="167"/>
      <c r="N471" s="168"/>
      <c r="O471" s="168"/>
      <c r="P471" s="168"/>
      <c r="Q471" s="168"/>
      <c r="R471" s="168"/>
      <c r="S471" s="168"/>
      <c r="T471" s="169"/>
      <c r="AT471" s="164" t="s">
        <v>127</v>
      </c>
      <c r="AU471" s="164" t="s">
        <v>78</v>
      </c>
      <c r="AV471" s="14" t="s">
        <v>31</v>
      </c>
      <c r="AW471" s="14" t="s">
        <v>30</v>
      </c>
      <c r="AX471" s="14" t="s">
        <v>69</v>
      </c>
      <c r="AY471" s="164" t="s">
        <v>118</v>
      </c>
    </row>
    <row r="472" spans="2:51" s="14" customFormat="1" ht="11.25">
      <c r="B472" s="163"/>
      <c r="D472" s="155" t="s">
        <v>127</v>
      </c>
      <c r="E472" s="164" t="s">
        <v>3</v>
      </c>
      <c r="F472" s="165" t="s">
        <v>796</v>
      </c>
      <c r="H472" s="164" t="s">
        <v>3</v>
      </c>
      <c r="I472" s="166"/>
      <c r="L472" s="163"/>
      <c r="M472" s="167"/>
      <c r="N472" s="168"/>
      <c r="O472" s="168"/>
      <c r="P472" s="168"/>
      <c r="Q472" s="168"/>
      <c r="R472" s="168"/>
      <c r="S472" s="168"/>
      <c r="T472" s="169"/>
      <c r="AT472" s="164" t="s">
        <v>127</v>
      </c>
      <c r="AU472" s="164" t="s">
        <v>78</v>
      </c>
      <c r="AV472" s="14" t="s">
        <v>31</v>
      </c>
      <c r="AW472" s="14" t="s">
        <v>30</v>
      </c>
      <c r="AX472" s="14" t="s">
        <v>69</v>
      </c>
      <c r="AY472" s="164" t="s">
        <v>118</v>
      </c>
    </row>
    <row r="473" spans="2:51" s="14" customFormat="1" ht="11.25">
      <c r="B473" s="163"/>
      <c r="D473" s="155" t="s">
        <v>127</v>
      </c>
      <c r="E473" s="164" t="s">
        <v>3</v>
      </c>
      <c r="F473" s="165" t="s">
        <v>797</v>
      </c>
      <c r="H473" s="164" t="s">
        <v>3</v>
      </c>
      <c r="I473" s="166"/>
      <c r="L473" s="163"/>
      <c r="M473" s="167"/>
      <c r="N473" s="168"/>
      <c r="O473" s="168"/>
      <c r="P473" s="168"/>
      <c r="Q473" s="168"/>
      <c r="R473" s="168"/>
      <c r="S473" s="168"/>
      <c r="T473" s="169"/>
      <c r="AT473" s="164" t="s">
        <v>127</v>
      </c>
      <c r="AU473" s="164" t="s">
        <v>78</v>
      </c>
      <c r="AV473" s="14" t="s">
        <v>31</v>
      </c>
      <c r="AW473" s="14" t="s">
        <v>30</v>
      </c>
      <c r="AX473" s="14" t="s">
        <v>69</v>
      </c>
      <c r="AY473" s="164" t="s">
        <v>118</v>
      </c>
    </row>
    <row r="474" spans="2:51" s="14" customFormat="1" ht="11.25">
      <c r="B474" s="163"/>
      <c r="D474" s="155" t="s">
        <v>127</v>
      </c>
      <c r="E474" s="164" t="s">
        <v>3</v>
      </c>
      <c r="F474" s="165" t="s">
        <v>798</v>
      </c>
      <c r="H474" s="164" t="s">
        <v>3</v>
      </c>
      <c r="I474" s="166"/>
      <c r="L474" s="163"/>
      <c r="M474" s="167"/>
      <c r="N474" s="168"/>
      <c r="O474" s="168"/>
      <c r="P474" s="168"/>
      <c r="Q474" s="168"/>
      <c r="R474" s="168"/>
      <c r="S474" s="168"/>
      <c r="T474" s="169"/>
      <c r="AT474" s="164" t="s">
        <v>127</v>
      </c>
      <c r="AU474" s="164" t="s">
        <v>78</v>
      </c>
      <c r="AV474" s="14" t="s">
        <v>31</v>
      </c>
      <c r="AW474" s="14" t="s">
        <v>30</v>
      </c>
      <c r="AX474" s="14" t="s">
        <v>69</v>
      </c>
      <c r="AY474" s="164" t="s">
        <v>118</v>
      </c>
    </row>
    <row r="475" spans="2:51" s="14" customFormat="1" ht="11.25">
      <c r="B475" s="163"/>
      <c r="D475" s="155" t="s">
        <v>127</v>
      </c>
      <c r="E475" s="164" t="s">
        <v>3</v>
      </c>
      <c r="F475" s="165" t="s">
        <v>799</v>
      </c>
      <c r="H475" s="164" t="s">
        <v>3</v>
      </c>
      <c r="I475" s="166"/>
      <c r="L475" s="163"/>
      <c r="M475" s="167"/>
      <c r="N475" s="168"/>
      <c r="O475" s="168"/>
      <c r="P475" s="168"/>
      <c r="Q475" s="168"/>
      <c r="R475" s="168"/>
      <c r="S475" s="168"/>
      <c r="T475" s="169"/>
      <c r="AT475" s="164" t="s">
        <v>127</v>
      </c>
      <c r="AU475" s="164" t="s">
        <v>78</v>
      </c>
      <c r="AV475" s="14" t="s">
        <v>31</v>
      </c>
      <c r="AW475" s="14" t="s">
        <v>30</v>
      </c>
      <c r="AX475" s="14" t="s">
        <v>69</v>
      </c>
      <c r="AY475" s="164" t="s">
        <v>118</v>
      </c>
    </row>
    <row r="476" spans="2:51" s="14" customFormat="1" ht="11.25">
      <c r="B476" s="163"/>
      <c r="D476" s="155" t="s">
        <v>127</v>
      </c>
      <c r="E476" s="164" t="s">
        <v>3</v>
      </c>
      <c r="F476" s="165" t="s">
        <v>800</v>
      </c>
      <c r="H476" s="164" t="s">
        <v>3</v>
      </c>
      <c r="I476" s="166"/>
      <c r="L476" s="163"/>
      <c r="M476" s="167"/>
      <c r="N476" s="168"/>
      <c r="O476" s="168"/>
      <c r="P476" s="168"/>
      <c r="Q476" s="168"/>
      <c r="R476" s="168"/>
      <c r="S476" s="168"/>
      <c r="T476" s="169"/>
      <c r="AT476" s="164" t="s">
        <v>127</v>
      </c>
      <c r="AU476" s="164" t="s">
        <v>78</v>
      </c>
      <c r="AV476" s="14" t="s">
        <v>31</v>
      </c>
      <c r="AW476" s="14" t="s">
        <v>30</v>
      </c>
      <c r="AX476" s="14" t="s">
        <v>69</v>
      </c>
      <c r="AY476" s="164" t="s">
        <v>118</v>
      </c>
    </row>
    <row r="477" spans="2:51" s="13" customFormat="1" ht="11.25">
      <c r="B477" s="154"/>
      <c r="D477" s="155" t="s">
        <v>127</v>
      </c>
      <c r="E477" s="156" t="s">
        <v>3</v>
      </c>
      <c r="F477" s="157" t="s">
        <v>31</v>
      </c>
      <c r="H477" s="158">
        <v>1</v>
      </c>
      <c r="I477" s="159"/>
      <c r="L477" s="154"/>
      <c r="M477" s="160"/>
      <c r="N477" s="161"/>
      <c r="O477" s="161"/>
      <c r="P477" s="161"/>
      <c r="Q477" s="161"/>
      <c r="R477" s="161"/>
      <c r="S477" s="161"/>
      <c r="T477" s="162"/>
      <c r="AT477" s="156" t="s">
        <v>127</v>
      </c>
      <c r="AU477" s="156" t="s">
        <v>78</v>
      </c>
      <c r="AV477" s="13" t="s">
        <v>78</v>
      </c>
      <c r="AW477" s="13" t="s">
        <v>30</v>
      </c>
      <c r="AX477" s="13" t="s">
        <v>31</v>
      </c>
      <c r="AY477" s="156" t="s">
        <v>118</v>
      </c>
    </row>
    <row r="478" spans="1:65" s="2" customFormat="1" ht="16.5" customHeight="1">
      <c r="A478" s="35"/>
      <c r="B478" s="140"/>
      <c r="C478" s="141" t="s">
        <v>801</v>
      </c>
      <c r="D478" s="141" t="s">
        <v>121</v>
      </c>
      <c r="E478" s="142" t="s">
        <v>802</v>
      </c>
      <c r="F478" s="143" t="s">
        <v>803</v>
      </c>
      <c r="G478" s="144" t="s">
        <v>124</v>
      </c>
      <c r="H478" s="145">
        <v>4</v>
      </c>
      <c r="I478" s="146"/>
      <c r="J478" s="147">
        <f>ROUND(I478*H478,2)</f>
        <v>0</v>
      </c>
      <c r="K478" s="143" t="s">
        <v>3</v>
      </c>
      <c r="L478" s="36"/>
      <c r="M478" s="148" t="s">
        <v>3</v>
      </c>
      <c r="N478" s="149" t="s">
        <v>40</v>
      </c>
      <c r="O478" s="56"/>
      <c r="P478" s="150">
        <f>O478*H478</f>
        <v>0</v>
      </c>
      <c r="Q478" s="150">
        <v>0</v>
      </c>
      <c r="R478" s="150">
        <f>Q478*H478</f>
        <v>0</v>
      </c>
      <c r="S478" s="150">
        <v>0</v>
      </c>
      <c r="T478" s="151">
        <f>S478*H478</f>
        <v>0</v>
      </c>
      <c r="U478" s="35"/>
      <c r="V478" s="35"/>
      <c r="W478" s="35"/>
      <c r="X478" s="35"/>
      <c r="Y478" s="35"/>
      <c r="Z478" s="35"/>
      <c r="AA478" s="35"/>
      <c r="AB478" s="35"/>
      <c r="AC478" s="35"/>
      <c r="AD478" s="35"/>
      <c r="AE478" s="35"/>
      <c r="AR478" s="152" t="s">
        <v>125</v>
      </c>
      <c r="AT478" s="152" t="s">
        <v>121</v>
      </c>
      <c r="AU478" s="152" t="s">
        <v>78</v>
      </c>
      <c r="AY478" s="20" t="s">
        <v>118</v>
      </c>
      <c r="BE478" s="153">
        <f>IF(N478="základní",J478,0)</f>
        <v>0</v>
      </c>
      <c r="BF478" s="153">
        <f>IF(N478="snížená",J478,0)</f>
        <v>0</v>
      </c>
      <c r="BG478" s="153">
        <f>IF(N478="zákl. přenesená",J478,0)</f>
        <v>0</v>
      </c>
      <c r="BH478" s="153">
        <f>IF(N478="sníž. přenesená",J478,0)</f>
        <v>0</v>
      </c>
      <c r="BI478" s="153">
        <f>IF(N478="nulová",J478,0)</f>
        <v>0</v>
      </c>
      <c r="BJ478" s="20" t="s">
        <v>31</v>
      </c>
      <c r="BK478" s="153">
        <f>ROUND(I478*H478,2)</f>
        <v>0</v>
      </c>
      <c r="BL478" s="20" t="s">
        <v>125</v>
      </c>
      <c r="BM478" s="152" t="s">
        <v>804</v>
      </c>
    </row>
    <row r="479" spans="2:51" s="14" customFormat="1" ht="11.25">
      <c r="B479" s="163"/>
      <c r="D479" s="155" t="s">
        <v>127</v>
      </c>
      <c r="E479" s="164" t="s">
        <v>3</v>
      </c>
      <c r="F479" s="165" t="s">
        <v>791</v>
      </c>
      <c r="H479" s="164" t="s">
        <v>3</v>
      </c>
      <c r="I479" s="166"/>
      <c r="L479" s="163"/>
      <c r="M479" s="167"/>
      <c r="N479" s="168"/>
      <c r="O479" s="168"/>
      <c r="P479" s="168"/>
      <c r="Q479" s="168"/>
      <c r="R479" s="168"/>
      <c r="S479" s="168"/>
      <c r="T479" s="169"/>
      <c r="AT479" s="164" t="s">
        <v>127</v>
      </c>
      <c r="AU479" s="164" t="s">
        <v>78</v>
      </c>
      <c r="AV479" s="14" t="s">
        <v>31</v>
      </c>
      <c r="AW479" s="14" t="s">
        <v>30</v>
      </c>
      <c r="AX479" s="14" t="s">
        <v>69</v>
      </c>
      <c r="AY479" s="164" t="s">
        <v>118</v>
      </c>
    </row>
    <row r="480" spans="2:51" s="14" customFormat="1" ht="11.25">
      <c r="B480" s="163"/>
      <c r="D480" s="155" t="s">
        <v>127</v>
      </c>
      <c r="E480" s="164" t="s">
        <v>3</v>
      </c>
      <c r="F480" s="165" t="s">
        <v>805</v>
      </c>
      <c r="H480" s="164" t="s">
        <v>3</v>
      </c>
      <c r="I480" s="166"/>
      <c r="L480" s="163"/>
      <c r="M480" s="167"/>
      <c r="N480" s="168"/>
      <c r="O480" s="168"/>
      <c r="P480" s="168"/>
      <c r="Q480" s="168"/>
      <c r="R480" s="168"/>
      <c r="S480" s="168"/>
      <c r="T480" s="169"/>
      <c r="AT480" s="164" t="s">
        <v>127</v>
      </c>
      <c r="AU480" s="164" t="s">
        <v>78</v>
      </c>
      <c r="AV480" s="14" t="s">
        <v>31</v>
      </c>
      <c r="AW480" s="14" t="s">
        <v>30</v>
      </c>
      <c r="AX480" s="14" t="s">
        <v>69</v>
      </c>
      <c r="AY480" s="164" t="s">
        <v>118</v>
      </c>
    </row>
    <row r="481" spans="2:51" s="14" customFormat="1" ht="11.25">
      <c r="B481" s="163"/>
      <c r="D481" s="155" t="s">
        <v>127</v>
      </c>
      <c r="E481" s="164" t="s">
        <v>3</v>
      </c>
      <c r="F481" s="165" t="s">
        <v>793</v>
      </c>
      <c r="H481" s="164" t="s">
        <v>3</v>
      </c>
      <c r="I481" s="166"/>
      <c r="L481" s="163"/>
      <c r="M481" s="167"/>
      <c r="N481" s="168"/>
      <c r="O481" s="168"/>
      <c r="P481" s="168"/>
      <c r="Q481" s="168"/>
      <c r="R481" s="168"/>
      <c r="S481" s="168"/>
      <c r="T481" s="169"/>
      <c r="AT481" s="164" t="s">
        <v>127</v>
      </c>
      <c r="AU481" s="164" t="s">
        <v>78</v>
      </c>
      <c r="AV481" s="14" t="s">
        <v>31</v>
      </c>
      <c r="AW481" s="14" t="s">
        <v>30</v>
      </c>
      <c r="AX481" s="14" t="s">
        <v>69</v>
      </c>
      <c r="AY481" s="164" t="s">
        <v>118</v>
      </c>
    </row>
    <row r="482" spans="2:51" s="14" customFormat="1" ht="11.25">
      <c r="B482" s="163"/>
      <c r="D482" s="155" t="s">
        <v>127</v>
      </c>
      <c r="E482" s="164" t="s">
        <v>3</v>
      </c>
      <c r="F482" s="165" t="s">
        <v>794</v>
      </c>
      <c r="H482" s="164" t="s">
        <v>3</v>
      </c>
      <c r="I482" s="166"/>
      <c r="L482" s="163"/>
      <c r="M482" s="167"/>
      <c r="N482" s="168"/>
      <c r="O482" s="168"/>
      <c r="P482" s="168"/>
      <c r="Q482" s="168"/>
      <c r="R482" s="168"/>
      <c r="S482" s="168"/>
      <c r="T482" s="169"/>
      <c r="AT482" s="164" t="s">
        <v>127</v>
      </c>
      <c r="AU482" s="164" t="s">
        <v>78</v>
      </c>
      <c r="AV482" s="14" t="s">
        <v>31</v>
      </c>
      <c r="AW482" s="14" t="s">
        <v>30</v>
      </c>
      <c r="AX482" s="14" t="s">
        <v>69</v>
      </c>
      <c r="AY482" s="164" t="s">
        <v>118</v>
      </c>
    </row>
    <row r="483" spans="2:51" s="14" customFormat="1" ht="11.25">
      <c r="B483" s="163"/>
      <c r="D483" s="155" t="s">
        <v>127</v>
      </c>
      <c r="E483" s="164" t="s">
        <v>3</v>
      </c>
      <c r="F483" s="165" t="s">
        <v>795</v>
      </c>
      <c r="H483" s="164" t="s">
        <v>3</v>
      </c>
      <c r="I483" s="166"/>
      <c r="L483" s="163"/>
      <c r="M483" s="167"/>
      <c r="N483" s="168"/>
      <c r="O483" s="168"/>
      <c r="P483" s="168"/>
      <c r="Q483" s="168"/>
      <c r="R483" s="168"/>
      <c r="S483" s="168"/>
      <c r="T483" s="169"/>
      <c r="AT483" s="164" t="s">
        <v>127</v>
      </c>
      <c r="AU483" s="164" t="s">
        <v>78</v>
      </c>
      <c r="AV483" s="14" t="s">
        <v>31</v>
      </c>
      <c r="AW483" s="14" t="s">
        <v>30</v>
      </c>
      <c r="AX483" s="14" t="s">
        <v>69</v>
      </c>
      <c r="AY483" s="164" t="s">
        <v>118</v>
      </c>
    </row>
    <row r="484" spans="2:51" s="14" customFormat="1" ht="11.25">
      <c r="B484" s="163"/>
      <c r="D484" s="155" t="s">
        <v>127</v>
      </c>
      <c r="E484" s="164" t="s">
        <v>3</v>
      </c>
      <c r="F484" s="165" t="s">
        <v>796</v>
      </c>
      <c r="H484" s="164" t="s">
        <v>3</v>
      </c>
      <c r="I484" s="166"/>
      <c r="L484" s="163"/>
      <c r="M484" s="167"/>
      <c r="N484" s="168"/>
      <c r="O484" s="168"/>
      <c r="P484" s="168"/>
      <c r="Q484" s="168"/>
      <c r="R484" s="168"/>
      <c r="S484" s="168"/>
      <c r="T484" s="169"/>
      <c r="AT484" s="164" t="s">
        <v>127</v>
      </c>
      <c r="AU484" s="164" t="s">
        <v>78</v>
      </c>
      <c r="AV484" s="14" t="s">
        <v>31</v>
      </c>
      <c r="AW484" s="14" t="s">
        <v>30</v>
      </c>
      <c r="AX484" s="14" t="s">
        <v>69</v>
      </c>
      <c r="AY484" s="164" t="s">
        <v>118</v>
      </c>
    </row>
    <row r="485" spans="2:51" s="14" customFormat="1" ht="11.25">
      <c r="B485" s="163"/>
      <c r="D485" s="155" t="s">
        <v>127</v>
      </c>
      <c r="E485" s="164" t="s">
        <v>3</v>
      </c>
      <c r="F485" s="165" t="s">
        <v>797</v>
      </c>
      <c r="H485" s="164" t="s">
        <v>3</v>
      </c>
      <c r="I485" s="166"/>
      <c r="L485" s="163"/>
      <c r="M485" s="167"/>
      <c r="N485" s="168"/>
      <c r="O485" s="168"/>
      <c r="P485" s="168"/>
      <c r="Q485" s="168"/>
      <c r="R485" s="168"/>
      <c r="S485" s="168"/>
      <c r="T485" s="169"/>
      <c r="AT485" s="164" t="s">
        <v>127</v>
      </c>
      <c r="AU485" s="164" t="s">
        <v>78</v>
      </c>
      <c r="AV485" s="14" t="s">
        <v>31</v>
      </c>
      <c r="AW485" s="14" t="s">
        <v>30</v>
      </c>
      <c r="AX485" s="14" t="s">
        <v>69</v>
      </c>
      <c r="AY485" s="164" t="s">
        <v>118</v>
      </c>
    </row>
    <row r="486" spans="2:51" s="14" customFormat="1" ht="11.25">
      <c r="B486" s="163"/>
      <c r="D486" s="155" t="s">
        <v>127</v>
      </c>
      <c r="E486" s="164" t="s">
        <v>3</v>
      </c>
      <c r="F486" s="165" t="s">
        <v>798</v>
      </c>
      <c r="H486" s="164" t="s">
        <v>3</v>
      </c>
      <c r="I486" s="166"/>
      <c r="L486" s="163"/>
      <c r="M486" s="167"/>
      <c r="N486" s="168"/>
      <c r="O486" s="168"/>
      <c r="P486" s="168"/>
      <c r="Q486" s="168"/>
      <c r="R486" s="168"/>
      <c r="S486" s="168"/>
      <c r="T486" s="169"/>
      <c r="AT486" s="164" t="s">
        <v>127</v>
      </c>
      <c r="AU486" s="164" t="s">
        <v>78</v>
      </c>
      <c r="AV486" s="14" t="s">
        <v>31</v>
      </c>
      <c r="AW486" s="14" t="s">
        <v>30</v>
      </c>
      <c r="AX486" s="14" t="s">
        <v>69</v>
      </c>
      <c r="AY486" s="164" t="s">
        <v>118</v>
      </c>
    </row>
    <row r="487" spans="2:51" s="14" customFormat="1" ht="11.25">
      <c r="B487" s="163"/>
      <c r="D487" s="155" t="s">
        <v>127</v>
      </c>
      <c r="E487" s="164" t="s">
        <v>3</v>
      </c>
      <c r="F487" s="165" t="s">
        <v>799</v>
      </c>
      <c r="H487" s="164" t="s">
        <v>3</v>
      </c>
      <c r="I487" s="166"/>
      <c r="L487" s="163"/>
      <c r="M487" s="167"/>
      <c r="N487" s="168"/>
      <c r="O487" s="168"/>
      <c r="P487" s="168"/>
      <c r="Q487" s="168"/>
      <c r="R487" s="168"/>
      <c r="S487" s="168"/>
      <c r="T487" s="169"/>
      <c r="AT487" s="164" t="s">
        <v>127</v>
      </c>
      <c r="AU487" s="164" t="s">
        <v>78</v>
      </c>
      <c r="AV487" s="14" t="s">
        <v>31</v>
      </c>
      <c r="AW487" s="14" t="s">
        <v>30</v>
      </c>
      <c r="AX487" s="14" t="s">
        <v>69</v>
      </c>
      <c r="AY487" s="164" t="s">
        <v>118</v>
      </c>
    </row>
    <row r="488" spans="2:51" s="14" customFormat="1" ht="11.25">
      <c r="B488" s="163"/>
      <c r="D488" s="155" t="s">
        <v>127</v>
      </c>
      <c r="E488" s="164" t="s">
        <v>3</v>
      </c>
      <c r="F488" s="165" t="s">
        <v>806</v>
      </c>
      <c r="H488" s="164" t="s">
        <v>3</v>
      </c>
      <c r="I488" s="166"/>
      <c r="L488" s="163"/>
      <c r="M488" s="167"/>
      <c r="N488" s="168"/>
      <c r="O488" s="168"/>
      <c r="P488" s="168"/>
      <c r="Q488" s="168"/>
      <c r="R488" s="168"/>
      <c r="S488" s="168"/>
      <c r="T488" s="169"/>
      <c r="AT488" s="164" t="s">
        <v>127</v>
      </c>
      <c r="AU488" s="164" t="s">
        <v>78</v>
      </c>
      <c r="AV488" s="14" t="s">
        <v>31</v>
      </c>
      <c r="AW488" s="14" t="s">
        <v>30</v>
      </c>
      <c r="AX488" s="14" t="s">
        <v>69</v>
      </c>
      <c r="AY488" s="164" t="s">
        <v>118</v>
      </c>
    </row>
    <row r="489" spans="2:51" s="13" customFormat="1" ht="11.25">
      <c r="B489" s="154"/>
      <c r="D489" s="155" t="s">
        <v>127</v>
      </c>
      <c r="E489" s="156" t="s">
        <v>3</v>
      </c>
      <c r="F489" s="157" t="s">
        <v>125</v>
      </c>
      <c r="H489" s="158">
        <v>4</v>
      </c>
      <c r="I489" s="159"/>
      <c r="L489" s="154"/>
      <c r="M489" s="160"/>
      <c r="N489" s="161"/>
      <c r="O489" s="161"/>
      <c r="P489" s="161"/>
      <c r="Q489" s="161"/>
      <c r="R489" s="161"/>
      <c r="S489" s="161"/>
      <c r="T489" s="162"/>
      <c r="AT489" s="156" t="s">
        <v>127</v>
      </c>
      <c r="AU489" s="156" t="s">
        <v>78</v>
      </c>
      <c r="AV489" s="13" t="s">
        <v>78</v>
      </c>
      <c r="AW489" s="13" t="s">
        <v>30</v>
      </c>
      <c r="AX489" s="13" t="s">
        <v>31</v>
      </c>
      <c r="AY489" s="156" t="s">
        <v>118</v>
      </c>
    </row>
    <row r="490" spans="1:65" s="2" customFormat="1" ht="16.5" customHeight="1">
      <c r="A490" s="35"/>
      <c r="B490" s="140"/>
      <c r="C490" s="141" t="s">
        <v>807</v>
      </c>
      <c r="D490" s="141" t="s">
        <v>121</v>
      </c>
      <c r="E490" s="142" t="s">
        <v>808</v>
      </c>
      <c r="F490" s="143" t="s">
        <v>809</v>
      </c>
      <c r="G490" s="144" t="s">
        <v>171</v>
      </c>
      <c r="H490" s="145">
        <v>50</v>
      </c>
      <c r="I490" s="146"/>
      <c r="J490" s="147">
        <f>ROUND(I490*H490,2)</f>
        <v>0</v>
      </c>
      <c r="K490" s="143" t="s">
        <v>271</v>
      </c>
      <c r="L490" s="36"/>
      <c r="M490" s="148" t="s">
        <v>3</v>
      </c>
      <c r="N490" s="149" t="s">
        <v>40</v>
      </c>
      <c r="O490" s="56"/>
      <c r="P490" s="150">
        <f>O490*H490</f>
        <v>0</v>
      </c>
      <c r="Q490" s="150">
        <v>0.01019</v>
      </c>
      <c r="R490" s="150">
        <f>Q490*H490</f>
        <v>0.5095</v>
      </c>
      <c r="S490" s="150">
        <v>0</v>
      </c>
      <c r="T490" s="151">
        <f>S490*H490</f>
        <v>0</v>
      </c>
      <c r="U490" s="35"/>
      <c r="V490" s="35"/>
      <c r="W490" s="35"/>
      <c r="X490" s="35"/>
      <c r="Y490" s="35"/>
      <c r="Z490" s="35"/>
      <c r="AA490" s="35"/>
      <c r="AB490" s="35"/>
      <c r="AC490" s="35"/>
      <c r="AD490" s="35"/>
      <c r="AE490" s="35"/>
      <c r="AR490" s="152" t="s">
        <v>125</v>
      </c>
      <c r="AT490" s="152" t="s">
        <v>121</v>
      </c>
      <c r="AU490" s="152" t="s">
        <v>78</v>
      </c>
      <c r="AY490" s="20" t="s">
        <v>118</v>
      </c>
      <c r="BE490" s="153">
        <f>IF(N490="základní",J490,0)</f>
        <v>0</v>
      </c>
      <c r="BF490" s="153">
        <f>IF(N490="snížená",J490,0)</f>
        <v>0</v>
      </c>
      <c r="BG490" s="153">
        <f>IF(N490="zákl. přenesená",J490,0)</f>
        <v>0</v>
      </c>
      <c r="BH490" s="153">
        <f>IF(N490="sníž. přenesená",J490,0)</f>
        <v>0</v>
      </c>
      <c r="BI490" s="153">
        <f>IF(N490="nulová",J490,0)</f>
        <v>0</v>
      </c>
      <c r="BJ490" s="20" t="s">
        <v>31</v>
      </c>
      <c r="BK490" s="153">
        <f>ROUND(I490*H490,2)</f>
        <v>0</v>
      </c>
      <c r="BL490" s="20" t="s">
        <v>125</v>
      </c>
      <c r="BM490" s="152" t="s">
        <v>810</v>
      </c>
    </row>
    <row r="491" spans="1:47" s="2" customFormat="1" ht="11.25">
      <c r="A491" s="35"/>
      <c r="B491" s="36"/>
      <c r="C491" s="35"/>
      <c r="D491" s="181" t="s">
        <v>273</v>
      </c>
      <c r="E491" s="35"/>
      <c r="F491" s="182" t="s">
        <v>811</v>
      </c>
      <c r="G491" s="35"/>
      <c r="H491" s="35"/>
      <c r="I491" s="183"/>
      <c r="J491" s="35"/>
      <c r="K491" s="35"/>
      <c r="L491" s="36"/>
      <c r="M491" s="184"/>
      <c r="N491" s="185"/>
      <c r="O491" s="56"/>
      <c r="P491" s="56"/>
      <c r="Q491" s="56"/>
      <c r="R491" s="56"/>
      <c r="S491" s="56"/>
      <c r="T491" s="57"/>
      <c r="U491" s="35"/>
      <c r="V491" s="35"/>
      <c r="W491" s="35"/>
      <c r="X491" s="35"/>
      <c r="Y491" s="35"/>
      <c r="Z491" s="35"/>
      <c r="AA491" s="35"/>
      <c r="AB491" s="35"/>
      <c r="AC491" s="35"/>
      <c r="AD491" s="35"/>
      <c r="AE491" s="35"/>
      <c r="AT491" s="20" t="s">
        <v>273</v>
      </c>
      <c r="AU491" s="20" t="s">
        <v>78</v>
      </c>
    </row>
    <row r="492" spans="2:51" s="13" customFormat="1" ht="11.25">
      <c r="B492" s="154"/>
      <c r="D492" s="155" t="s">
        <v>127</v>
      </c>
      <c r="E492" s="156" t="s">
        <v>3</v>
      </c>
      <c r="F492" s="157" t="s">
        <v>812</v>
      </c>
      <c r="H492" s="158">
        <v>50</v>
      </c>
      <c r="I492" s="159"/>
      <c r="L492" s="154"/>
      <c r="M492" s="160"/>
      <c r="N492" s="161"/>
      <c r="O492" s="161"/>
      <c r="P492" s="161"/>
      <c r="Q492" s="161"/>
      <c r="R492" s="161"/>
      <c r="S492" s="161"/>
      <c r="T492" s="162"/>
      <c r="AT492" s="156" t="s">
        <v>127</v>
      </c>
      <c r="AU492" s="156" t="s">
        <v>78</v>
      </c>
      <c r="AV492" s="13" t="s">
        <v>78</v>
      </c>
      <c r="AW492" s="13" t="s">
        <v>30</v>
      </c>
      <c r="AX492" s="13" t="s">
        <v>69</v>
      </c>
      <c r="AY492" s="156" t="s">
        <v>118</v>
      </c>
    </row>
    <row r="493" spans="2:51" s="15" customFormat="1" ht="11.25">
      <c r="B493" s="170"/>
      <c r="D493" s="155" t="s">
        <v>127</v>
      </c>
      <c r="E493" s="171" t="s">
        <v>3</v>
      </c>
      <c r="F493" s="172" t="s">
        <v>150</v>
      </c>
      <c r="H493" s="173">
        <v>50</v>
      </c>
      <c r="I493" s="174"/>
      <c r="L493" s="170"/>
      <c r="M493" s="175"/>
      <c r="N493" s="176"/>
      <c r="O493" s="176"/>
      <c r="P493" s="176"/>
      <c r="Q493" s="176"/>
      <c r="R493" s="176"/>
      <c r="S493" s="176"/>
      <c r="T493" s="177"/>
      <c r="AT493" s="171" t="s">
        <v>127</v>
      </c>
      <c r="AU493" s="171" t="s">
        <v>78</v>
      </c>
      <c r="AV493" s="15" t="s">
        <v>125</v>
      </c>
      <c r="AW493" s="15" t="s">
        <v>30</v>
      </c>
      <c r="AX493" s="15" t="s">
        <v>31</v>
      </c>
      <c r="AY493" s="171" t="s">
        <v>118</v>
      </c>
    </row>
    <row r="494" spans="1:65" s="2" customFormat="1" ht="16.5" customHeight="1">
      <c r="A494" s="35"/>
      <c r="B494" s="140"/>
      <c r="C494" s="194" t="s">
        <v>813</v>
      </c>
      <c r="D494" s="194" t="s">
        <v>445</v>
      </c>
      <c r="E494" s="195" t="s">
        <v>814</v>
      </c>
      <c r="F494" s="196" t="s">
        <v>815</v>
      </c>
      <c r="G494" s="197" t="s">
        <v>171</v>
      </c>
      <c r="H494" s="198">
        <v>32.32</v>
      </c>
      <c r="I494" s="199"/>
      <c r="J494" s="200">
        <f>ROUND(I494*H494,2)</f>
        <v>0</v>
      </c>
      <c r="K494" s="196" t="s">
        <v>271</v>
      </c>
      <c r="L494" s="201"/>
      <c r="M494" s="202" t="s">
        <v>3</v>
      </c>
      <c r="N494" s="203" t="s">
        <v>40</v>
      </c>
      <c r="O494" s="56"/>
      <c r="P494" s="150">
        <f>O494*H494</f>
        <v>0</v>
      </c>
      <c r="Q494" s="150">
        <v>1.013</v>
      </c>
      <c r="R494" s="150">
        <f>Q494*H494</f>
        <v>32.740159999999996</v>
      </c>
      <c r="S494" s="150">
        <v>0</v>
      </c>
      <c r="T494" s="151">
        <f>S494*H494</f>
        <v>0</v>
      </c>
      <c r="U494" s="35"/>
      <c r="V494" s="35"/>
      <c r="W494" s="35"/>
      <c r="X494" s="35"/>
      <c r="Y494" s="35"/>
      <c r="Z494" s="35"/>
      <c r="AA494" s="35"/>
      <c r="AB494" s="35"/>
      <c r="AC494" s="35"/>
      <c r="AD494" s="35"/>
      <c r="AE494" s="35"/>
      <c r="AR494" s="152" t="s">
        <v>160</v>
      </c>
      <c r="AT494" s="152" t="s">
        <v>445</v>
      </c>
      <c r="AU494" s="152" t="s">
        <v>78</v>
      </c>
      <c r="AY494" s="20" t="s">
        <v>118</v>
      </c>
      <c r="BE494" s="153">
        <f>IF(N494="základní",J494,0)</f>
        <v>0</v>
      </c>
      <c r="BF494" s="153">
        <f>IF(N494="snížená",J494,0)</f>
        <v>0</v>
      </c>
      <c r="BG494" s="153">
        <f>IF(N494="zákl. přenesená",J494,0)</f>
        <v>0</v>
      </c>
      <c r="BH494" s="153">
        <f>IF(N494="sníž. přenesená",J494,0)</f>
        <v>0</v>
      </c>
      <c r="BI494" s="153">
        <f>IF(N494="nulová",J494,0)</f>
        <v>0</v>
      </c>
      <c r="BJ494" s="20" t="s">
        <v>31</v>
      </c>
      <c r="BK494" s="153">
        <f>ROUND(I494*H494,2)</f>
        <v>0</v>
      </c>
      <c r="BL494" s="20" t="s">
        <v>125</v>
      </c>
      <c r="BM494" s="152" t="s">
        <v>816</v>
      </c>
    </row>
    <row r="495" spans="2:51" s="13" customFormat="1" ht="11.25">
      <c r="B495" s="154"/>
      <c r="D495" s="155" t="s">
        <v>127</v>
      </c>
      <c r="E495" s="156" t="s">
        <v>3</v>
      </c>
      <c r="F495" s="157" t="s">
        <v>817</v>
      </c>
      <c r="H495" s="158">
        <v>32.32</v>
      </c>
      <c r="I495" s="159"/>
      <c r="L495" s="154"/>
      <c r="M495" s="160"/>
      <c r="N495" s="161"/>
      <c r="O495" s="161"/>
      <c r="P495" s="161"/>
      <c r="Q495" s="161"/>
      <c r="R495" s="161"/>
      <c r="S495" s="161"/>
      <c r="T495" s="162"/>
      <c r="AT495" s="156" t="s">
        <v>127</v>
      </c>
      <c r="AU495" s="156" t="s">
        <v>78</v>
      </c>
      <c r="AV495" s="13" t="s">
        <v>78</v>
      </c>
      <c r="AW495" s="13" t="s">
        <v>30</v>
      </c>
      <c r="AX495" s="13" t="s">
        <v>69</v>
      </c>
      <c r="AY495" s="156" t="s">
        <v>118</v>
      </c>
    </row>
    <row r="496" spans="2:51" s="15" customFormat="1" ht="11.25">
      <c r="B496" s="170"/>
      <c r="D496" s="155" t="s">
        <v>127</v>
      </c>
      <c r="E496" s="171" t="s">
        <v>3</v>
      </c>
      <c r="F496" s="172" t="s">
        <v>150</v>
      </c>
      <c r="H496" s="173">
        <v>32.32</v>
      </c>
      <c r="I496" s="174"/>
      <c r="L496" s="170"/>
      <c r="M496" s="175"/>
      <c r="N496" s="176"/>
      <c r="O496" s="176"/>
      <c r="P496" s="176"/>
      <c r="Q496" s="176"/>
      <c r="R496" s="176"/>
      <c r="S496" s="176"/>
      <c r="T496" s="177"/>
      <c r="AT496" s="171" t="s">
        <v>127</v>
      </c>
      <c r="AU496" s="171" t="s">
        <v>78</v>
      </c>
      <c r="AV496" s="15" t="s">
        <v>125</v>
      </c>
      <c r="AW496" s="15" t="s">
        <v>30</v>
      </c>
      <c r="AX496" s="15" t="s">
        <v>31</v>
      </c>
      <c r="AY496" s="171" t="s">
        <v>118</v>
      </c>
    </row>
    <row r="497" spans="1:65" s="2" customFormat="1" ht="16.5" customHeight="1">
      <c r="A497" s="35"/>
      <c r="B497" s="140"/>
      <c r="C497" s="194" t="s">
        <v>818</v>
      </c>
      <c r="D497" s="194" t="s">
        <v>445</v>
      </c>
      <c r="E497" s="195" t="s">
        <v>819</v>
      </c>
      <c r="F497" s="196" t="s">
        <v>820</v>
      </c>
      <c r="G497" s="197" t="s">
        <v>171</v>
      </c>
      <c r="H497" s="198">
        <v>10.1</v>
      </c>
      <c r="I497" s="199"/>
      <c r="J497" s="200">
        <f>ROUND(I497*H497,2)</f>
        <v>0</v>
      </c>
      <c r="K497" s="196" t="s">
        <v>271</v>
      </c>
      <c r="L497" s="201"/>
      <c r="M497" s="202" t="s">
        <v>3</v>
      </c>
      <c r="N497" s="203" t="s">
        <v>40</v>
      </c>
      <c r="O497" s="56"/>
      <c r="P497" s="150">
        <f>O497*H497</f>
        <v>0</v>
      </c>
      <c r="Q497" s="150">
        <v>0.506</v>
      </c>
      <c r="R497" s="150">
        <f>Q497*H497</f>
        <v>5.1106</v>
      </c>
      <c r="S497" s="150">
        <v>0</v>
      </c>
      <c r="T497" s="151">
        <f>S497*H497</f>
        <v>0</v>
      </c>
      <c r="U497" s="35"/>
      <c r="V497" s="35"/>
      <c r="W497" s="35"/>
      <c r="X497" s="35"/>
      <c r="Y497" s="35"/>
      <c r="Z497" s="35"/>
      <c r="AA497" s="35"/>
      <c r="AB497" s="35"/>
      <c r="AC497" s="35"/>
      <c r="AD497" s="35"/>
      <c r="AE497" s="35"/>
      <c r="AR497" s="152" t="s">
        <v>160</v>
      </c>
      <c r="AT497" s="152" t="s">
        <v>445</v>
      </c>
      <c r="AU497" s="152" t="s">
        <v>78</v>
      </c>
      <c r="AY497" s="20" t="s">
        <v>118</v>
      </c>
      <c r="BE497" s="153">
        <f>IF(N497="základní",J497,0)</f>
        <v>0</v>
      </c>
      <c r="BF497" s="153">
        <f>IF(N497="snížená",J497,0)</f>
        <v>0</v>
      </c>
      <c r="BG497" s="153">
        <f>IF(N497="zákl. přenesená",J497,0)</f>
        <v>0</v>
      </c>
      <c r="BH497" s="153">
        <f>IF(N497="sníž. přenesená",J497,0)</f>
        <v>0</v>
      </c>
      <c r="BI497" s="153">
        <f>IF(N497="nulová",J497,0)</f>
        <v>0</v>
      </c>
      <c r="BJ497" s="20" t="s">
        <v>31</v>
      </c>
      <c r="BK497" s="153">
        <f>ROUND(I497*H497,2)</f>
        <v>0</v>
      </c>
      <c r="BL497" s="20" t="s">
        <v>125</v>
      </c>
      <c r="BM497" s="152" t="s">
        <v>821</v>
      </c>
    </row>
    <row r="498" spans="2:51" s="13" customFormat="1" ht="11.25">
      <c r="B498" s="154"/>
      <c r="D498" s="155" t="s">
        <v>127</v>
      </c>
      <c r="E498" s="156" t="s">
        <v>3</v>
      </c>
      <c r="F498" s="157" t="s">
        <v>822</v>
      </c>
      <c r="H498" s="158">
        <v>10.1</v>
      </c>
      <c r="I498" s="159"/>
      <c r="L498" s="154"/>
      <c r="M498" s="160"/>
      <c r="N498" s="161"/>
      <c r="O498" s="161"/>
      <c r="P498" s="161"/>
      <c r="Q498" s="161"/>
      <c r="R498" s="161"/>
      <c r="S498" s="161"/>
      <c r="T498" s="162"/>
      <c r="AT498" s="156" t="s">
        <v>127</v>
      </c>
      <c r="AU498" s="156" t="s">
        <v>78</v>
      </c>
      <c r="AV498" s="13" t="s">
        <v>78</v>
      </c>
      <c r="AW498" s="13" t="s">
        <v>30</v>
      </c>
      <c r="AX498" s="13" t="s">
        <v>69</v>
      </c>
      <c r="AY498" s="156" t="s">
        <v>118</v>
      </c>
    </row>
    <row r="499" spans="2:51" s="15" customFormat="1" ht="11.25">
      <c r="B499" s="170"/>
      <c r="D499" s="155" t="s">
        <v>127</v>
      </c>
      <c r="E499" s="171" t="s">
        <v>3</v>
      </c>
      <c r="F499" s="172" t="s">
        <v>150</v>
      </c>
      <c r="H499" s="173">
        <v>10.1</v>
      </c>
      <c r="I499" s="174"/>
      <c r="L499" s="170"/>
      <c r="M499" s="175"/>
      <c r="N499" s="176"/>
      <c r="O499" s="176"/>
      <c r="P499" s="176"/>
      <c r="Q499" s="176"/>
      <c r="R499" s="176"/>
      <c r="S499" s="176"/>
      <c r="T499" s="177"/>
      <c r="AT499" s="171" t="s">
        <v>127</v>
      </c>
      <c r="AU499" s="171" t="s">
        <v>78</v>
      </c>
      <c r="AV499" s="15" t="s">
        <v>125</v>
      </c>
      <c r="AW499" s="15" t="s">
        <v>30</v>
      </c>
      <c r="AX499" s="15" t="s">
        <v>31</v>
      </c>
      <c r="AY499" s="171" t="s">
        <v>118</v>
      </c>
    </row>
    <row r="500" spans="1:65" s="2" customFormat="1" ht="16.5" customHeight="1">
      <c r="A500" s="35"/>
      <c r="B500" s="140"/>
      <c r="C500" s="194" t="s">
        <v>823</v>
      </c>
      <c r="D500" s="194" t="s">
        <v>445</v>
      </c>
      <c r="E500" s="195" t="s">
        <v>824</v>
      </c>
      <c r="F500" s="196" t="s">
        <v>825</v>
      </c>
      <c r="G500" s="197" t="s">
        <v>171</v>
      </c>
      <c r="H500" s="198">
        <v>8.08</v>
      </c>
      <c r="I500" s="199"/>
      <c r="J500" s="200">
        <f>ROUND(I500*H500,2)</f>
        <v>0</v>
      </c>
      <c r="K500" s="196" t="s">
        <v>271</v>
      </c>
      <c r="L500" s="201"/>
      <c r="M500" s="202" t="s">
        <v>3</v>
      </c>
      <c r="N500" s="203" t="s">
        <v>40</v>
      </c>
      <c r="O500" s="56"/>
      <c r="P500" s="150">
        <f>O500*H500</f>
        <v>0</v>
      </c>
      <c r="Q500" s="150">
        <v>0.254</v>
      </c>
      <c r="R500" s="150">
        <f>Q500*H500</f>
        <v>2.05232</v>
      </c>
      <c r="S500" s="150">
        <v>0</v>
      </c>
      <c r="T500" s="151">
        <f>S500*H500</f>
        <v>0</v>
      </c>
      <c r="U500" s="35"/>
      <c r="V500" s="35"/>
      <c r="W500" s="35"/>
      <c r="X500" s="35"/>
      <c r="Y500" s="35"/>
      <c r="Z500" s="35"/>
      <c r="AA500" s="35"/>
      <c r="AB500" s="35"/>
      <c r="AC500" s="35"/>
      <c r="AD500" s="35"/>
      <c r="AE500" s="35"/>
      <c r="AR500" s="152" t="s">
        <v>160</v>
      </c>
      <c r="AT500" s="152" t="s">
        <v>445</v>
      </c>
      <c r="AU500" s="152" t="s">
        <v>78</v>
      </c>
      <c r="AY500" s="20" t="s">
        <v>118</v>
      </c>
      <c r="BE500" s="153">
        <f>IF(N500="základní",J500,0)</f>
        <v>0</v>
      </c>
      <c r="BF500" s="153">
        <f>IF(N500="snížená",J500,0)</f>
        <v>0</v>
      </c>
      <c r="BG500" s="153">
        <f>IF(N500="zákl. přenesená",J500,0)</f>
        <v>0</v>
      </c>
      <c r="BH500" s="153">
        <f>IF(N500="sníž. přenesená",J500,0)</f>
        <v>0</v>
      </c>
      <c r="BI500" s="153">
        <f>IF(N500="nulová",J500,0)</f>
        <v>0</v>
      </c>
      <c r="BJ500" s="20" t="s">
        <v>31</v>
      </c>
      <c r="BK500" s="153">
        <f>ROUND(I500*H500,2)</f>
        <v>0</v>
      </c>
      <c r="BL500" s="20" t="s">
        <v>125</v>
      </c>
      <c r="BM500" s="152" t="s">
        <v>826</v>
      </c>
    </row>
    <row r="501" spans="2:51" s="13" customFormat="1" ht="11.25">
      <c r="B501" s="154"/>
      <c r="D501" s="155" t="s">
        <v>127</v>
      </c>
      <c r="E501" s="156" t="s">
        <v>3</v>
      </c>
      <c r="F501" s="157" t="s">
        <v>827</v>
      </c>
      <c r="H501" s="158">
        <v>8.08</v>
      </c>
      <c r="I501" s="159"/>
      <c r="L501" s="154"/>
      <c r="M501" s="160"/>
      <c r="N501" s="161"/>
      <c r="O501" s="161"/>
      <c r="P501" s="161"/>
      <c r="Q501" s="161"/>
      <c r="R501" s="161"/>
      <c r="S501" s="161"/>
      <c r="T501" s="162"/>
      <c r="AT501" s="156" t="s">
        <v>127</v>
      </c>
      <c r="AU501" s="156" t="s">
        <v>78</v>
      </c>
      <c r="AV501" s="13" t="s">
        <v>78</v>
      </c>
      <c r="AW501" s="13" t="s">
        <v>30</v>
      </c>
      <c r="AX501" s="13" t="s">
        <v>69</v>
      </c>
      <c r="AY501" s="156" t="s">
        <v>118</v>
      </c>
    </row>
    <row r="502" spans="2:51" s="15" customFormat="1" ht="11.25">
      <c r="B502" s="170"/>
      <c r="D502" s="155" t="s">
        <v>127</v>
      </c>
      <c r="E502" s="171" t="s">
        <v>3</v>
      </c>
      <c r="F502" s="172" t="s">
        <v>150</v>
      </c>
      <c r="H502" s="173">
        <v>8.08</v>
      </c>
      <c r="I502" s="174"/>
      <c r="L502" s="170"/>
      <c r="M502" s="175"/>
      <c r="N502" s="176"/>
      <c r="O502" s="176"/>
      <c r="P502" s="176"/>
      <c r="Q502" s="176"/>
      <c r="R502" s="176"/>
      <c r="S502" s="176"/>
      <c r="T502" s="177"/>
      <c r="AT502" s="171" t="s">
        <v>127</v>
      </c>
      <c r="AU502" s="171" t="s">
        <v>78</v>
      </c>
      <c r="AV502" s="15" t="s">
        <v>125</v>
      </c>
      <c r="AW502" s="15" t="s">
        <v>30</v>
      </c>
      <c r="AX502" s="15" t="s">
        <v>31</v>
      </c>
      <c r="AY502" s="171" t="s">
        <v>118</v>
      </c>
    </row>
    <row r="503" spans="1:65" s="2" customFormat="1" ht="16.5" customHeight="1">
      <c r="A503" s="35"/>
      <c r="B503" s="140"/>
      <c r="C503" s="194" t="s">
        <v>828</v>
      </c>
      <c r="D503" s="194" t="s">
        <v>445</v>
      </c>
      <c r="E503" s="195" t="s">
        <v>829</v>
      </c>
      <c r="F503" s="196" t="s">
        <v>830</v>
      </c>
      <c r="G503" s="197" t="s">
        <v>171</v>
      </c>
      <c r="H503" s="198">
        <v>66</v>
      </c>
      <c r="I503" s="199"/>
      <c r="J503" s="200">
        <f>ROUND(I503*H503,2)</f>
        <v>0</v>
      </c>
      <c r="K503" s="196" t="s">
        <v>271</v>
      </c>
      <c r="L503" s="201"/>
      <c r="M503" s="202" t="s">
        <v>3</v>
      </c>
      <c r="N503" s="203" t="s">
        <v>40</v>
      </c>
      <c r="O503" s="56"/>
      <c r="P503" s="150">
        <f>O503*H503</f>
        <v>0</v>
      </c>
      <c r="Q503" s="150">
        <v>0.002</v>
      </c>
      <c r="R503" s="150">
        <f>Q503*H503</f>
        <v>0.132</v>
      </c>
      <c r="S503" s="150">
        <v>0</v>
      </c>
      <c r="T503" s="151">
        <f>S503*H503</f>
        <v>0</v>
      </c>
      <c r="U503" s="35"/>
      <c r="V503" s="35"/>
      <c r="W503" s="35"/>
      <c r="X503" s="35"/>
      <c r="Y503" s="35"/>
      <c r="Z503" s="35"/>
      <c r="AA503" s="35"/>
      <c r="AB503" s="35"/>
      <c r="AC503" s="35"/>
      <c r="AD503" s="35"/>
      <c r="AE503" s="35"/>
      <c r="AR503" s="152" t="s">
        <v>160</v>
      </c>
      <c r="AT503" s="152" t="s">
        <v>445</v>
      </c>
      <c r="AU503" s="152" t="s">
        <v>78</v>
      </c>
      <c r="AY503" s="20" t="s">
        <v>118</v>
      </c>
      <c r="BE503" s="153">
        <f>IF(N503="základní",J503,0)</f>
        <v>0</v>
      </c>
      <c r="BF503" s="153">
        <f>IF(N503="snížená",J503,0)</f>
        <v>0</v>
      </c>
      <c r="BG503" s="153">
        <f>IF(N503="zákl. přenesená",J503,0)</f>
        <v>0</v>
      </c>
      <c r="BH503" s="153">
        <f>IF(N503="sníž. přenesená",J503,0)</f>
        <v>0</v>
      </c>
      <c r="BI503" s="153">
        <f>IF(N503="nulová",J503,0)</f>
        <v>0</v>
      </c>
      <c r="BJ503" s="20" t="s">
        <v>31</v>
      </c>
      <c r="BK503" s="153">
        <f>ROUND(I503*H503,2)</f>
        <v>0</v>
      </c>
      <c r="BL503" s="20" t="s">
        <v>125</v>
      </c>
      <c r="BM503" s="152" t="s">
        <v>831</v>
      </c>
    </row>
    <row r="504" spans="2:51" s="13" customFormat="1" ht="11.25">
      <c r="B504" s="154"/>
      <c r="D504" s="155" t="s">
        <v>127</v>
      </c>
      <c r="E504" s="156" t="s">
        <v>3</v>
      </c>
      <c r="F504" s="157" t="s">
        <v>832</v>
      </c>
      <c r="H504" s="158">
        <v>66</v>
      </c>
      <c r="I504" s="159"/>
      <c r="L504" s="154"/>
      <c r="M504" s="160"/>
      <c r="N504" s="161"/>
      <c r="O504" s="161"/>
      <c r="P504" s="161"/>
      <c r="Q504" s="161"/>
      <c r="R504" s="161"/>
      <c r="S504" s="161"/>
      <c r="T504" s="162"/>
      <c r="AT504" s="156" t="s">
        <v>127</v>
      </c>
      <c r="AU504" s="156" t="s">
        <v>78</v>
      </c>
      <c r="AV504" s="13" t="s">
        <v>78</v>
      </c>
      <c r="AW504" s="13" t="s">
        <v>30</v>
      </c>
      <c r="AX504" s="13" t="s">
        <v>31</v>
      </c>
      <c r="AY504" s="156" t="s">
        <v>118</v>
      </c>
    </row>
    <row r="505" spans="1:65" s="2" customFormat="1" ht="16.5" customHeight="1">
      <c r="A505" s="35"/>
      <c r="B505" s="140"/>
      <c r="C505" s="141" t="s">
        <v>833</v>
      </c>
      <c r="D505" s="141" t="s">
        <v>121</v>
      </c>
      <c r="E505" s="142" t="s">
        <v>834</v>
      </c>
      <c r="F505" s="143" t="s">
        <v>835</v>
      </c>
      <c r="G505" s="144" t="s">
        <v>142</v>
      </c>
      <c r="H505" s="145">
        <v>207.24</v>
      </c>
      <c r="I505" s="146"/>
      <c r="J505" s="147">
        <f>ROUND(I505*H505,2)</f>
        <v>0</v>
      </c>
      <c r="K505" s="143" t="s">
        <v>3</v>
      </c>
      <c r="L505" s="36"/>
      <c r="M505" s="148" t="s">
        <v>3</v>
      </c>
      <c r="N505" s="149" t="s">
        <v>40</v>
      </c>
      <c r="O505" s="56"/>
      <c r="P505" s="150">
        <f>O505*H505</f>
        <v>0</v>
      </c>
      <c r="Q505" s="150">
        <v>0</v>
      </c>
      <c r="R505" s="150">
        <f>Q505*H505</f>
        <v>0</v>
      </c>
      <c r="S505" s="150">
        <v>0</v>
      </c>
      <c r="T505" s="151">
        <f>S505*H505</f>
        <v>0</v>
      </c>
      <c r="U505" s="35"/>
      <c r="V505" s="35"/>
      <c r="W505" s="35"/>
      <c r="X505" s="35"/>
      <c r="Y505" s="35"/>
      <c r="Z505" s="35"/>
      <c r="AA505" s="35"/>
      <c r="AB505" s="35"/>
      <c r="AC505" s="35"/>
      <c r="AD505" s="35"/>
      <c r="AE505" s="35"/>
      <c r="AR505" s="152" t="s">
        <v>125</v>
      </c>
      <c r="AT505" s="152" t="s">
        <v>121</v>
      </c>
      <c r="AU505" s="152" t="s">
        <v>78</v>
      </c>
      <c r="AY505" s="20" t="s">
        <v>118</v>
      </c>
      <c r="BE505" s="153">
        <f>IF(N505="základní",J505,0)</f>
        <v>0</v>
      </c>
      <c r="BF505" s="153">
        <f>IF(N505="snížená",J505,0)</f>
        <v>0</v>
      </c>
      <c r="BG505" s="153">
        <f>IF(N505="zákl. přenesená",J505,0)</f>
        <v>0</v>
      </c>
      <c r="BH505" s="153">
        <f>IF(N505="sníž. přenesená",J505,0)</f>
        <v>0</v>
      </c>
      <c r="BI505" s="153">
        <f>IF(N505="nulová",J505,0)</f>
        <v>0</v>
      </c>
      <c r="BJ505" s="20" t="s">
        <v>31</v>
      </c>
      <c r="BK505" s="153">
        <f>ROUND(I505*H505,2)</f>
        <v>0</v>
      </c>
      <c r="BL505" s="20" t="s">
        <v>125</v>
      </c>
      <c r="BM505" s="152" t="s">
        <v>836</v>
      </c>
    </row>
    <row r="506" spans="2:51" s="13" customFormat="1" ht="11.25">
      <c r="B506" s="154"/>
      <c r="D506" s="155" t="s">
        <v>127</v>
      </c>
      <c r="E506" s="156" t="s">
        <v>3</v>
      </c>
      <c r="F506" s="157" t="s">
        <v>837</v>
      </c>
      <c r="H506" s="158">
        <v>207.24</v>
      </c>
      <c r="I506" s="159"/>
      <c r="L506" s="154"/>
      <c r="M506" s="160"/>
      <c r="N506" s="161"/>
      <c r="O506" s="161"/>
      <c r="P506" s="161"/>
      <c r="Q506" s="161"/>
      <c r="R506" s="161"/>
      <c r="S506" s="161"/>
      <c r="T506" s="162"/>
      <c r="AT506" s="156" t="s">
        <v>127</v>
      </c>
      <c r="AU506" s="156" t="s">
        <v>78</v>
      </c>
      <c r="AV506" s="13" t="s">
        <v>78</v>
      </c>
      <c r="AW506" s="13" t="s">
        <v>30</v>
      </c>
      <c r="AX506" s="13" t="s">
        <v>69</v>
      </c>
      <c r="AY506" s="156" t="s">
        <v>118</v>
      </c>
    </row>
    <row r="507" spans="2:51" s="15" customFormat="1" ht="11.25">
      <c r="B507" s="170"/>
      <c r="D507" s="155" t="s">
        <v>127</v>
      </c>
      <c r="E507" s="171" t="s">
        <v>3</v>
      </c>
      <c r="F507" s="172" t="s">
        <v>150</v>
      </c>
      <c r="H507" s="173">
        <v>207.24</v>
      </c>
      <c r="I507" s="174"/>
      <c r="L507" s="170"/>
      <c r="M507" s="175"/>
      <c r="N507" s="176"/>
      <c r="O507" s="176"/>
      <c r="P507" s="176"/>
      <c r="Q507" s="176"/>
      <c r="R507" s="176"/>
      <c r="S507" s="176"/>
      <c r="T507" s="177"/>
      <c r="AT507" s="171" t="s">
        <v>127</v>
      </c>
      <c r="AU507" s="171" t="s">
        <v>78</v>
      </c>
      <c r="AV507" s="15" t="s">
        <v>125</v>
      </c>
      <c r="AW507" s="15" t="s">
        <v>30</v>
      </c>
      <c r="AX507" s="15" t="s">
        <v>31</v>
      </c>
      <c r="AY507" s="171" t="s">
        <v>118</v>
      </c>
    </row>
    <row r="508" spans="1:65" s="2" customFormat="1" ht="16.5" customHeight="1">
      <c r="A508" s="35"/>
      <c r="B508" s="140"/>
      <c r="C508" s="141" t="s">
        <v>838</v>
      </c>
      <c r="D508" s="141" t="s">
        <v>121</v>
      </c>
      <c r="E508" s="142" t="s">
        <v>839</v>
      </c>
      <c r="F508" s="143" t="s">
        <v>840</v>
      </c>
      <c r="G508" s="144" t="s">
        <v>171</v>
      </c>
      <c r="H508" s="145">
        <v>15</v>
      </c>
      <c r="I508" s="146"/>
      <c r="J508" s="147">
        <f>ROUND(I508*H508,2)</f>
        <v>0</v>
      </c>
      <c r="K508" s="143" t="s">
        <v>271</v>
      </c>
      <c r="L508" s="36"/>
      <c r="M508" s="148" t="s">
        <v>3</v>
      </c>
      <c r="N508" s="149" t="s">
        <v>40</v>
      </c>
      <c r="O508" s="56"/>
      <c r="P508" s="150">
        <f>O508*H508</f>
        <v>0</v>
      </c>
      <c r="Q508" s="150">
        <v>0.01248</v>
      </c>
      <c r="R508" s="150">
        <f>Q508*H508</f>
        <v>0.1872</v>
      </c>
      <c r="S508" s="150">
        <v>0</v>
      </c>
      <c r="T508" s="151">
        <f>S508*H508</f>
        <v>0</v>
      </c>
      <c r="U508" s="35"/>
      <c r="V508" s="35"/>
      <c r="W508" s="35"/>
      <c r="X508" s="35"/>
      <c r="Y508" s="35"/>
      <c r="Z508" s="35"/>
      <c r="AA508" s="35"/>
      <c r="AB508" s="35"/>
      <c r="AC508" s="35"/>
      <c r="AD508" s="35"/>
      <c r="AE508" s="35"/>
      <c r="AR508" s="152" t="s">
        <v>125</v>
      </c>
      <c r="AT508" s="152" t="s">
        <v>121</v>
      </c>
      <c r="AU508" s="152" t="s">
        <v>78</v>
      </c>
      <c r="AY508" s="20" t="s">
        <v>118</v>
      </c>
      <c r="BE508" s="153">
        <f>IF(N508="základní",J508,0)</f>
        <v>0</v>
      </c>
      <c r="BF508" s="153">
        <f>IF(N508="snížená",J508,0)</f>
        <v>0</v>
      </c>
      <c r="BG508" s="153">
        <f>IF(N508="zákl. přenesená",J508,0)</f>
        <v>0</v>
      </c>
      <c r="BH508" s="153">
        <f>IF(N508="sníž. přenesená",J508,0)</f>
        <v>0</v>
      </c>
      <c r="BI508" s="153">
        <f>IF(N508="nulová",J508,0)</f>
        <v>0</v>
      </c>
      <c r="BJ508" s="20" t="s">
        <v>31</v>
      </c>
      <c r="BK508" s="153">
        <f>ROUND(I508*H508,2)</f>
        <v>0</v>
      </c>
      <c r="BL508" s="20" t="s">
        <v>125</v>
      </c>
      <c r="BM508" s="152" t="s">
        <v>841</v>
      </c>
    </row>
    <row r="509" spans="1:47" s="2" customFormat="1" ht="11.25">
      <c r="A509" s="35"/>
      <c r="B509" s="36"/>
      <c r="C509" s="35"/>
      <c r="D509" s="181" t="s">
        <v>273</v>
      </c>
      <c r="E509" s="35"/>
      <c r="F509" s="182" t="s">
        <v>842</v>
      </c>
      <c r="G509" s="35"/>
      <c r="H509" s="35"/>
      <c r="I509" s="183"/>
      <c r="J509" s="35"/>
      <c r="K509" s="35"/>
      <c r="L509" s="36"/>
      <c r="M509" s="184"/>
      <c r="N509" s="185"/>
      <c r="O509" s="56"/>
      <c r="P509" s="56"/>
      <c r="Q509" s="56"/>
      <c r="R509" s="56"/>
      <c r="S509" s="56"/>
      <c r="T509" s="57"/>
      <c r="U509" s="35"/>
      <c r="V509" s="35"/>
      <c r="W509" s="35"/>
      <c r="X509" s="35"/>
      <c r="Y509" s="35"/>
      <c r="Z509" s="35"/>
      <c r="AA509" s="35"/>
      <c r="AB509" s="35"/>
      <c r="AC509" s="35"/>
      <c r="AD509" s="35"/>
      <c r="AE509" s="35"/>
      <c r="AT509" s="20" t="s">
        <v>273</v>
      </c>
      <c r="AU509" s="20" t="s">
        <v>78</v>
      </c>
    </row>
    <row r="510" spans="2:51" s="13" customFormat="1" ht="11.25">
      <c r="B510" s="154"/>
      <c r="D510" s="155" t="s">
        <v>127</v>
      </c>
      <c r="E510" s="156" t="s">
        <v>3</v>
      </c>
      <c r="F510" s="157" t="s">
        <v>843</v>
      </c>
      <c r="H510" s="158">
        <v>15</v>
      </c>
      <c r="I510" s="159"/>
      <c r="L510" s="154"/>
      <c r="M510" s="160"/>
      <c r="N510" s="161"/>
      <c r="O510" s="161"/>
      <c r="P510" s="161"/>
      <c r="Q510" s="161"/>
      <c r="R510" s="161"/>
      <c r="S510" s="161"/>
      <c r="T510" s="162"/>
      <c r="AT510" s="156" t="s">
        <v>127</v>
      </c>
      <c r="AU510" s="156" t="s">
        <v>78</v>
      </c>
      <c r="AV510" s="13" t="s">
        <v>78</v>
      </c>
      <c r="AW510" s="13" t="s">
        <v>30</v>
      </c>
      <c r="AX510" s="13" t="s">
        <v>31</v>
      </c>
      <c r="AY510" s="156" t="s">
        <v>118</v>
      </c>
    </row>
    <row r="511" spans="1:65" s="2" customFormat="1" ht="16.5" customHeight="1">
      <c r="A511" s="35"/>
      <c r="B511" s="140"/>
      <c r="C511" s="194" t="s">
        <v>844</v>
      </c>
      <c r="D511" s="194" t="s">
        <v>445</v>
      </c>
      <c r="E511" s="195" t="s">
        <v>845</v>
      </c>
      <c r="F511" s="196" t="s">
        <v>846</v>
      </c>
      <c r="G511" s="197" t="s">
        <v>171</v>
      </c>
      <c r="H511" s="198">
        <v>15.15</v>
      </c>
      <c r="I511" s="199"/>
      <c r="J511" s="200">
        <f>ROUND(I511*H511,2)</f>
        <v>0</v>
      </c>
      <c r="K511" s="196" t="s">
        <v>271</v>
      </c>
      <c r="L511" s="201"/>
      <c r="M511" s="202" t="s">
        <v>3</v>
      </c>
      <c r="N511" s="203" t="s">
        <v>40</v>
      </c>
      <c r="O511" s="56"/>
      <c r="P511" s="150">
        <f>O511*H511</f>
        <v>0</v>
      </c>
      <c r="Q511" s="150">
        <v>0.548</v>
      </c>
      <c r="R511" s="150">
        <f>Q511*H511</f>
        <v>8.302200000000001</v>
      </c>
      <c r="S511" s="150">
        <v>0</v>
      </c>
      <c r="T511" s="151">
        <f>S511*H511</f>
        <v>0</v>
      </c>
      <c r="U511" s="35"/>
      <c r="V511" s="35"/>
      <c r="W511" s="35"/>
      <c r="X511" s="35"/>
      <c r="Y511" s="35"/>
      <c r="Z511" s="35"/>
      <c r="AA511" s="35"/>
      <c r="AB511" s="35"/>
      <c r="AC511" s="35"/>
      <c r="AD511" s="35"/>
      <c r="AE511" s="35"/>
      <c r="AR511" s="152" t="s">
        <v>160</v>
      </c>
      <c r="AT511" s="152" t="s">
        <v>445</v>
      </c>
      <c r="AU511" s="152" t="s">
        <v>78</v>
      </c>
      <c r="AY511" s="20" t="s">
        <v>118</v>
      </c>
      <c r="BE511" s="153">
        <f>IF(N511="základní",J511,0)</f>
        <v>0</v>
      </c>
      <c r="BF511" s="153">
        <f>IF(N511="snížená",J511,0)</f>
        <v>0</v>
      </c>
      <c r="BG511" s="153">
        <f>IF(N511="zákl. přenesená",J511,0)</f>
        <v>0</v>
      </c>
      <c r="BH511" s="153">
        <f>IF(N511="sníž. přenesená",J511,0)</f>
        <v>0</v>
      </c>
      <c r="BI511" s="153">
        <f>IF(N511="nulová",J511,0)</f>
        <v>0</v>
      </c>
      <c r="BJ511" s="20" t="s">
        <v>31</v>
      </c>
      <c r="BK511" s="153">
        <f>ROUND(I511*H511,2)</f>
        <v>0</v>
      </c>
      <c r="BL511" s="20" t="s">
        <v>125</v>
      </c>
      <c r="BM511" s="152" t="s">
        <v>847</v>
      </c>
    </row>
    <row r="512" spans="2:51" s="13" customFormat="1" ht="11.25">
      <c r="B512" s="154"/>
      <c r="D512" s="155" t="s">
        <v>127</v>
      </c>
      <c r="E512" s="156" t="s">
        <v>3</v>
      </c>
      <c r="F512" s="157" t="s">
        <v>848</v>
      </c>
      <c r="H512" s="158">
        <v>15.15</v>
      </c>
      <c r="I512" s="159"/>
      <c r="L512" s="154"/>
      <c r="M512" s="160"/>
      <c r="N512" s="161"/>
      <c r="O512" s="161"/>
      <c r="P512" s="161"/>
      <c r="Q512" s="161"/>
      <c r="R512" s="161"/>
      <c r="S512" s="161"/>
      <c r="T512" s="162"/>
      <c r="AT512" s="156" t="s">
        <v>127</v>
      </c>
      <c r="AU512" s="156" t="s">
        <v>78</v>
      </c>
      <c r="AV512" s="13" t="s">
        <v>78</v>
      </c>
      <c r="AW512" s="13" t="s">
        <v>30</v>
      </c>
      <c r="AX512" s="13" t="s">
        <v>69</v>
      </c>
      <c r="AY512" s="156" t="s">
        <v>118</v>
      </c>
    </row>
    <row r="513" spans="2:51" s="15" customFormat="1" ht="11.25">
      <c r="B513" s="170"/>
      <c r="D513" s="155" t="s">
        <v>127</v>
      </c>
      <c r="E513" s="171" t="s">
        <v>3</v>
      </c>
      <c r="F513" s="172" t="s">
        <v>150</v>
      </c>
      <c r="H513" s="173">
        <v>15.15</v>
      </c>
      <c r="I513" s="174"/>
      <c r="L513" s="170"/>
      <c r="M513" s="175"/>
      <c r="N513" s="176"/>
      <c r="O513" s="176"/>
      <c r="P513" s="176"/>
      <c r="Q513" s="176"/>
      <c r="R513" s="176"/>
      <c r="S513" s="176"/>
      <c r="T513" s="177"/>
      <c r="AT513" s="171" t="s">
        <v>127</v>
      </c>
      <c r="AU513" s="171" t="s">
        <v>78</v>
      </c>
      <c r="AV513" s="15" t="s">
        <v>125</v>
      </c>
      <c r="AW513" s="15" t="s">
        <v>30</v>
      </c>
      <c r="AX513" s="15" t="s">
        <v>31</v>
      </c>
      <c r="AY513" s="171" t="s">
        <v>118</v>
      </c>
    </row>
    <row r="514" spans="1:65" s="2" customFormat="1" ht="16.5" customHeight="1">
      <c r="A514" s="35"/>
      <c r="B514" s="140"/>
      <c r="C514" s="141" t="s">
        <v>849</v>
      </c>
      <c r="D514" s="141" t="s">
        <v>121</v>
      </c>
      <c r="E514" s="142" t="s">
        <v>850</v>
      </c>
      <c r="F514" s="143" t="s">
        <v>851</v>
      </c>
      <c r="G514" s="144" t="s">
        <v>171</v>
      </c>
      <c r="H514" s="145">
        <v>1</v>
      </c>
      <c r="I514" s="146"/>
      <c r="J514" s="147">
        <f>ROUND(I514*H514,2)</f>
        <v>0</v>
      </c>
      <c r="K514" s="143" t="s">
        <v>271</v>
      </c>
      <c r="L514" s="36"/>
      <c r="M514" s="148" t="s">
        <v>3</v>
      </c>
      <c r="N514" s="149" t="s">
        <v>40</v>
      </c>
      <c r="O514" s="56"/>
      <c r="P514" s="150">
        <f>O514*H514</f>
        <v>0</v>
      </c>
      <c r="Q514" s="150">
        <v>0.03927</v>
      </c>
      <c r="R514" s="150">
        <f>Q514*H514</f>
        <v>0.03927</v>
      </c>
      <c r="S514" s="150">
        <v>0</v>
      </c>
      <c r="T514" s="151">
        <f>S514*H514</f>
        <v>0</v>
      </c>
      <c r="U514" s="35"/>
      <c r="V514" s="35"/>
      <c r="W514" s="35"/>
      <c r="X514" s="35"/>
      <c r="Y514" s="35"/>
      <c r="Z514" s="35"/>
      <c r="AA514" s="35"/>
      <c r="AB514" s="35"/>
      <c r="AC514" s="35"/>
      <c r="AD514" s="35"/>
      <c r="AE514" s="35"/>
      <c r="AR514" s="152" t="s">
        <v>125</v>
      </c>
      <c r="AT514" s="152" t="s">
        <v>121</v>
      </c>
      <c r="AU514" s="152" t="s">
        <v>78</v>
      </c>
      <c r="AY514" s="20" t="s">
        <v>118</v>
      </c>
      <c r="BE514" s="153">
        <f>IF(N514="základní",J514,0)</f>
        <v>0</v>
      </c>
      <c r="BF514" s="153">
        <f>IF(N514="snížená",J514,0)</f>
        <v>0</v>
      </c>
      <c r="BG514" s="153">
        <f>IF(N514="zákl. přenesená",J514,0)</f>
        <v>0</v>
      </c>
      <c r="BH514" s="153">
        <f>IF(N514="sníž. přenesená",J514,0)</f>
        <v>0</v>
      </c>
      <c r="BI514" s="153">
        <f>IF(N514="nulová",J514,0)</f>
        <v>0</v>
      </c>
      <c r="BJ514" s="20" t="s">
        <v>31</v>
      </c>
      <c r="BK514" s="153">
        <f>ROUND(I514*H514,2)</f>
        <v>0</v>
      </c>
      <c r="BL514" s="20" t="s">
        <v>125</v>
      </c>
      <c r="BM514" s="152" t="s">
        <v>852</v>
      </c>
    </row>
    <row r="515" spans="1:47" s="2" customFormat="1" ht="11.25">
      <c r="A515" s="35"/>
      <c r="B515" s="36"/>
      <c r="C515" s="35"/>
      <c r="D515" s="181" t="s">
        <v>273</v>
      </c>
      <c r="E515" s="35"/>
      <c r="F515" s="182" t="s">
        <v>853</v>
      </c>
      <c r="G515" s="35"/>
      <c r="H515" s="35"/>
      <c r="I515" s="183"/>
      <c r="J515" s="35"/>
      <c r="K515" s="35"/>
      <c r="L515" s="36"/>
      <c r="M515" s="184"/>
      <c r="N515" s="185"/>
      <c r="O515" s="56"/>
      <c r="P515" s="56"/>
      <c r="Q515" s="56"/>
      <c r="R515" s="56"/>
      <c r="S515" s="56"/>
      <c r="T515" s="57"/>
      <c r="U515" s="35"/>
      <c r="V515" s="35"/>
      <c r="W515" s="35"/>
      <c r="X515" s="35"/>
      <c r="Y515" s="35"/>
      <c r="Z515" s="35"/>
      <c r="AA515" s="35"/>
      <c r="AB515" s="35"/>
      <c r="AC515" s="35"/>
      <c r="AD515" s="35"/>
      <c r="AE515" s="35"/>
      <c r="AT515" s="20" t="s">
        <v>273</v>
      </c>
      <c r="AU515" s="20" t="s">
        <v>78</v>
      </c>
    </row>
    <row r="516" spans="2:51" s="13" customFormat="1" ht="11.25">
      <c r="B516" s="154"/>
      <c r="D516" s="155" t="s">
        <v>127</v>
      </c>
      <c r="E516" s="156" t="s">
        <v>3</v>
      </c>
      <c r="F516" s="157" t="s">
        <v>854</v>
      </c>
      <c r="H516" s="158">
        <v>1</v>
      </c>
      <c r="I516" s="159"/>
      <c r="L516" s="154"/>
      <c r="M516" s="160"/>
      <c r="N516" s="161"/>
      <c r="O516" s="161"/>
      <c r="P516" s="161"/>
      <c r="Q516" s="161"/>
      <c r="R516" s="161"/>
      <c r="S516" s="161"/>
      <c r="T516" s="162"/>
      <c r="AT516" s="156" t="s">
        <v>127</v>
      </c>
      <c r="AU516" s="156" t="s">
        <v>78</v>
      </c>
      <c r="AV516" s="13" t="s">
        <v>78</v>
      </c>
      <c r="AW516" s="13" t="s">
        <v>30</v>
      </c>
      <c r="AX516" s="13" t="s">
        <v>31</v>
      </c>
      <c r="AY516" s="156" t="s">
        <v>118</v>
      </c>
    </row>
    <row r="517" spans="1:65" s="2" customFormat="1" ht="16.5" customHeight="1">
      <c r="A517" s="35"/>
      <c r="B517" s="140"/>
      <c r="C517" s="194" t="s">
        <v>855</v>
      </c>
      <c r="D517" s="194" t="s">
        <v>445</v>
      </c>
      <c r="E517" s="195" t="s">
        <v>856</v>
      </c>
      <c r="F517" s="196" t="s">
        <v>857</v>
      </c>
      <c r="G517" s="197" t="s">
        <v>171</v>
      </c>
      <c r="H517" s="198">
        <v>1.01</v>
      </c>
      <c r="I517" s="199"/>
      <c r="J517" s="200">
        <f>ROUND(I517*H517,2)</f>
        <v>0</v>
      </c>
      <c r="K517" s="196" t="s">
        <v>3</v>
      </c>
      <c r="L517" s="201"/>
      <c r="M517" s="202" t="s">
        <v>3</v>
      </c>
      <c r="N517" s="203" t="s">
        <v>40</v>
      </c>
      <c r="O517" s="56"/>
      <c r="P517" s="150">
        <f>O517*H517</f>
        <v>0</v>
      </c>
      <c r="Q517" s="150">
        <v>0.393</v>
      </c>
      <c r="R517" s="150">
        <f>Q517*H517</f>
        <v>0.39693</v>
      </c>
      <c r="S517" s="150">
        <v>0</v>
      </c>
      <c r="T517" s="151">
        <f>S517*H517</f>
        <v>0</v>
      </c>
      <c r="U517" s="35"/>
      <c r="V517" s="35"/>
      <c r="W517" s="35"/>
      <c r="X517" s="35"/>
      <c r="Y517" s="35"/>
      <c r="Z517" s="35"/>
      <c r="AA517" s="35"/>
      <c r="AB517" s="35"/>
      <c r="AC517" s="35"/>
      <c r="AD517" s="35"/>
      <c r="AE517" s="35"/>
      <c r="AR517" s="152" t="s">
        <v>160</v>
      </c>
      <c r="AT517" s="152" t="s">
        <v>445</v>
      </c>
      <c r="AU517" s="152" t="s">
        <v>78</v>
      </c>
      <c r="AY517" s="20" t="s">
        <v>118</v>
      </c>
      <c r="BE517" s="153">
        <f>IF(N517="základní",J517,0)</f>
        <v>0</v>
      </c>
      <c r="BF517" s="153">
        <f>IF(N517="snížená",J517,0)</f>
        <v>0</v>
      </c>
      <c r="BG517" s="153">
        <f>IF(N517="zákl. přenesená",J517,0)</f>
        <v>0</v>
      </c>
      <c r="BH517" s="153">
        <f>IF(N517="sníž. přenesená",J517,0)</f>
        <v>0</v>
      </c>
      <c r="BI517" s="153">
        <f>IF(N517="nulová",J517,0)</f>
        <v>0</v>
      </c>
      <c r="BJ517" s="20" t="s">
        <v>31</v>
      </c>
      <c r="BK517" s="153">
        <f>ROUND(I517*H517,2)</f>
        <v>0</v>
      </c>
      <c r="BL517" s="20" t="s">
        <v>125</v>
      </c>
      <c r="BM517" s="152" t="s">
        <v>858</v>
      </c>
    </row>
    <row r="518" spans="2:51" s="13" customFormat="1" ht="11.25">
      <c r="B518" s="154"/>
      <c r="D518" s="155" t="s">
        <v>127</v>
      </c>
      <c r="E518" s="156" t="s">
        <v>3</v>
      </c>
      <c r="F518" s="157" t="s">
        <v>859</v>
      </c>
      <c r="H518" s="158">
        <v>1.01</v>
      </c>
      <c r="I518" s="159"/>
      <c r="L518" s="154"/>
      <c r="M518" s="160"/>
      <c r="N518" s="161"/>
      <c r="O518" s="161"/>
      <c r="P518" s="161"/>
      <c r="Q518" s="161"/>
      <c r="R518" s="161"/>
      <c r="S518" s="161"/>
      <c r="T518" s="162"/>
      <c r="AT518" s="156" t="s">
        <v>127</v>
      </c>
      <c r="AU518" s="156" t="s">
        <v>78</v>
      </c>
      <c r="AV518" s="13" t="s">
        <v>78</v>
      </c>
      <c r="AW518" s="13" t="s">
        <v>30</v>
      </c>
      <c r="AX518" s="13" t="s">
        <v>69</v>
      </c>
      <c r="AY518" s="156" t="s">
        <v>118</v>
      </c>
    </row>
    <row r="519" spans="2:51" s="15" customFormat="1" ht="11.25">
      <c r="B519" s="170"/>
      <c r="D519" s="155" t="s">
        <v>127</v>
      </c>
      <c r="E519" s="171" t="s">
        <v>3</v>
      </c>
      <c r="F519" s="172" t="s">
        <v>150</v>
      </c>
      <c r="H519" s="173">
        <v>1.01</v>
      </c>
      <c r="I519" s="174"/>
      <c r="L519" s="170"/>
      <c r="M519" s="175"/>
      <c r="N519" s="176"/>
      <c r="O519" s="176"/>
      <c r="P519" s="176"/>
      <c r="Q519" s="176"/>
      <c r="R519" s="176"/>
      <c r="S519" s="176"/>
      <c r="T519" s="177"/>
      <c r="AT519" s="171" t="s">
        <v>127</v>
      </c>
      <c r="AU519" s="171" t="s">
        <v>78</v>
      </c>
      <c r="AV519" s="15" t="s">
        <v>125</v>
      </c>
      <c r="AW519" s="15" t="s">
        <v>30</v>
      </c>
      <c r="AX519" s="15" t="s">
        <v>31</v>
      </c>
      <c r="AY519" s="171" t="s">
        <v>118</v>
      </c>
    </row>
    <row r="520" spans="1:65" s="2" customFormat="1" ht="16.5" customHeight="1">
      <c r="A520" s="35"/>
      <c r="B520" s="140"/>
      <c r="C520" s="141" t="s">
        <v>860</v>
      </c>
      <c r="D520" s="141" t="s">
        <v>121</v>
      </c>
      <c r="E520" s="142" t="s">
        <v>861</v>
      </c>
      <c r="F520" s="143" t="s">
        <v>862</v>
      </c>
      <c r="G520" s="144" t="s">
        <v>171</v>
      </c>
      <c r="H520" s="145">
        <v>11</v>
      </c>
      <c r="I520" s="146"/>
      <c r="J520" s="147">
        <f>ROUND(I520*H520,2)</f>
        <v>0</v>
      </c>
      <c r="K520" s="143" t="s">
        <v>271</v>
      </c>
      <c r="L520" s="36"/>
      <c r="M520" s="148" t="s">
        <v>3</v>
      </c>
      <c r="N520" s="149" t="s">
        <v>40</v>
      </c>
      <c r="O520" s="56"/>
      <c r="P520" s="150">
        <f>O520*H520</f>
        <v>0</v>
      </c>
      <c r="Q520" s="150">
        <v>0.02854</v>
      </c>
      <c r="R520" s="150">
        <f>Q520*H520</f>
        <v>0.31394</v>
      </c>
      <c r="S520" s="150">
        <v>0</v>
      </c>
      <c r="T520" s="151">
        <f>S520*H520</f>
        <v>0</v>
      </c>
      <c r="U520" s="35"/>
      <c r="V520" s="35"/>
      <c r="W520" s="35"/>
      <c r="X520" s="35"/>
      <c r="Y520" s="35"/>
      <c r="Z520" s="35"/>
      <c r="AA520" s="35"/>
      <c r="AB520" s="35"/>
      <c r="AC520" s="35"/>
      <c r="AD520" s="35"/>
      <c r="AE520" s="35"/>
      <c r="AR520" s="152" t="s">
        <v>125</v>
      </c>
      <c r="AT520" s="152" t="s">
        <v>121</v>
      </c>
      <c r="AU520" s="152" t="s">
        <v>78</v>
      </c>
      <c r="AY520" s="20" t="s">
        <v>118</v>
      </c>
      <c r="BE520" s="153">
        <f>IF(N520="základní",J520,0)</f>
        <v>0</v>
      </c>
      <c r="BF520" s="153">
        <f>IF(N520="snížená",J520,0)</f>
        <v>0</v>
      </c>
      <c r="BG520" s="153">
        <f>IF(N520="zákl. přenesená",J520,0)</f>
        <v>0</v>
      </c>
      <c r="BH520" s="153">
        <f>IF(N520="sníž. přenesená",J520,0)</f>
        <v>0</v>
      </c>
      <c r="BI520" s="153">
        <f>IF(N520="nulová",J520,0)</f>
        <v>0</v>
      </c>
      <c r="BJ520" s="20" t="s">
        <v>31</v>
      </c>
      <c r="BK520" s="153">
        <f>ROUND(I520*H520,2)</f>
        <v>0</v>
      </c>
      <c r="BL520" s="20" t="s">
        <v>125</v>
      </c>
      <c r="BM520" s="152" t="s">
        <v>863</v>
      </c>
    </row>
    <row r="521" spans="1:47" s="2" customFormat="1" ht="11.25">
      <c r="A521" s="35"/>
      <c r="B521" s="36"/>
      <c r="C521" s="35"/>
      <c r="D521" s="181" t="s">
        <v>273</v>
      </c>
      <c r="E521" s="35"/>
      <c r="F521" s="182" t="s">
        <v>864</v>
      </c>
      <c r="G521" s="35"/>
      <c r="H521" s="35"/>
      <c r="I521" s="183"/>
      <c r="J521" s="35"/>
      <c r="K521" s="35"/>
      <c r="L521" s="36"/>
      <c r="M521" s="184"/>
      <c r="N521" s="185"/>
      <c r="O521" s="56"/>
      <c r="P521" s="56"/>
      <c r="Q521" s="56"/>
      <c r="R521" s="56"/>
      <c r="S521" s="56"/>
      <c r="T521" s="57"/>
      <c r="U521" s="35"/>
      <c r="V521" s="35"/>
      <c r="W521" s="35"/>
      <c r="X521" s="35"/>
      <c r="Y521" s="35"/>
      <c r="Z521" s="35"/>
      <c r="AA521" s="35"/>
      <c r="AB521" s="35"/>
      <c r="AC521" s="35"/>
      <c r="AD521" s="35"/>
      <c r="AE521" s="35"/>
      <c r="AT521" s="20" t="s">
        <v>273</v>
      </c>
      <c r="AU521" s="20" t="s">
        <v>78</v>
      </c>
    </row>
    <row r="522" spans="2:51" s="14" customFormat="1" ht="11.25">
      <c r="B522" s="163"/>
      <c r="D522" s="155" t="s">
        <v>127</v>
      </c>
      <c r="E522" s="164" t="s">
        <v>3</v>
      </c>
      <c r="F522" s="165" t="s">
        <v>584</v>
      </c>
      <c r="H522" s="164" t="s">
        <v>3</v>
      </c>
      <c r="I522" s="166"/>
      <c r="L522" s="163"/>
      <c r="M522" s="167"/>
      <c r="N522" s="168"/>
      <c r="O522" s="168"/>
      <c r="P522" s="168"/>
      <c r="Q522" s="168"/>
      <c r="R522" s="168"/>
      <c r="S522" s="168"/>
      <c r="T522" s="169"/>
      <c r="AT522" s="164" t="s">
        <v>127</v>
      </c>
      <c r="AU522" s="164" t="s">
        <v>78</v>
      </c>
      <c r="AV522" s="14" t="s">
        <v>31</v>
      </c>
      <c r="AW522" s="14" t="s">
        <v>30</v>
      </c>
      <c r="AX522" s="14" t="s">
        <v>69</v>
      </c>
      <c r="AY522" s="164" t="s">
        <v>118</v>
      </c>
    </row>
    <row r="523" spans="2:51" s="13" customFormat="1" ht="11.25">
      <c r="B523" s="154"/>
      <c r="D523" s="155" t="s">
        <v>127</v>
      </c>
      <c r="E523" s="156" t="s">
        <v>3</v>
      </c>
      <c r="F523" s="157" t="s">
        <v>865</v>
      </c>
      <c r="H523" s="158">
        <v>11</v>
      </c>
      <c r="I523" s="159"/>
      <c r="L523" s="154"/>
      <c r="M523" s="160"/>
      <c r="N523" s="161"/>
      <c r="O523" s="161"/>
      <c r="P523" s="161"/>
      <c r="Q523" s="161"/>
      <c r="R523" s="161"/>
      <c r="S523" s="161"/>
      <c r="T523" s="162"/>
      <c r="AT523" s="156" t="s">
        <v>127</v>
      </c>
      <c r="AU523" s="156" t="s">
        <v>78</v>
      </c>
      <c r="AV523" s="13" t="s">
        <v>78</v>
      </c>
      <c r="AW523" s="13" t="s">
        <v>30</v>
      </c>
      <c r="AX523" s="13" t="s">
        <v>69</v>
      </c>
      <c r="AY523" s="156" t="s">
        <v>118</v>
      </c>
    </row>
    <row r="524" spans="2:51" s="15" customFormat="1" ht="11.25">
      <c r="B524" s="170"/>
      <c r="D524" s="155" t="s">
        <v>127</v>
      </c>
      <c r="E524" s="171" t="s">
        <v>3</v>
      </c>
      <c r="F524" s="172" t="s">
        <v>150</v>
      </c>
      <c r="H524" s="173">
        <v>11</v>
      </c>
      <c r="I524" s="174"/>
      <c r="L524" s="170"/>
      <c r="M524" s="175"/>
      <c r="N524" s="176"/>
      <c r="O524" s="176"/>
      <c r="P524" s="176"/>
      <c r="Q524" s="176"/>
      <c r="R524" s="176"/>
      <c r="S524" s="176"/>
      <c r="T524" s="177"/>
      <c r="AT524" s="171" t="s">
        <v>127</v>
      </c>
      <c r="AU524" s="171" t="s">
        <v>78</v>
      </c>
      <c r="AV524" s="15" t="s">
        <v>125</v>
      </c>
      <c r="AW524" s="15" t="s">
        <v>30</v>
      </c>
      <c r="AX524" s="15" t="s">
        <v>31</v>
      </c>
      <c r="AY524" s="171" t="s">
        <v>118</v>
      </c>
    </row>
    <row r="525" spans="1:65" s="2" customFormat="1" ht="16.5" customHeight="1">
      <c r="A525" s="35"/>
      <c r="B525" s="140"/>
      <c r="C525" s="194" t="s">
        <v>866</v>
      </c>
      <c r="D525" s="194" t="s">
        <v>445</v>
      </c>
      <c r="E525" s="195" t="s">
        <v>867</v>
      </c>
      <c r="F525" s="196" t="s">
        <v>868</v>
      </c>
      <c r="G525" s="197" t="s">
        <v>171</v>
      </c>
      <c r="H525" s="198">
        <v>3.03</v>
      </c>
      <c r="I525" s="199"/>
      <c r="J525" s="200">
        <f>ROUND(I525*H525,2)</f>
        <v>0</v>
      </c>
      <c r="K525" s="196" t="s">
        <v>3</v>
      </c>
      <c r="L525" s="201"/>
      <c r="M525" s="202" t="s">
        <v>3</v>
      </c>
      <c r="N525" s="203" t="s">
        <v>40</v>
      </c>
      <c r="O525" s="56"/>
      <c r="P525" s="150">
        <f>O525*H525</f>
        <v>0</v>
      </c>
      <c r="Q525" s="150">
        <v>1.6</v>
      </c>
      <c r="R525" s="150">
        <f>Q525*H525</f>
        <v>4.848</v>
      </c>
      <c r="S525" s="150">
        <v>0</v>
      </c>
      <c r="T525" s="151">
        <f>S525*H525</f>
        <v>0</v>
      </c>
      <c r="U525" s="35"/>
      <c r="V525" s="35"/>
      <c r="W525" s="35"/>
      <c r="X525" s="35"/>
      <c r="Y525" s="35"/>
      <c r="Z525" s="35"/>
      <c r="AA525" s="35"/>
      <c r="AB525" s="35"/>
      <c r="AC525" s="35"/>
      <c r="AD525" s="35"/>
      <c r="AE525" s="35"/>
      <c r="AR525" s="152" t="s">
        <v>160</v>
      </c>
      <c r="AT525" s="152" t="s">
        <v>445</v>
      </c>
      <c r="AU525" s="152" t="s">
        <v>78</v>
      </c>
      <c r="AY525" s="20" t="s">
        <v>118</v>
      </c>
      <c r="BE525" s="153">
        <f>IF(N525="základní",J525,0)</f>
        <v>0</v>
      </c>
      <c r="BF525" s="153">
        <f>IF(N525="snížená",J525,0)</f>
        <v>0</v>
      </c>
      <c r="BG525" s="153">
        <f>IF(N525="zákl. přenesená",J525,0)</f>
        <v>0</v>
      </c>
      <c r="BH525" s="153">
        <f>IF(N525="sníž. přenesená",J525,0)</f>
        <v>0</v>
      </c>
      <c r="BI525" s="153">
        <f>IF(N525="nulová",J525,0)</f>
        <v>0</v>
      </c>
      <c r="BJ525" s="20" t="s">
        <v>31</v>
      </c>
      <c r="BK525" s="153">
        <f>ROUND(I525*H525,2)</f>
        <v>0</v>
      </c>
      <c r="BL525" s="20" t="s">
        <v>125</v>
      </c>
      <c r="BM525" s="152" t="s">
        <v>869</v>
      </c>
    </row>
    <row r="526" spans="2:51" s="13" customFormat="1" ht="11.25">
      <c r="B526" s="154"/>
      <c r="D526" s="155" t="s">
        <v>127</v>
      </c>
      <c r="E526" s="156" t="s">
        <v>3</v>
      </c>
      <c r="F526" s="157" t="s">
        <v>870</v>
      </c>
      <c r="H526" s="158">
        <v>3.03</v>
      </c>
      <c r="I526" s="159"/>
      <c r="L526" s="154"/>
      <c r="M526" s="160"/>
      <c r="N526" s="161"/>
      <c r="O526" s="161"/>
      <c r="P526" s="161"/>
      <c r="Q526" s="161"/>
      <c r="R526" s="161"/>
      <c r="S526" s="161"/>
      <c r="T526" s="162"/>
      <c r="AT526" s="156" t="s">
        <v>127</v>
      </c>
      <c r="AU526" s="156" t="s">
        <v>78</v>
      </c>
      <c r="AV526" s="13" t="s">
        <v>78</v>
      </c>
      <c r="AW526" s="13" t="s">
        <v>30</v>
      </c>
      <c r="AX526" s="13" t="s">
        <v>69</v>
      </c>
      <c r="AY526" s="156" t="s">
        <v>118</v>
      </c>
    </row>
    <row r="527" spans="2:51" s="15" customFormat="1" ht="11.25">
      <c r="B527" s="170"/>
      <c r="D527" s="155" t="s">
        <v>127</v>
      </c>
      <c r="E527" s="171" t="s">
        <v>3</v>
      </c>
      <c r="F527" s="172" t="s">
        <v>150</v>
      </c>
      <c r="H527" s="173">
        <v>3.03</v>
      </c>
      <c r="I527" s="174"/>
      <c r="L527" s="170"/>
      <c r="M527" s="175"/>
      <c r="N527" s="176"/>
      <c r="O527" s="176"/>
      <c r="P527" s="176"/>
      <c r="Q527" s="176"/>
      <c r="R527" s="176"/>
      <c r="S527" s="176"/>
      <c r="T527" s="177"/>
      <c r="AT527" s="171" t="s">
        <v>127</v>
      </c>
      <c r="AU527" s="171" t="s">
        <v>78</v>
      </c>
      <c r="AV527" s="15" t="s">
        <v>125</v>
      </c>
      <c r="AW527" s="15" t="s">
        <v>30</v>
      </c>
      <c r="AX527" s="15" t="s">
        <v>31</v>
      </c>
      <c r="AY527" s="171" t="s">
        <v>118</v>
      </c>
    </row>
    <row r="528" spans="1:65" s="2" customFormat="1" ht="16.5" customHeight="1">
      <c r="A528" s="35"/>
      <c r="B528" s="140"/>
      <c r="C528" s="194" t="s">
        <v>871</v>
      </c>
      <c r="D528" s="194" t="s">
        <v>445</v>
      </c>
      <c r="E528" s="195" t="s">
        <v>872</v>
      </c>
      <c r="F528" s="196" t="s">
        <v>873</v>
      </c>
      <c r="G528" s="197" t="s">
        <v>171</v>
      </c>
      <c r="H528" s="198">
        <v>8.08</v>
      </c>
      <c r="I528" s="199"/>
      <c r="J528" s="200">
        <f>ROUND(I528*H528,2)</f>
        <v>0</v>
      </c>
      <c r="K528" s="196" t="s">
        <v>271</v>
      </c>
      <c r="L528" s="201"/>
      <c r="M528" s="202" t="s">
        <v>3</v>
      </c>
      <c r="N528" s="203" t="s">
        <v>40</v>
      </c>
      <c r="O528" s="56"/>
      <c r="P528" s="150">
        <f>O528*H528</f>
        <v>0</v>
      </c>
      <c r="Q528" s="150">
        <v>2.1</v>
      </c>
      <c r="R528" s="150">
        <f>Q528*H528</f>
        <v>16.968</v>
      </c>
      <c r="S528" s="150">
        <v>0</v>
      </c>
      <c r="T528" s="151">
        <f>S528*H528</f>
        <v>0</v>
      </c>
      <c r="U528" s="35"/>
      <c r="V528" s="35"/>
      <c r="W528" s="35"/>
      <c r="X528" s="35"/>
      <c r="Y528" s="35"/>
      <c r="Z528" s="35"/>
      <c r="AA528" s="35"/>
      <c r="AB528" s="35"/>
      <c r="AC528" s="35"/>
      <c r="AD528" s="35"/>
      <c r="AE528" s="35"/>
      <c r="AR528" s="152" t="s">
        <v>160</v>
      </c>
      <c r="AT528" s="152" t="s">
        <v>445</v>
      </c>
      <c r="AU528" s="152" t="s">
        <v>78</v>
      </c>
      <c r="AY528" s="20" t="s">
        <v>118</v>
      </c>
      <c r="BE528" s="153">
        <f>IF(N528="základní",J528,0)</f>
        <v>0</v>
      </c>
      <c r="BF528" s="153">
        <f>IF(N528="snížená",J528,0)</f>
        <v>0</v>
      </c>
      <c r="BG528" s="153">
        <f>IF(N528="zákl. přenesená",J528,0)</f>
        <v>0</v>
      </c>
      <c r="BH528" s="153">
        <f>IF(N528="sníž. přenesená",J528,0)</f>
        <v>0</v>
      </c>
      <c r="BI528" s="153">
        <f>IF(N528="nulová",J528,0)</f>
        <v>0</v>
      </c>
      <c r="BJ528" s="20" t="s">
        <v>31</v>
      </c>
      <c r="BK528" s="153">
        <f>ROUND(I528*H528,2)</f>
        <v>0</v>
      </c>
      <c r="BL528" s="20" t="s">
        <v>125</v>
      </c>
      <c r="BM528" s="152" t="s">
        <v>874</v>
      </c>
    </row>
    <row r="529" spans="2:51" s="13" customFormat="1" ht="11.25">
      <c r="B529" s="154"/>
      <c r="D529" s="155" t="s">
        <v>127</v>
      </c>
      <c r="E529" s="156" t="s">
        <v>3</v>
      </c>
      <c r="F529" s="157" t="s">
        <v>827</v>
      </c>
      <c r="H529" s="158">
        <v>8.08</v>
      </c>
      <c r="I529" s="159"/>
      <c r="L529" s="154"/>
      <c r="M529" s="160"/>
      <c r="N529" s="161"/>
      <c r="O529" s="161"/>
      <c r="P529" s="161"/>
      <c r="Q529" s="161"/>
      <c r="R529" s="161"/>
      <c r="S529" s="161"/>
      <c r="T529" s="162"/>
      <c r="AT529" s="156" t="s">
        <v>127</v>
      </c>
      <c r="AU529" s="156" t="s">
        <v>78</v>
      </c>
      <c r="AV529" s="13" t="s">
        <v>78</v>
      </c>
      <c r="AW529" s="13" t="s">
        <v>30</v>
      </c>
      <c r="AX529" s="13" t="s">
        <v>69</v>
      </c>
      <c r="AY529" s="156" t="s">
        <v>118</v>
      </c>
    </row>
    <row r="530" spans="2:51" s="15" customFormat="1" ht="11.25">
      <c r="B530" s="170"/>
      <c r="D530" s="155" t="s">
        <v>127</v>
      </c>
      <c r="E530" s="171" t="s">
        <v>3</v>
      </c>
      <c r="F530" s="172" t="s">
        <v>150</v>
      </c>
      <c r="H530" s="173">
        <v>8.08</v>
      </c>
      <c r="I530" s="174"/>
      <c r="L530" s="170"/>
      <c r="M530" s="175"/>
      <c r="N530" s="176"/>
      <c r="O530" s="176"/>
      <c r="P530" s="176"/>
      <c r="Q530" s="176"/>
      <c r="R530" s="176"/>
      <c r="S530" s="176"/>
      <c r="T530" s="177"/>
      <c r="AT530" s="171" t="s">
        <v>127</v>
      </c>
      <c r="AU530" s="171" t="s">
        <v>78</v>
      </c>
      <c r="AV530" s="15" t="s">
        <v>125</v>
      </c>
      <c r="AW530" s="15" t="s">
        <v>30</v>
      </c>
      <c r="AX530" s="15" t="s">
        <v>31</v>
      </c>
      <c r="AY530" s="171" t="s">
        <v>118</v>
      </c>
    </row>
    <row r="531" spans="1:65" s="2" customFormat="1" ht="21.75" customHeight="1">
      <c r="A531" s="35"/>
      <c r="B531" s="140"/>
      <c r="C531" s="141" t="s">
        <v>875</v>
      </c>
      <c r="D531" s="141" t="s">
        <v>121</v>
      </c>
      <c r="E531" s="142" t="s">
        <v>876</v>
      </c>
      <c r="F531" s="143" t="s">
        <v>877</v>
      </c>
      <c r="G531" s="144" t="s">
        <v>171</v>
      </c>
      <c r="H531" s="145">
        <v>1</v>
      </c>
      <c r="I531" s="146"/>
      <c r="J531" s="147">
        <f>ROUND(I531*H531,2)</f>
        <v>0</v>
      </c>
      <c r="K531" s="143" t="s">
        <v>271</v>
      </c>
      <c r="L531" s="36"/>
      <c r="M531" s="148" t="s">
        <v>3</v>
      </c>
      <c r="N531" s="149" t="s">
        <v>40</v>
      </c>
      <c r="O531" s="56"/>
      <c r="P531" s="150">
        <f>O531*H531</f>
        <v>0</v>
      </c>
      <c r="Q531" s="150">
        <v>0.09</v>
      </c>
      <c r="R531" s="150">
        <f>Q531*H531</f>
        <v>0.09</v>
      </c>
      <c r="S531" s="150">
        <v>0</v>
      </c>
      <c r="T531" s="151">
        <f>S531*H531</f>
        <v>0</v>
      </c>
      <c r="U531" s="35"/>
      <c r="V531" s="35"/>
      <c r="W531" s="35"/>
      <c r="X531" s="35"/>
      <c r="Y531" s="35"/>
      <c r="Z531" s="35"/>
      <c r="AA531" s="35"/>
      <c r="AB531" s="35"/>
      <c r="AC531" s="35"/>
      <c r="AD531" s="35"/>
      <c r="AE531" s="35"/>
      <c r="AR531" s="152" t="s">
        <v>125</v>
      </c>
      <c r="AT531" s="152" t="s">
        <v>121</v>
      </c>
      <c r="AU531" s="152" t="s">
        <v>78</v>
      </c>
      <c r="AY531" s="20" t="s">
        <v>118</v>
      </c>
      <c r="BE531" s="153">
        <f>IF(N531="základní",J531,0)</f>
        <v>0</v>
      </c>
      <c r="BF531" s="153">
        <f>IF(N531="snížená",J531,0)</f>
        <v>0</v>
      </c>
      <c r="BG531" s="153">
        <f>IF(N531="zákl. přenesená",J531,0)</f>
        <v>0</v>
      </c>
      <c r="BH531" s="153">
        <f>IF(N531="sníž. přenesená",J531,0)</f>
        <v>0</v>
      </c>
      <c r="BI531" s="153">
        <f>IF(N531="nulová",J531,0)</f>
        <v>0</v>
      </c>
      <c r="BJ531" s="20" t="s">
        <v>31</v>
      </c>
      <c r="BK531" s="153">
        <f>ROUND(I531*H531,2)</f>
        <v>0</v>
      </c>
      <c r="BL531" s="20" t="s">
        <v>125</v>
      </c>
      <c r="BM531" s="152" t="s">
        <v>878</v>
      </c>
    </row>
    <row r="532" spans="1:47" s="2" customFormat="1" ht="11.25">
      <c r="A532" s="35"/>
      <c r="B532" s="36"/>
      <c r="C532" s="35"/>
      <c r="D532" s="181" t="s">
        <v>273</v>
      </c>
      <c r="E532" s="35"/>
      <c r="F532" s="182" t="s">
        <v>879</v>
      </c>
      <c r="G532" s="35"/>
      <c r="H532" s="35"/>
      <c r="I532" s="183"/>
      <c r="J532" s="35"/>
      <c r="K532" s="35"/>
      <c r="L532" s="36"/>
      <c r="M532" s="184"/>
      <c r="N532" s="185"/>
      <c r="O532" s="56"/>
      <c r="P532" s="56"/>
      <c r="Q532" s="56"/>
      <c r="R532" s="56"/>
      <c r="S532" s="56"/>
      <c r="T532" s="57"/>
      <c r="U532" s="35"/>
      <c r="V532" s="35"/>
      <c r="W532" s="35"/>
      <c r="X532" s="35"/>
      <c r="Y532" s="35"/>
      <c r="Z532" s="35"/>
      <c r="AA532" s="35"/>
      <c r="AB532" s="35"/>
      <c r="AC532" s="35"/>
      <c r="AD532" s="35"/>
      <c r="AE532" s="35"/>
      <c r="AT532" s="20" t="s">
        <v>273</v>
      </c>
      <c r="AU532" s="20" t="s">
        <v>78</v>
      </c>
    </row>
    <row r="533" spans="2:51" s="13" customFormat="1" ht="11.25">
      <c r="B533" s="154"/>
      <c r="D533" s="155" t="s">
        <v>127</v>
      </c>
      <c r="E533" s="156" t="s">
        <v>3</v>
      </c>
      <c r="F533" s="157" t="s">
        <v>880</v>
      </c>
      <c r="H533" s="158">
        <v>1</v>
      </c>
      <c r="I533" s="159"/>
      <c r="L533" s="154"/>
      <c r="M533" s="160"/>
      <c r="N533" s="161"/>
      <c r="O533" s="161"/>
      <c r="P533" s="161"/>
      <c r="Q533" s="161"/>
      <c r="R533" s="161"/>
      <c r="S533" s="161"/>
      <c r="T533" s="162"/>
      <c r="AT533" s="156" t="s">
        <v>127</v>
      </c>
      <c r="AU533" s="156" t="s">
        <v>78</v>
      </c>
      <c r="AV533" s="13" t="s">
        <v>78</v>
      </c>
      <c r="AW533" s="13" t="s">
        <v>30</v>
      </c>
      <c r="AX533" s="13" t="s">
        <v>31</v>
      </c>
      <c r="AY533" s="156" t="s">
        <v>118</v>
      </c>
    </row>
    <row r="534" spans="1:65" s="2" customFormat="1" ht="16.5" customHeight="1">
      <c r="A534" s="35"/>
      <c r="B534" s="140"/>
      <c r="C534" s="194" t="s">
        <v>881</v>
      </c>
      <c r="D534" s="194" t="s">
        <v>445</v>
      </c>
      <c r="E534" s="195" t="s">
        <v>882</v>
      </c>
      <c r="F534" s="196" t="s">
        <v>883</v>
      </c>
      <c r="G534" s="197" t="s">
        <v>171</v>
      </c>
      <c r="H534" s="198">
        <v>1</v>
      </c>
      <c r="I534" s="199"/>
      <c r="J534" s="200">
        <f>ROUND(I534*H534,2)</f>
        <v>0</v>
      </c>
      <c r="K534" s="196" t="s">
        <v>3</v>
      </c>
      <c r="L534" s="201"/>
      <c r="M534" s="202" t="s">
        <v>3</v>
      </c>
      <c r="N534" s="203" t="s">
        <v>40</v>
      </c>
      <c r="O534" s="56"/>
      <c r="P534" s="150">
        <f>O534*H534</f>
        <v>0</v>
      </c>
      <c r="Q534" s="150">
        <v>0.165</v>
      </c>
      <c r="R534" s="150">
        <f>Q534*H534</f>
        <v>0.165</v>
      </c>
      <c r="S534" s="150">
        <v>0</v>
      </c>
      <c r="T534" s="151">
        <f>S534*H534</f>
        <v>0</v>
      </c>
      <c r="U534" s="35"/>
      <c r="V534" s="35"/>
      <c r="W534" s="35"/>
      <c r="X534" s="35"/>
      <c r="Y534" s="35"/>
      <c r="Z534" s="35"/>
      <c r="AA534" s="35"/>
      <c r="AB534" s="35"/>
      <c r="AC534" s="35"/>
      <c r="AD534" s="35"/>
      <c r="AE534" s="35"/>
      <c r="AR534" s="152" t="s">
        <v>160</v>
      </c>
      <c r="AT534" s="152" t="s">
        <v>445</v>
      </c>
      <c r="AU534" s="152" t="s">
        <v>78</v>
      </c>
      <c r="AY534" s="20" t="s">
        <v>118</v>
      </c>
      <c r="BE534" s="153">
        <f>IF(N534="základní",J534,0)</f>
        <v>0</v>
      </c>
      <c r="BF534" s="153">
        <f>IF(N534="snížená",J534,0)</f>
        <v>0</v>
      </c>
      <c r="BG534" s="153">
        <f>IF(N534="zákl. přenesená",J534,0)</f>
        <v>0</v>
      </c>
      <c r="BH534" s="153">
        <f>IF(N534="sníž. přenesená",J534,0)</f>
        <v>0</v>
      </c>
      <c r="BI534" s="153">
        <f>IF(N534="nulová",J534,0)</f>
        <v>0</v>
      </c>
      <c r="BJ534" s="20" t="s">
        <v>31</v>
      </c>
      <c r="BK534" s="153">
        <f>ROUND(I534*H534,2)</f>
        <v>0</v>
      </c>
      <c r="BL534" s="20" t="s">
        <v>125</v>
      </c>
      <c r="BM534" s="152" t="s">
        <v>884</v>
      </c>
    </row>
    <row r="535" spans="2:51" s="13" customFormat="1" ht="11.25">
      <c r="B535" s="154"/>
      <c r="D535" s="155" t="s">
        <v>127</v>
      </c>
      <c r="E535" s="156" t="s">
        <v>3</v>
      </c>
      <c r="F535" s="157" t="s">
        <v>31</v>
      </c>
      <c r="H535" s="158">
        <v>1</v>
      </c>
      <c r="I535" s="159"/>
      <c r="L535" s="154"/>
      <c r="M535" s="160"/>
      <c r="N535" s="161"/>
      <c r="O535" s="161"/>
      <c r="P535" s="161"/>
      <c r="Q535" s="161"/>
      <c r="R535" s="161"/>
      <c r="S535" s="161"/>
      <c r="T535" s="162"/>
      <c r="AT535" s="156" t="s">
        <v>127</v>
      </c>
      <c r="AU535" s="156" t="s">
        <v>78</v>
      </c>
      <c r="AV535" s="13" t="s">
        <v>78</v>
      </c>
      <c r="AW535" s="13" t="s">
        <v>30</v>
      </c>
      <c r="AX535" s="13" t="s">
        <v>31</v>
      </c>
      <c r="AY535" s="156" t="s">
        <v>118</v>
      </c>
    </row>
    <row r="536" spans="1:65" s="2" customFormat="1" ht="16.5" customHeight="1">
      <c r="A536" s="35"/>
      <c r="B536" s="140"/>
      <c r="C536" s="141" t="s">
        <v>885</v>
      </c>
      <c r="D536" s="141" t="s">
        <v>121</v>
      </c>
      <c r="E536" s="142" t="s">
        <v>886</v>
      </c>
      <c r="F536" s="143" t="s">
        <v>887</v>
      </c>
      <c r="G536" s="144" t="s">
        <v>171</v>
      </c>
      <c r="H536" s="145">
        <v>15</v>
      </c>
      <c r="I536" s="146"/>
      <c r="J536" s="147">
        <f>ROUND(I536*H536,2)</f>
        <v>0</v>
      </c>
      <c r="K536" s="143" t="s">
        <v>271</v>
      </c>
      <c r="L536" s="36"/>
      <c r="M536" s="148" t="s">
        <v>3</v>
      </c>
      <c r="N536" s="149" t="s">
        <v>40</v>
      </c>
      <c r="O536" s="56"/>
      <c r="P536" s="150">
        <f>O536*H536</f>
        <v>0</v>
      </c>
      <c r="Q536" s="150">
        <v>0.21734</v>
      </c>
      <c r="R536" s="150">
        <f>Q536*H536</f>
        <v>3.2601</v>
      </c>
      <c r="S536" s="150">
        <v>0</v>
      </c>
      <c r="T536" s="151">
        <f>S536*H536</f>
        <v>0</v>
      </c>
      <c r="U536" s="35"/>
      <c r="V536" s="35"/>
      <c r="W536" s="35"/>
      <c r="X536" s="35"/>
      <c r="Y536" s="35"/>
      <c r="Z536" s="35"/>
      <c r="AA536" s="35"/>
      <c r="AB536" s="35"/>
      <c r="AC536" s="35"/>
      <c r="AD536" s="35"/>
      <c r="AE536" s="35"/>
      <c r="AR536" s="152" t="s">
        <v>125</v>
      </c>
      <c r="AT536" s="152" t="s">
        <v>121</v>
      </c>
      <c r="AU536" s="152" t="s">
        <v>78</v>
      </c>
      <c r="AY536" s="20" t="s">
        <v>118</v>
      </c>
      <c r="BE536" s="153">
        <f>IF(N536="základní",J536,0)</f>
        <v>0</v>
      </c>
      <c r="BF536" s="153">
        <f>IF(N536="snížená",J536,0)</f>
        <v>0</v>
      </c>
      <c r="BG536" s="153">
        <f>IF(N536="zákl. přenesená",J536,0)</f>
        <v>0</v>
      </c>
      <c r="BH536" s="153">
        <f>IF(N536="sníž. přenesená",J536,0)</f>
        <v>0</v>
      </c>
      <c r="BI536" s="153">
        <f>IF(N536="nulová",J536,0)</f>
        <v>0</v>
      </c>
      <c r="BJ536" s="20" t="s">
        <v>31</v>
      </c>
      <c r="BK536" s="153">
        <f>ROUND(I536*H536,2)</f>
        <v>0</v>
      </c>
      <c r="BL536" s="20" t="s">
        <v>125</v>
      </c>
      <c r="BM536" s="152" t="s">
        <v>888</v>
      </c>
    </row>
    <row r="537" spans="1:47" s="2" customFormat="1" ht="11.25">
      <c r="A537" s="35"/>
      <c r="B537" s="36"/>
      <c r="C537" s="35"/>
      <c r="D537" s="181" t="s">
        <v>273</v>
      </c>
      <c r="E537" s="35"/>
      <c r="F537" s="182" t="s">
        <v>889</v>
      </c>
      <c r="G537" s="35"/>
      <c r="H537" s="35"/>
      <c r="I537" s="183"/>
      <c r="J537" s="35"/>
      <c r="K537" s="35"/>
      <c r="L537" s="36"/>
      <c r="M537" s="184"/>
      <c r="N537" s="185"/>
      <c r="O537" s="56"/>
      <c r="P537" s="56"/>
      <c r="Q537" s="56"/>
      <c r="R537" s="56"/>
      <c r="S537" s="56"/>
      <c r="T537" s="57"/>
      <c r="U537" s="35"/>
      <c r="V537" s="35"/>
      <c r="W537" s="35"/>
      <c r="X537" s="35"/>
      <c r="Y537" s="35"/>
      <c r="Z537" s="35"/>
      <c r="AA537" s="35"/>
      <c r="AB537" s="35"/>
      <c r="AC537" s="35"/>
      <c r="AD537" s="35"/>
      <c r="AE537" s="35"/>
      <c r="AT537" s="20" t="s">
        <v>273</v>
      </c>
      <c r="AU537" s="20" t="s">
        <v>78</v>
      </c>
    </row>
    <row r="538" spans="1:47" s="2" customFormat="1" ht="19.5">
      <c r="A538" s="35"/>
      <c r="B538" s="36"/>
      <c r="C538" s="35"/>
      <c r="D538" s="155" t="s">
        <v>890</v>
      </c>
      <c r="E538" s="35"/>
      <c r="F538" s="204" t="s">
        <v>891</v>
      </c>
      <c r="G538" s="35"/>
      <c r="H538" s="35"/>
      <c r="I538" s="183"/>
      <c r="J538" s="35"/>
      <c r="K538" s="35"/>
      <c r="L538" s="36"/>
      <c r="M538" s="184"/>
      <c r="N538" s="185"/>
      <c r="O538" s="56"/>
      <c r="P538" s="56"/>
      <c r="Q538" s="56"/>
      <c r="R538" s="56"/>
      <c r="S538" s="56"/>
      <c r="T538" s="57"/>
      <c r="U538" s="35"/>
      <c r="V538" s="35"/>
      <c r="W538" s="35"/>
      <c r="X538" s="35"/>
      <c r="Y538" s="35"/>
      <c r="Z538" s="35"/>
      <c r="AA538" s="35"/>
      <c r="AB538" s="35"/>
      <c r="AC538" s="35"/>
      <c r="AD538" s="35"/>
      <c r="AE538" s="35"/>
      <c r="AT538" s="20" t="s">
        <v>890</v>
      </c>
      <c r="AU538" s="20" t="s">
        <v>78</v>
      </c>
    </row>
    <row r="539" spans="2:51" s="13" customFormat="1" ht="11.25">
      <c r="B539" s="154"/>
      <c r="D539" s="155" t="s">
        <v>127</v>
      </c>
      <c r="E539" s="156" t="s">
        <v>3</v>
      </c>
      <c r="F539" s="157" t="s">
        <v>191</v>
      </c>
      <c r="H539" s="158">
        <v>15</v>
      </c>
      <c r="I539" s="159"/>
      <c r="L539" s="154"/>
      <c r="M539" s="160"/>
      <c r="N539" s="161"/>
      <c r="O539" s="161"/>
      <c r="P539" s="161"/>
      <c r="Q539" s="161"/>
      <c r="R539" s="161"/>
      <c r="S539" s="161"/>
      <c r="T539" s="162"/>
      <c r="AT539" s="156" t="s">
        <v>127</v>
      </c>
      <c r="AU539" s="156" t="s">
        <v>78</v>
      </c>
      <c r="AV539" s="13" t="s">
        <v>78</v>
      </c>
      <c r="AW539" s="13" t="s">
        <v>30</v>
      </c>
      <c r="AX539" s="13" t="s">
        <v>31</v>
      </c>
      <c r="AY539" s="156" t="s">
        <v>118</v>
      </c>
    </row>
    <row r="540" spans="1:65" s="2" customFormat="1" ht="16.5" customHeight="1">
      <c r="A540" s="35"/>
      <c r="B540" s="140"/>
      <c r="C540" s="194" t="s">
        <v>892</v>
      </c>
      <c r="D540" s="194" t="s">
        <v>445</v>
      </c>
      <c r="E540" s="195" t="s">
        <v>893</v>
      </c>
      <c r="F540" s="196" t="s">
        <v>894</v>
      </c>
      <c r="G540" s="197" t="s">
        <v>171</v>
      </c>
      <c r="H540" s="198">
        <v>15</v>
      </c>
      <c r="I540" s="199"/>
      <c r="J540" s="200">
        <f>ROUND(I540*H540,2)</f>
        <v>0</v>
      </c>
      <c r="K540" s="196" t="s">
        <v>3</v>
      </c>
      <c r="L540" s="201"/>
      <c r="M540" s="202" t="s">
        <v>3</v>
      </c>
      <c r="N540" s="203" t="s">
        <v>40</v>
      </c>
      <c r="O540" s="56"/>
      <c r="P540" s="150">
        <f>O540*H540</f>
        <v>0</v>
      </c>
      <c r="Q540" s="150">
        <v>0.0563</v>
      </c>
      <c r="R540" s="150">
        <f>Q540*H540</f>
        <v>0.8445</v>
      </c>
      <c r="S540" s="150">
        <v>0</v>
      </c>
      <c r="T540" s="151">
        <f>S540*H540</f>
        <v>0</v>
      </c>
      <c r="U540" s="35"/>
      <c r="V540" s="35"/>
      <c r="W540" s="35"/>
      <c r="X540" s="35"/>
      <c r="Y540" s="35"/>
      <c r="Z540" s="35"/>
      <c r="AA540" s="35"/>
      <c r="AB540" s="35"/>
      <c r="AC540" s="35"/>
      <c r="AD540" s="35"/>
      <c r="AE540" s="35"/>
      <c r="AR540" s="152" t="s">
        <v>160</v>
      </c>
      <c r="AT540" s="152" t="s">
        <v>445</v>
      </c>
      <c r="AU540" s="152" t="s">
        <v>78</v>
      </c>
      <c r="AY540" s="20" t="s">
        <v>118</v>
      </c>
      <c r="BE540" s="153">
        <f>IF(N540="základní",J540,0)</f>
        <v>0</v>
      </c>
      <c r="BF540" s="153">
        <f>IF(N540="snížená",J540,0)</f>
        <v>0</v>
      </c>
      <c r="BG540" s="153">
        <f>IF(N540="zákl. přenesená",J540,0)</f>
        <v>0</v>
      </c>
      <c r="BH540" s="153">
        <f>IF(N540="sníž. přenesená",J540,0)</f>
        <v>0</v>
      </c>
      <c r="BI540" s="153">
        <f>IF(N540="nulová",J540,0)</f>
        <v>0</v>
      </c>
      <c r="BJ540" s="20" t="s">
        <v>31</v>
      </c>
      <c r="BK540" s="153">
        <f>ROUND(I540*H540,2)</f>
        <v>0</v>
      </c>
      <c r="BL540" s="20" t="s">
        <v>125</v>
      </c>
      <c r="BM540" s="152" t="s">
        <v>895</v>
      </c>
    </row>
    <row r="541" spans="2:63" s="12" customFormat="1" ht="22.9" customHeight="1">
      <c r="B541" s="127"/>
      <c r="D541" s="128" t="s">
        <v>68</v>
      </c>
      <c r="E541" s="138" t="s">
        <v>119</v>
      </c>
      <c r="F541" s="138" t="s">
        <v>120</v>
      </c>
      <c r="I541" s="130"/>
      <c r="J541" s="139">
        <f>BK541</f>
        <v>0</v>
      </c>
      <c r="L541" s="127"/>
      <c r="M541" s="132"/>
      <c r="N541" s="133"/>
      <c r="O541" s="133"/>
      <c r="P541" s="134">
        <f>SUM(P542:P571)</f>
        <v>0</v>
      </c>
      <c r="Q541" s="133"/>
      <c r="R541" s="134">
        <f>SUM(R542:R571)</f>
        <v>0.587952</v>
      </c>
      <c r="S541" s="133"/>
      <c r="T541" s="135">
        <f>SUM(T542:T571)</f>
        <v>0</v>
      </c>
      <c r="AR541" s="128" t="s">
        <v>31</v>
      </c>
      <c r="AT541" s="136" t="s">
        <v>68</v>
      </c>
      <c r="AU541" s="136" t="s">
        <v>31</v>
      </c>
      <c r="AY541" s="128" t="s">
        <v>118</v>
      </c>
      <c r="BK541" s="137">
        <f>SUM(BK542:BK571)</f>
        <v>0</v>
      </c>
    </row>
    <row r="542" spans="1:65" s="2" customFormat="1" ht="33" customHeight="1">
      <c r="A542" s="35"/>
      <c r="B542" s="140"/>
      <c r="C542" s="141" t="s">
        <v>896</v>
      </c>
      <c r="D542" s="141" t="s">
        <v>121</v>
      </c>
      <c r="E542" s="142" t="s">
        <v>897</v>
      </c>
      <c r="F542" s="143" t="s">
        <v>898</v>
      </c>
      <c r="G542" s="144" t="s">
        <v>142</v>
      </c>
      <c r="H542" s="145">
        <v>2.512</v>
      </c>
      <c r="I542" s="146"/>
      <c r="J542" s="147">
        <f>ROUND(I542*H542,2)</f>
        <v>0</v>
      </c>
      <c r="K542" s="143" t="s">
        <v>271</v>
      </c>
      <c r="L542" s="36"/>
      <c r="M542" s="148" t="s">
        <v>3</v>
      </c>
      <c r="N542" s="149" t="s">
        <v>40</v>
      </c>
      <c r="O542" s="56"/>
      <c r="P542" s="150">
        <f>O542*H542</f>
        <v>0</v>
      </c>
      <c r="Q542" s="150">
        <v>0.0719</v>
      </c>
      <c r="R542" s="150">
        <f>Q542*H542</f>
        <v>0.18061280000000002</v>
      </c>
      <c r="S542" s="150">
        <v>0</v>
      </c>
      <c r="T542" s="151">
        <f>S542*H542</f>
        <v>0</v>
      </c>
      <c r="U542" s="35"/>
      <c r="V542" s="35"/>
      <c r="W542" s="35"/>
      <c r="X542" s="35"/>
      <c r="Y542" s="35"/>
      <c r="Z542" s="35"/>
      <c r="AA542" s="35"/>
      <c r="AB542" s="35"/>
      <c r="AC542" s="35"/>
      <c r="AD542" s="35"/>
      <c r="AE542" s="35"/>
      <c r="AR542" s="152" t="s">
        <v>125</v>
      </c>
      <c r="AT542" s="152" t="s">
        <v>121</v>
      </c>
      <c r="AU542" s="152" t="s">
        <v>78</v>
      </c>
      <c r="AY542" s="20" t="s">
        <v>118</v>
      </c>
      <c r="BE542" s="153">
        <f>IF(N542="základní",J542,0)</f>
        <v>0</v>
      </c>
      <c r="BF542" s="153">
        <f>IF(N542="snížená",J542,0)</f>
        <v>0</v>
      </c>
      <c r="BG542" s="153">
        <f>IF(N542="zákl. přenesená",J542,0)</f>
        <v>0</v>
      </c>
      <c r="BH542" s="153">
        <f>IF(N542="sníž. přenesená",J542,0)</f>
        <v>0</v>
      </c>
      <c r="BI542" s="153">
        <f>IF(N542="nulová",J542,0)</f>
        <v>0</v>
      </c>
      <c r="BJ542" s="20" t="s">
        <v>31</v>
      </c>
      <c r="BK542" s="153">
        <f>ROUND(I542*H542,2)</f>
        <v>0</v>
      </c>
      <c r="BL542" s="20" t="s">
        <v>125</v>
      </c>
      <c r="BM542" s="152" t="s">
        <v>899</v>
      </c>
    </row>
    <row r="543" spans="1:47" s="2" customFormat="1" ht="11.25">
      <c r="A543" s="35"/>
      <c r="B543" s="36"/>
      <c r="C543" s="35"/>
      <c r="D543" s="181" t="s">
        <v>273</v>
      </c>
      <c r="E543" s="35"/>
      <c r="F543" s="182" t="s">
        <v>900</v>
      </c>
      <c r="G543" s="35"/>
      <c r="H543" s="35"/>
      <c r="I543" s="183"/>
      <c r="J543" s="35"/>
      <c r="K543" s="35"/>
      <c r="L543" s="36"/>
      <c r="M543" s="184"/>
      <c r="N543" s="185"/>
      <c r="O543" s="56"/>
      <c r="P543" s="56"/>
      <c r="Q543" s="56"/>
      <c r="R543" s="56"/>
      <c r="S543" s="56"/>
      <c r="T543" s="57"/>
      <c r="U543" s="35"/>
      <c r="V543" s="35"/>
      <c r="W543" s="35"/>
      <c r="X543" s="35"/>
      <c r="Y543" s="35"/>
      <c r="Z543" s="35"/>
      <c r="AA543" s="35"/>
      <c r="AB543" s="35"/>
      <c r="AC543" s="35"/>
      <c r="AD543" s="35"/>
      <c r="AE543" s="35"/>
      <c r="AT543" s="20" t="s">
        <v>273</v>
      </c>
      <c r="AU543" s="20" t="s">
        <v>78</v>
      </c>
    </row>
    <row r="544" spans="2:51" s="14" customFormat="1" ht="22.5">
      <c r="B544" s="163"/>
      <c r="D544" s="155" t="s">
        <v>127</v>
      </c>
      <c r="E544" s="164" t="s">
        <v>3</v>
      </c>
      <c r="F544" s="165" t="s">
        <v>901</v>
      </c>
      <c r="H544" s="164" t="s">
        <v>3</v>
      </c>
      <c r="I544" s="166"/>
      <c r="L544" s="163"/>
      <c r="M544" s="167"/>
      <c r="N544" s="168"/>
      <c r="O544" s="168"/>
      <c r="P544" s="168"/>
      <c r="Q544" s="168"/>
      <c r="R544" s="168"/>
      <c r="S544" s="168"/>
      <c r="T544" s="169"/>
      <c r="AT544" s="164" t="s">
        <v>127</v>
      </c>
      <c r="AU544" s="164" t="s">
        <v>78</v>
      </c>
      <c r="AV544" s="14" t="s">
        <v>31</v>
      </c>
      <c r="AW544" s="14" t="s">
        <v>30</v>
      </c>
      <c r="AX544" s="14" t="s">
        <v>69</v>
      </c>
      <c r="AY544" s="164" t="s">
        <v>118</v>
      </c>
    </row>
    <row r="545" spans="2:51" s="13" customFormat="1" ht="11.25">
      <c r="B545" s="154"/>
      <c r="D545" s="155" t="s">
        <v>127</v>
      </c>
      <c r="E545" s="156" t="s">
        <v>3</v>
      </c>
      <c r="F545" s="157" t="s">
        <v>902</v>
      </c>
      <c r="H545" s="158">
        <v>2.512</v>
      </c>
      <c r="I545" s="159"/>
      <c r="L545" s="154"/>
      <c r="M545" s="160"/>
      <c r="N545" s="161"/>
      <c r="O545" s="161"/>
      <c r="P545" s="161"/>
      <c r="Q545" s="161"/>
      <c r="R545" s="161"/>
      <c r="S545" s="161"/>
      <c r="T545" s="162"/>
      <c r="AT545" s="156" t="s">
        <v>127</v>
      </c>
      <c r="AU545" s="156" t="s">
        <v>78</v>
      </c>
      <c r="AV545" s="13" t="s">
        <v>78</v>
      </c>
      <c r="AW545" s="13" t="s">
        <v>30</v>
      </c>
      <c r="AX545" s="13" t="s">
        <v>31</v>
      </c>
      <c r="AY545" s="156" t="s">
        <v>118</v>
      </c>
    </row>
    <row r="546" spans="1:65" s="2" customFormat="1" ht="16.5" customHeight="1">
      <c r="A546" s="35"/>
      <c r="B546" s="140"/>
      <c r="C546" s="194" t="s">
        <v>903</v>
      </c>
      <c r="D546" s="194" t="s">
        <v>445</v>
      </c>
      <c r="E546" s="195" t="s">
        <v>904</v>
      </c>
      <c r="F546" s="196" t="s">
        <v>905</v>
      </c>
      <c r="G546" s="197" t="s">
        <v>270</v>
      </c>
      <c r="H546" s="198">
        <v>0.251</v>
      </c>
      <c r="I546" s="199"/>
      <c r="J546" s="200">
        <f>ROUND(I546*H546,2)</f>
        <v>0</v>
      </c>
      <c r="K546" s="196" t="s">
        <v>271</v>
      </c>
      <c r="L546" s="201"/>
      <c r="M546" s="202" t="s">
        <v>3</v>
      </c>
      <c r="N546" s="203" t="s">
        <v>40</v>
      </c>
      <c r="O546" s="56"/>
      <c r="P546" s="150">
        <f>O546*H546</f>
        <v>0</v>
      </c>
      <c r="Q546" s="150">
        <v>0.222</v>
      </c>
      <c r="R546" s="150">
        <f>Q546*H546</f>
        <v>0.055722</v>
      </c>
      <c r="S546" s="150">
        <v>0</v>
      </c>
      <c r="T546" s="151">
        <f>S546*H546</f>
        <v>0</v>
      </c>
      <c r="U546" s="35"/>
      <c r="V546" s="35"/>
      <c r="W546" s="35"/>
      <c r="X546" s="35"/>
      <c r="Y546" s="35"/>
      <c r="Z546" s="35"/>
      <c r="AA546" s="35"/>
      <c r="AB546" s="35"/>
      <c r="AC546" s="35"/>
      <c r="AD546" s="35"/>
      <c r="AE546" s="35"/>
      <c r="AR546" s="152" t="s">
        <v>160</v>
      </c>
      <c r="AT546" s="152" t="s">
        <v>445</v>
      </c>
      <c r="AU546" s="152" t="s">
        <v>78</v>
      </c>
      <c r="AY546" s="20" t="s">
        <v>118</v>
      </c>
      <c r="BE546" s="153">
        <f>IF(N546="základní",J546,0)</f>
        <v>0</v>
      </c>
      <c r="BF546" s="153">
        <f>IF(N546="snížená",J546,0)</f>
        <v>0</v>
      </c>
      <c r="BG546" s="153">
        <f>IF(N546="zákl. přenesená",J546,0)</f>
        <v>0</v>
      </c>
      <c r="BH546" s="153">
        <f>IF(N546="sníž. přenesená",J546,0)</f>
        <v>0</v>
      </c>
      <c r="BI546" s="153">
        <f>IF(N546="nulová",J546,0)</f>
        <v>0</v>
      </c>
      <c r="BJ546" s="20" t="s">
        <v>31</v>
      </c>
      <c r="BK546" s="153">
        <f>ROUND(I546*H546,2)</f>
        <v>0</v>
      </c>
      <c r="BL546" s="20" t="s">
        <v>125</v>
      </c>
      <c r="BM546" s="152" t="s">
        <v>906</v>
      </c>
    </row>
    <row r="547" spans="2:51" s="13" customFormat="1" ht="11.25">
      <c r="B547" s="154"/>
      <c r="D547" s="155" t="s">
        <v>127</v>
      </c>
      <c r="E547" s="156" t="s">
        <v>3</v>
      </c>
      <c r="F547" s="157" t="s">
        <v>907</v>
      </c>
      <c r="H547" s="158">
        <v>0.251</v>
      </c>
      <c r="I547" s="159"/>
      <c r="L547" s="154"/>
      <c r="M547" s="160"/>
      <c r="N547" s="161"/>
      <c r="O547" s="161"/>
      <c r="P547" s="161"/>
      <c r="Q547" s="161"/>
      <c r="R547" s="161"/>
      <c r="S547" s="161"/>
      <c r="T547" s="162"/>
      <c r="AT547" s="156" t="s">
        <v>127</v>
      </c>
      <c r="AU547" s="156" t="s">
        <v>78</v>
      </c>
      <c r="AV547" s="13" t="s">
        <v>78</v>
      </c>
      <c r="AW547" s="13" t="s">
        <v>30</v>
      </c>
      <c r="AX547" s="13" t="s">
        <v>31</v>
      </c>
      <c r="AY547" s="156" t="s">
        <v>118</v>
      </c>
    </row>
    <row r="548" spans="1:65" s="2" customFormat="1" ht="37.9" customHeight="1">
      <c r="A548" s="35"/>
      <c r="B548" s="140"/>
      <c r="C548" s="141" t="s">
        <v>908</v>
      </c>
      <c r="D548" s="141" t="s">
        <v>121</v>
      </c>
      <c r="E548" s="142" t="s">
        <v>909</v>
      </c>
      <c r="F548" s="143" t="s">
        <v>910</v>
      </c>
      <c r="G548" s="144" t="s">
        <v>142</v>
      </c>
      <c r="H548" s="145">
        <v>3.14</v>
      </c>
      <c r="I548" s="146"/>
      <c r="J548" s="147">
        <f>ROUND(I548*H548,2)</f>
        <v>0</v>
      </c>
      <c r="K548" s="143" t="s">
        <v>271</v>
      </c>
      <c r="L548" s="36"/>
      <c r="M548" s="148" t="s">
        <v>3</v>
      </c>
      <c r="N548" s="149" t="s">
        <v>40</v>
      </c>
      <c r="O548" s="56"/>
      <c r="P548" s="150">
        <f>O548*H548</f>
        <v>0</v>
      </c>
      <c r="Q548" s="150">
        <v>0.08978</v>
      </c>
      <c r="R548" s="150">
        <f>Q548*H548</f>
        <v>0.2819092</v>
      </c>
      <c r="S548" s="150">
        <v>0</v>
      </c>
      <c r="T548" s="151">
        <f>S548*H548</f>
        <v>0</v>
      </c>
      <c r="U548" s="35"/>
      <c r="V548" s="35"/>
      <c r="W548" s="35"/>
      <c r="X548" s="35"/>
      <c r="Y548" s="35"/>
      <c r="Z548" s="35"/>
      <c r="AA548" s="35"/>
      <c r="AB548" s="35"/>
      <c r="AC548" s="35"/>
      <c r="AD548" s="35"/>
      <c r="AE548" s="35"/>
      <c r="AR548" s="152" t="s">
        <v>125</v>
      </c>
      <c r="AT548" s="152" t="s">
        <v>121</v>
      </c>
      <c r="AU548" s="152" t="s">
        <v>78</v>
      </c>
      <c r="AY548" s="20" t="s">
        <v>118</v>
      </c>
      <c r="BE548" s="153">
        <f>IF(N548="základní",J548,0)</f>
        <v>0</v>
      </c>
      <c r="BF548" s="153">
        <f>IF(N548="snížená",J548,0)</f>
        <v>0</v>
      </c>
      <c r="BG548" s="153">
        <f>IF(N548="zákl. přenesená",J548,0)</f>
        <v>0</v>
      </c>
      <c r="BH548" s="153">
        <f>IF(N548="sníž. přenesená",J548,0)</f>
        <v>0</v>
      </c>
      <c r="BI548" s="153">
        <f>IF(N548="nulová",J548,0)</f>
        <v>0</v>
      </c>
      <c r="BJ548" s="20" t="s">
        <v>31</v>
      </c>
      <c r="BK548" s="153">
        <f>ROUND(I548*H548,2)</f>
        <v>0</v>
      </c>
      <c r="BL548" s="20" t="s">
        <v>125</v>
      </c>
      <c r="BM548" s="152" t="s">
        <v>911</v>
      </c>
    </row>
    <row r="549" spans="1:47" s="2" customFormat="1" ht="11.25">
      <c r="A549" s="35"/>
      <c r="B549" s="36"/>
      <c r="C549" s="35"/>
      <c r="D549" s="181" t="s">
        <v>273</v>
      </c>
      <c r="E549" s="35"/>
      <c r="F549" s="182" t="s">
        <v>912</v>
      </c>
      <c r="G549" s="35"/>
      <c r="H549" s="35"/>
      <c r="I549" s="183"/>
      <c r="J549" s="35"/>
      <c r="K549" s="35"/>
      <c r="L549" s="36"/>
      <c r="M549" s="184"/>
      <c r="N549" s="185"/>
      <c r="O549" s="56"/>
      <c r="P549" s="56"/>
      <c r="Q549" s="56"/>
      <c r="R549" s="56"/>
      <c r="S549" s="56"/>
      <c r="T549" s="57"/>
      <c r="U549" s="35"/>
      <c r="V549" s="35"/>
      <c r="W549" s="35"/>
      <c r="X549" s="35"/>
      <c r="Y549" s="35"/>
      <c r="Z549" s="35"/>
      <c r="AA549" s="35"/>
      <c r="AB549" s="35"/>
      <c r="AC549" s="35"/>
      <c r="AD549" s="35"/>
      <c r="AE549" s="35"/>
      <c r="AT549" s="20" t="s">
        <v>273</v>
      </c>
      <c r="AU549" s="20" t="s">
        <v>78</v>
      </c>
    </row>
    <row r="550" spans="2:51" s="14" customFormat="1" ht="22.5">
      <c r="B550" s="163"/>
      <c r="D550" s="155" t="s">
        <v>127</v>
      </c>
      <c r="E550" s="164" t="s">
        <v>3</v>
      </c>
      <c r="F550" s="165" t="s">
        <v>901</v>
      </c>
      <c r="H550" s="164" t="s">
        <v>3</v>
      </c>
      <c r="I550" s="166"/>
      <c r="L550" s="163"/>
      <c r="M550" s="167"/>
      <c r="N550" s="168"/>
      <c r="O550" s="168"/>
      <c r="P550" s="168"/>
      <c r="Q550" s="168"/>
      <c r="R550" s="168"/>
      <c r="S550" s="168"/>
      <c r="T550" s="169"/>
      <c r="AT550" s="164" t="s">
        <v>127</v>
      </c>
      <c r="AU550" s="164" t="s">
        <v>78</v>
      </c>
      <c r="AV550" s="14" t="s">
        <v>31</v>
      </c>
      <c r="AW550" s="14" t="s">
        <v>30</v>
      </c>
      <c r="AX550" s="14" t="s">
        <v>69</v>
      </c>
      <c r="AY550" s="164" t="s">
        <v>118</v>
      </c>
    </row>
    <row r="551" spans="2:51" s="13" customFormat="1" ht="11.25">
      <c r="B551" s="154"/>
      <c r="D551" s="155" t="s">
        <v>127</v>
      </c>
      <c r="E551" s="156" t="s">
        <v>3</v>
      </c>
      <c r="F551" s="157" t="s">
        <v>913</v>
      </c>
      <c r="H551" s="158">
        <v>3.14</v>
      </c>
      <c r="I551" s="159"/>
      <c r="L551" s="154"/>
      <c r="M551" s="160"/>
      <c r="N551" s="161"/>
      <c r="O551" s="161"/>
      <c r="P551" s="161"/>
      <c r="Q551" s="161"/>
      <c r="R551" s="161"/>
      <c r="S551" s="161"/>
      <c r="T551" s="162"/>
      <c r="AT551" s="156" t="s">
        <v>127</v>
      </c>
      <c r="AU551" s="156" t="s">
        <v>78</v>
      </c>
      <c r="AV551" s="13" t="s">
        <v>78</v>
      </c>
      <c r="AW551" s="13" t="s">
        <v>30</v>
      </c>
      <c r="AX551" s="13" t="s">
        <v>31</v>
      </c>
      <c r="AY551" s="156" t="s">
        <v>118</v>
      </c>
    </row>
    <row r="552" spans="1:65" s="2" customFormat="1" ht="16.5" customHeight="1">
      <c r="A552" s="35"/>
      <c r="B552" s="140"/>
      <c r="C552" s="194" t="s">
        <v>914</v>
      </c>
      <c r="D552" s="194" t="s">
        <v>445</v>
      </c>
      <c r="E552" s="195" t="s">
        <v>904</v>
      </c>
      <c r="F552" s="196" t="s">
        <v>905</v>
      </c>
      <c r="G552" s="197" t="s">
        <v>270</v>
      </c>
      <c r="H552" s="198">
        <v>0.314</v>
      </c>
      <c r="I552" s="199"/>
      <c r="J552" s="200">
        <f>ROUND(I552*H552,2)</f>
        <v>0</v>
      </c>
      <c r="K552" s="196" t="s">
        <v>271</v>
      </c>
      <c r="L552" s="201"/>
      <c r="M552" s="202" t="s">
        <v>3</v>
      </c>
      <c r="N552" s="203" t="s">
        <v>40</v>
      </c>
      <c r="O552" s="56"/>
      <c r="P552" s="150">
        <f>O552*H552</f>
        <v>0</v>
      </c>
      <c r="Q552" s="150">
        <v>0.222</v>
      </c>
      <c r="R552" s="150">
        <f>Q552*H552</f>
        <v>0.069708</v>
      </c>
      <c r="S552" s="150">
        <v>0</v>
      </c>
      <c r="T552" s="151">
        <f>S552*H552</f>
        <v>0</v>
      </c>
      <c r="U552" s="35"/>
      <c r="V552" s="35"/>
      <c r="W552" s="35"/>
      <c r="X552" s="35"/>
      <c r="Y552" s="35"/>
      <c r="Z552" s="35"/>
      <c r="AA552" s="35"/>
      <c r="AB552" s="35"/>
      <c r="AC552" s="35"/>
      <c r="AD552" s="35"/>
      <c r="AE552" s="35"/>
      <c r="AR552" s="152" t="s">
        <v>160</v>
      </c>
      <c r="AT552" s="152" t="s">
        <v>445</v>
      </c>
      <c r="AU552" s="152" t="s">
        <v>78</v>
      </c>
      <c r="AY552" s="20" t="s">
        <v>118</v>
      </c>
      <c r="BE552" s="153">
        <f>IF(N552="základní",J552,0)</f>
        <v>0</v>
      </c>
      <c r="BF552" s="153">
        <f>IF(N552="snížená",J552,0)</f>
        <v>0</v>
      </c>
      <c r="BG552" s="153">
        <f>IF(N552="zákl. přenesená",J552,0)</f>
        <v>0</v>
      </c>
      <c r="BH552" s="153">
        <f>IF(N552="sníž. přenesená",J552,0)</f>
        <v>0</v>
      </c>
      <c r="BI552" s="153">
        <f>IF(N552="nulová",J552,0)</f>
        <v>0</v>
      </c>
      <c r="BJ552" s="20" t="s">
        <v>31</v>
      </c>
      <c r="BK552" s="153">
        <f>ROUND(I552*H552,2)</f>
        <v>0</v>
      </c>
      <c r="BL552" s="20" t="s">
        <v>125</v>
      </c>
      <c r="BM552" s="152" t="s">
        <v>915</v>
      </c>
    </row>
    <row r="553" spans="2:51" s="13" customFormat="1" ht="11.25">
      <c r="B553" s="154"/>
      <c r="D553" s="155" t="s">
        <v>127</v>
      </c>
      <c r="E553" s="156" t="s">
        <v>3</v>
      </c>
      <c r="F553" s="157" t="s">
        <v>916</v>
      </c>
      <c r="H553" s="158">
        <v>0.314</v>
      </c>
      <c r="I553" s="159"/>
      <c r="L553" s="154"/>
      <c r="M553" s="160"/>
      <c r="N553" s="161"/>
      <c r="O553" s="161"/>
      <c r="P553" s="161"/>
      <c r="Q553" s="161"/>
      <c r="R553" s="161"/>
      <c r="S553" s="161"/>
      <c r="T553" s="162"/>
      <c r="AT553" s="156" t="s">
        <v>127</v>
      </c>
      <c r="AU553" s="156" t="s">
        <v>78</v>
      </c>
      <c r="AV553" s="13" t="s">
        <v>78</v>
      </c>
      <c r="AW553" s="13" t="s">
        <v>30</v>
      </c>
      <c r="AX553" s="13" t="s">
        <v>31</v>
      </c>
      <c r="AY553" s="156" t="s">
        <v>118</v>
      </c>
    </row>
    <row r="554" spans="1:65" s="2" customFormat="1" ht="16.5" customHeight="1">
      <c r="A554" s="35"/>
      <c r="B554" s="140"/>
      <c r="C554" s="141" t="s">
        <v>917</v>
      </c>
      <c r="D554" s="141" t="s">
        <v>121</v>
      </c>
      <c r="E554" s="142" t="s">
        <v>918</v>
      </c>
      <c r="F554" s="143" t="s">
        <v>919</v>
      </c>
      <c r="G554" s="144" t="s">
        <v>142</v>
      </c>
      <c r="H554" s="145">
        <v>446</v>
      </c>
      <c r="I554" s="146"/>
      <c r="J554" s="147">
        <f>ROUND(I554*H554,2)</f>
        <v>0</v>
      </c>
      <c r="K554" s="143" t="s">
        <v>271</v>
      </c>
      <c r="L554" s="36"/>
      <c r="M554" s="148" t="s">
        <v>3</v>
      </c>
      <c r="N554" s="149" t="s">
        <v>40</v>
      </c>
      <c r="O554" s="56"/>
      <c r="P554" s="150">
        <f>O554*H554</f>
        <v>0</v>
      </c>
      <c r="Q554" s="150">
        <v>0</v>
      </c>
      <c r="R554" s="150">
        <f>Q554*H554</f>
        <v>0</v>
      </c>
      <c r="S554" s="150">
        <v>0</v>
      </c>
      <c r="T554" s="151">
        <f>S554*H554</f>
        <v>0</v>
      </c>
      <c r="U554" s="35"/>
      <c r="V554" s="35"/>
      <c r="W554" s="35"/>
      <c r="X554" s="35"/>
      <c r="Y554" s="35"/>
      <c r="Z554" s="35"/>
      <c r="AA554" s="35"/>
      <c r="AB554" s="35"/>
      <c r="AC554" s="35"/>
      <c r="AD554" s="35"/>
      <c r="AE554" s="35"/>
      <c r="AR554" s="152" t="s">
        <v>125</v>
      </c>
      <c r="AT554" s="152" t="s">
        <v>121</v>
      </c>
      <c r="AU554" s="152" t="s">
        <v>78</v>
      </c>
      <c r="AY554" s="20" t="s">
        <v>118</v>
      </c>
      <c r="BE554" s="153">
        <f>IF(N554="základní",J554,0)</f>
        <v>0</v>
      </c>
      <c r="BF554" s="153">
        <f>IF(N554="snížená",J554,0)</f>
        <v>0</v>
      </c>
      <c r="BG554" s="153">
        <f>IF(N554="zákl. přenesená",J554,0)</f>
        <v>0</v>
      </c>
      <c r="BH554" s="153">
        <f>IF(N554="sníž. přenesená",J554,0)</f>
        <v>0</v>
      </c>
      <c r="BI554" s="153">
        <f>IF(N554="nulová",J554,0)</f>
        <v>0</v>
      </c>
      <c r="BJ554" s="20" t="s">
        <v>31</v>
      </c>
      <c r="BK554" s="153">
        <f>ROUND(I554*H554,2)</f>
        <v>0</v>
      </c>
      <c r="BL554" s="20" t="s">
        <v>125</v>
      </c>
      <c r="BM554" s="152" t="s">
        <v>920</v>
      </c>
    </row>
    <row r="555" spans="1:47" s="2" customFormat="1" ht="11.25">
      <c r="A555" s="35"/>
      <c r="B555" s="36"/>
      <c r="C555" s="35"/>
      <c r="D555" s="181" t="s">
        <v>273</v>
      </c>
      <c r="E555" s="35"/>
      <c r="F555" s="182" t="s">
        <v>921</v>
      </c>
      <c r="G555" s="35"/>
      <c r="H555" s="35"/>
      <c r="I555" s="183"/>
      <c r="J555" s="35"/>
      <c r="K555" s="35"/>
      <c r="L555" s="36"/>
      <c r="M555" s="184"/>
      <c r="N555" s="185"/>
      <c r="O555" s="56"/>
      <c r="P555" s="56"/>
      <c r="Q555" s="56"/>
      <c r="R555" s="56"/>
      <c r="S555" s="56"/>
      <c r="T555" s="57"/>
      <c r="U555" s="35"/>
      <c r="V555" s="35"/>
      <c r="W555" s="35"/>
      <c r="X555" s="35"/>
      <c r="Y555" s="35"/>
      <c r="Z555" s="35"/>
      <c r="AA555" s="35"/>
      <c r="AB555" s="35"/>
      <c r="AC555" s="35"/>
      <c r="AD555" s="35"/>
      <c r="AE555" s="35"/>
      <c r="AT555" s="20" t="s">
        <v>273</v>
      </c>
      <c r="AU555" s="20" t="s">
        <v>78</v>
      </c>
    </row>
    <row r="556" spans="2:51" s="13" customFormat="1" ht="11.25">
      <c r="B556" s="154"/>
      <c r="D556" s="155" t="s">
        <v>127</v>
      </c>
      <c r="E556" s="156" t="s">
        <v>3</v>
      </c>
      <c r="F556" s="157" t="s">
        <v>922</v>
      </c>
      <c r="H556" s="158">
        <v>446</v>
      </c>
      <c r="I556" s="159"/>
      <c r="L556" s="154"/>
      <c r="M556" s="160"/>
      <c r="N556" s="161"/>
      <c r="O556" s="161"/>
      <c r="P556" s="161"/>
      <c r="Q556" s="161"/>
      <c r="R556" s="161"/>
      <c r="S556" s="161"/>
      <c r="T556" s="162"/>
      <c r="AT556" s="156" t="s">
        <v>127</v>
      </c>
      <c r="AU556" s="156" t="s">
        <v>78</v>
      </c>
      <c r="AV556" s="13" t="s">
        <v>78</v>
      </c>
      <c r="AW556" s="13" t="s">
        <v>30</v>
      </c>
      <c r="AX556" s="13" t="s">
        <v>31</v>
      </c>
      <c r="AY556" s="156" t="s">
        <v>118</v>
      </c>
    </row>
    <row r="557" spans="1:65" s="2" customFormat="1" ht="24.2" customHeight="1">
      <c r="A557" s="35"/>
      <c r="B557" s="140"/>
      <c r="C557" s="141" t="s">
        <v>923</v>
      </c>
      <c r="D557" s="141" t="s">
        <v>121</v>
      </c>
      <c r="E557" s="142" t="s">
        <v>924</v>
      </c>
      <c r="F557" s="143" t="s">
        <v>925</v>
      </c>
      <c r="G557" s="144" t="s">
        <v>448</v>
      </c>
      <c r="H557" s="145">
        <v>816.42</v>
      </c>
      <c r="I557" s="146"/>
      <c r="J557" s="147">
        <f>ROUND(I557*H557,2)</f>
        <v>0</v>
      </c>
      <c r="K557" s="143" t="s">
        <v>271</v>
      </c>
      <c r="L557" s="36"/>
      <c r="M557" s="148" t="s">
        <v>3</v>
      </c>
      <c r="N557" s="149" t="s">
        <v>40</v>
      </c>
      <c r="O557" s="56"/>
      <c r="P557" s="150">
        <f>O557*H557</f>
        <v>0</v>
      </c>
      <c r="Q557" s="150">
        <v>0</v>
      </c>
      <c r="R557" s="150">
        <f>Q557*H557</f>
        <v>0</v>
      </c>
      <c r="S557" s="150">
        <v>0</v>
      </c>
      <c r="T557" s="151">
        <f>S557*H557</f>
        <v>0</v>
      </c>
      <c r="U557" s="35"/>
      <c r="V557" s="35"/>
      <c r="W557" s="35"/>
      <c r="X557" s="35"/>
      <c r="Y557" s="35"/>
      <c r="Z557" s="35"/>
      <c r="AA557" s="35"/>
      <c r="AB557" s="35"/>
      <c r="AC557" s="35"/>
      <c r="AD557" s="35"/>
      <c r="AE557" s="35"/>
      <c r="AR557" s="152" t="s">
        <v>125</v>
      </c>
      <c r="AT557" s="152" t="s">
        <v>121</v>
      </c>
      <c r="AU557" s="152" t="s">
        <v>78</v>
      </c>
      <c r="AY557" s="20" t="s">
        <v>118</v>
      </c>
      <c r="BE557" s="153">
        <f>IF(N557="základní",J557,0)</f>
        <v>0</v>
      </c>
      <c r="BF557" s="153">
        <f>IF(N557="snížená",J557,0)</f>
        <v>0</v>
      </c>
      <c r="BG557" s="153">
        <f>IF(N557="zákl. přenesená",J557,0)</f>
        <v>0</v>
      </c>
      <c r="BH557" s="153">
        <f>IF(N557="sníž. přenesená",J557,0)</f>
        <v>0</v>
      </c>
      <c r="BI557" s="153">
        <f>IF(N557="nulová",J557,0)</f>
        <v>0</v>
      </c>
      <c r="BJ557" s="20" t="s">
        <v>31</v>
      </c>
      <c r="BK557" s="153">
        <f>ROUND(I557*H557,2)</f>
        <v>0</v>
      </c>
      <c r="BL557" s="20" t="s">
        <v>125</v>
      </c>
      <c r="BM557" s="152" t="s">
        <v>926</v>
      </c>
    </row>
    <row r="558" spans="1:47" s="2" customFormat="1" ht="11.25">
      <c r="A558" s="35"/>
      <c r="B558" s="36"/>
      <c r="C558" s="35"/>
      <c r="D558" s="181" t="s">
        <v>273</v>
      </c>
      <c r="E558" s="35"/>
      <c r="F558" s="182" t="s">
        <v>927</v>
      </c>
      <c r="G558" s="35"/>
      <c r="H558" s="35"/>
      <c r="I558" s="183"/>
      <c r="J558" s="35"/>
      <c r="K558" s="35"/>
      <c r="L558" s="36"/>
      <c r="M558" s="184"/>
      <c r="N558" s="185"/>
      <c r="O558" s="56"/>
      <c r="P558" s="56"/>
      <c r="Q558" s="56"/>
      <c r="R558" s="56"/>
      <c r="S558" s="56"/>
      <c r="T558" s="57"/>
      <c r="U558" s="35"/>
      <c r="V558" s="35"/>
      <c r="W558" s="35"/>
      <c r="X558" s="35"/>
      <c r="Y558" s="35"/>
      <c r="Z558" s="35"/>
      <c r="AA558" s="35"/>
      <c r="AB558" s="35"/>
      <c r="AC558" s="35"/>
      <c r="AD558" s="35"/>
      <c r="AE558" s="35"/>
      <c r="AT558" s="20" t="s">
        <v>273</v>
      </c>
      <c r="AU558" s="20" t="s">
        <v>78</v>
      </c>
    </row>
    <row r="559" spans="2:51" s="13" customFormat="1" ht="11.25">
      <c r="B559" s="154"/>
      <c r="D559" s="155" t="s">
        <v>127</v>
      </c>
      <c r="E559" s="156" t="s">
        <v>3</v>
      </c>
      <c r="F559" s="157" t="s">
        <v>928</v>
      </c>
      <c r="H559" s="158">
        <v>816.42</v>
      </c>
      <c r="I559" s="159"/>
      <c r="L559" s="154"/>
      <c r="M559" s="160"/>
      <c r="N559" s="161"/>
      <c r="O559" s="161"/>
      <c r="P559" s="161"/>
      <c r="Q559" s="161"/>
      <c r="R559" s="161"/>
      <c r="S559" s="161"/>
      <c r="T559" s="162"/>
      <c r="AT559" s="156" t="s">
        <v>127</v>
      </c>
      <c r="AU559" s="156" t="s">
        <v>78</v>
      </c>
      <c r="AV559" s="13" t="s">
        <v>78</v>
      </c>
      <c r="AW559" s="13" t="s">
        <v>30</v>
      </c>
      <c r="AX559" s="13" t="s">
        <v>31</v>
      </c>
      <c r="AY559" s="156" t="s">
        <v>118</v>
      </c>
    </row>
    <row r="560" spans="1:65" s="2" customFormat="1" ht="24.2" customHeight="1">
      <c r="A560" s="35"/>
      <c r="B560" s="140"/>
      <c r="C560" s="141" t="s">
        <v>929</v>
      </c>
      <c r="D560" s="141" t="s">
        <v>121</v>
      </c>
      <c r="E560" s="142" t="s">
        <v>930</v>
      </c>
      <c r="F560" s="143" t="s">
        <v>931</v>
      </c>
      <c r="G560" s="144" t="s">
        <v>448</v>
      </c>
      <c r="H560" s="145">
        <v>5714.94</v>
      </c>
      <c r="I560" s="146"/>
      <c r="J560" s="147">
        <f>ROUND(I560*H560,2)</f>
        <v>0</v>
      </c>
      <c r="K560" s="143" t="s">
        <v>271</v>
      </c>
      <c r="L560" s="36"/>
      <c r="M560" s="148" t="s">
        <v>3</v>
      </c>
      <c r="N560" s="149" t="s">
        <v>40</v>
      </c>
      <c r="O560" s="56"/>
      <c r="P560" s="150">
        <f>O560*H560</f>
        <v>0</v>
      </c>
      <c r="Q560" s="150">
        <v>0</v>
      </c>
      <c r="R560" s="150">
        <f>Q560*H560</f>
        <v>0</v>
      </c>
      <c r="S560" s="150">
        <v>0</v>
      </c>
      <c r="T560" s="151">
        <f>S560*H560</f>
        <v>0</v>
      </c>
      <c r="U560" s="35"/>
      <c r="V560" s="35"/>
      <c r="W560" s="35"/>
      <c r="X560" s="35"/>
      <c r="Y560" s="35"/>
      <c r="Z560" s="35"/>
      <c r="AA560" s="35"/>
      <c r="AB560" s="35"/>
      <c r="AC560" s="35"/>
      <c r="AD560" s="35"/>
      <c r="AE560" s="35"/>
      <c r="AR560" s="152" t="s">
        <v>125</v>
      </c>
      <c r="AT560" s="152" t="s">
        <v>121</v>
      </c>
      <c r="AU560" s="152" t="s">
        <v>78</v>
      </c>
      <c r="AY560" s="20" t="s">
        <v>118</v>
      </c>
      <c r="BE560" s="153">
        <f>IF(N560="základní",J560,0)</f>
        <v>0</v>
      </c>
      <c r="BF560" s="153">
        <f>IF(N560="snížená",J560,0)</f>
        <v>0</v>
      </c>
      <c r="BG560" s="153">
        <f>IF(N560="zákl. přenesená",J560,0)</f>
        <v>0</v>
      </c>
      <c r="BH560" s="153">
        <f>IF(N560="sníž. přenesená",J560,0)</f>
        <v>0</v>
      </c>
      <c r="BI560" s="153">
        <f>IF(N560="nulová",J560,0)</f>
        <v>0</v>
      </c>
      <c r="BJ560" s="20" t="s">
        <v>31</v>
      </c>
      <c r="BK560" s="153">
        <f>ROUND(I560*H560,2)</f>
        <v>0</v>
      </c>
      <c r="BL560" s="20" t="s">
        <v>125</v>
      </c>
      <c r="BM560" s="152" t="s">
        <v>932</v>
      </c>
    </row>
    <row r="561" spans="1:47" s="2" customFormat="1" ht="11.25">
      <c r="A561" s="35"/>
      <c r="B561" s="36"/>
      <c r="C561" s="35"/>
      <c r="D561" s="181" t="s">
        <v>273</v>
      </c>
      <c r="E561" s="35"/>
      <c r="F561" s="182" t="s">
        <v>933</v>
      </c>
      <c r="G561" s="35"/>
      <c r="H561" s="35"/>
      <c r="I561" s="183"/>
      <c r="J561" s="35"/>
      <c r="K561" s="35"/>
      <c r="L561" s="36"/>
      <c r="M561" s="184"/>
      <c r="N561" s="185"/>
      <c r="O561" s="56"/>
      <c r="P561" s="56"/>
      <c r="Q561" s="56"/>
      <c r="R561" s="56"/>
      <c r="S561" s="56"/>
      <c r="T561" s="57"/>
      <c r="U561" s="35"/>
      <c r="V561" s="35"/>
      <c r="W561" s="35"/>
      <c r="X561" s="35"/>
      <c r="Y561" s="35"/>
      <c r="Z561" s="35"/>
      <c r="AA561" s="35"/>
      <c r="AB561" s="35"/>
      <c r="AC561" s="35"/>
      <c r="AD561" s="35"/>
      <c r="AE561" s="35"/>
      <c r="AT561" s="20" t="s">
        <v>273</v>
      </c>
      <c r="AU561" s="20" t="s">
        <v>78</v>
      </c>
    </row>
    <row r="562" spans="2:51" s="13" customFormat="1" ht="11.25">
      <c r="B562" s="154"/>
      <c r="D562" s="155" t="s">
        <v>127</v>
      </c>
      <c r="E562" s="156" t="s">
        <v>3</v>
      </c>
      <c r="F562" s="157" t="s">
        <v>934</v>
      </c>
      <c r="H562" s="158">
        <v>5714.94</v>
      </c>
      <c r="I562" s="159"/>
      <c r="L562" s="154"/>
      <c r="M562" s="160"/>
      <c r="N562" s="161"/>
      <c r="O562" s="161"/>
      <c r="P562" s="161"/>
      <c r="Q562" s="161"/>
      <c r="R562" s="161"/>
      <c r="S562" s="161"/>
      <c r="T562" s="162"/>
      <c r="AT562" s="156" t="s">
        <v>127</v>
      </c>
      <c r="AU562" s="156" t="s">
        <v>78</v>
      </c>
      <c r="AV562" s="13" t="s">
        <v>78</v>
      </c>
      <c r="AW562" s="13" t="s">
        <v>30</v>
      </c>
      <c r="AX562" s="13" t="s">
        <v>69</v>
      </c>
      <c r="AY562" s="156" t="s">
        <v>118</v>
      </c>
    </row>
    <row r="563" spans="2:51" s="15" customFormat="1" ht="11.25">
      <c r="B563" s="170"/>
      <c r="D563" s="155" t="s">
        <v>127</v>
      </c>
      <c r="E563" s="171" t="s">
        <v>3</v>
      </c>
      <c r="F563" s="172" t="s">
        <v>150</v>
      </c>
      <c r="H563" s="173">
        <v>5714.94</v>
      </c>
      <c r="I563" s="174"/>
      <c r="L563" s="170"/>
      <c r="M563" s="175"/>
      <c r="N563" s="176"/>
      <c r="O563" s="176"/>
      <c r="P563" s="176"/>
      <c r="Q563" s="176"/>
      <c r="R563" s="176"/>
      <c r="S563" s="176"/>
      <c r="T563" s="177"/>
      <c r="AT563" s="171" t="s">
        <v>127</v>
      </c>
      <c r="AU563" s="171" t="s">
        <v>78</v>
      </c>
      <c r="AV563" s="15" t="s">
        <v>125</v>
      </c>
      <c r="AW563" s="15" t="s">
        <v>30</v>
      </c>
      <c r="AX563" s="15" t="s">
        <v>31</v>
      </c>
      <c r="AY563" s="171" t="s">
        <v>118</v>
      </c>
    </row>
    <row r="564" spans="1:65" s="2" customFormat="1" ht="16.5" customHeight="1">
      <c r="A564" s="35"/>
      <c r="B564" s="140"/>
      <c r="C564" s="141" t="s">
        <v>935</v>
      </c>
      <c r="D564" s="141" t="s">
        <v>121</v>
      </c>
      <c r="E564" s="142" t="s">
        <v>936</v>
      </c>
      <c r="F564" s="143" t="s">
        <v>937</v>
      </c>
      <c r="G564" s="144" t="s">
        <v>448</v>
      </c>
      <c r="H564" s="145">
        <v>214.369</v>
      </c>
      <c r="I564" s="146"/>
      <c r="J564" s="147">
        <f>ROUND(I564*H564,2)</f>
        <v>0</v>
      </c>
      <c r="K564" s="143" t="s">
        <v>3</v>
      </c>
      <c r="L564" s="36"/>
      <c r="M564" s="148" t="s">
        <v>3</v>
      </c>
      <c r="N564" s="149" t="s">
        <v>40</v>
      </c>
      <c r="O564" s="56"/>
      <c r="P564" s="150">
        <f>O564*H564</f>
        <v>0</v>
      </c>
      <c r="Q564" s="150">
        <v>0</v>
      </c>
      <c r="R564" s="150">
        <f>Q564*H564</f>
        <v>0</v>
      </c>
      <c r="S564" s="150">
        <v>0</v>
      </c>
      <c r="T564" s="151">
        <f>S564*H564</f>
        <v>0</v>
      </c>
      <c r="U564" s="35"/>
      <c r="V564" s="35"/>
      <c r="W564" s="35"/>
      <c r="X564" s="35"/>
      <c r="Y564" s="35"/>
      <c r="Z564" s="35"/>
      <c r="AA564" s="35"/>
      <c r="AB564" s="35"/>
      <c r="AC564" s="35"/>
      <c r="AD564" s="35"/>
      <c r="AE564" s="35"/>
      <c r="AR564" s="152" t="s">
        <v>125</v>
      </c>
      <c r="AT564" s="152" t="s">
        <v>121</v>
      </c>
      <c r="AU564" s="152" t="s">
        <v>78</v>
      </c>
      <c r="AY564" s="20" t="s">
        <v>118</v>
      </c>
      <c r="BE564" s="153">
        <f>IF(N564="základní",J564,0)</f>
        <v>0</v>
      </c>
      <c r="BF564" s="153">
        <f>IF(N564="snížená",J564,0)</f>
        <v>0</v>
      </c>
      <c r="BG564" s="153">
        <f>IF(N564="zákl. přenesená",J564,0)</f>
        <v>0</v>
      </c>
      <c r="BH564" s="153">
        <f>IF(N564="sníž. přenesená",J564,0)</f>
        <v>0</v>
      </c>
      <c r="BI564" s="153">
        <f>IF(N564="nulová",J564,0)</f>
        <v>0</v>
      </c>
      <c r="BJ564" s="20" t="s">
        <v>31</v>
      </c>
      <c r="BK564" s="153">
        <f>ROUND(I564*H564,2)</f>
        <v>0</v>
      </c>
      <c r="BL564" s="20" t="s">
        <v>125</v>
      </c>
      <c r="BM564" s="152" t="s">
        <v>938</v>
      </c>
    </row>
    <row r="565" spans="2:51" s="13" customFormat="1" ht="11.25">
      <c r="B565" s="154"/>
      <c r="D565" s="155" t="s">
        <v>127</v>
      </c>
      <c r="E565" s="156" t="s">
        <v>3</v>
      </c>
      <c r="F565" s="157" t="s">
        <v>939</v>
      </c>
      <c r="H565" s="158">
        <v>214.369</v>
      </c>
      <c r="I565" s="159"/>
      <c r="L565" s="154"/>
      <c r="M565" s="160"/>
      <c r="N565" s="161"/>
      <c r="O565" s="161"/>
      <c r="P565" s="161"/>
      <c r="Q565" s="161"/>
      <c r="R565" s="161"/>
      <c r="S565" s="161"/>
      <c r="T565" s="162"/>
      <c r="AT565" s="156" t="s">
        <v>127</v>
      </c>
      <c r="AU565" s="156" t="s">
        <v>78</v>
      </c>
      <c r="AV565" s="13" t="s">
        <v>78</v>
      </c>
      <c r="AW565" s="13" t="s">
        <v>30</v>
      </c>
      <c r="AX565" s="13" t="s">
        <v>69</v>
      </c>
      <c r="AY565" s="156" t="s">
        <v>118</v>
      </c>
    </row>
    <row r="566" spans="2:51" s="15" customFormat="1" ht="11.25">
      <c r="B566" s="170"/>
      <c r="D566" s="155" t="s">
        <v>127</v>
      </c>
      <c r="E566" s="171" t="s">
        <v>3</v>
      </c>
      <c r="F566" s="172" t="s">
        <v>150</v>
      </c>
      <c r="H566" s="173">
        <v>214.369</v>
      </c>
      <c r="I566" s="174"/>
      <c r="L566" s="170"/>
      <c r="M566" s="175"/>
      <c r="N566" s="176"/>
      <c r="O566" s="176"/>
      <c r="P566" s="176"/>
      <c r="Q566" s="176"/>
      <c r="R566" s="176"/>
      <c r="S566" s="176"/>
      <c r="T566" s="177"/>
      <c r="AT566" s="171" t="s">
        <v>127</v>
      </c>
      <c r="AU566" s="171" t="s">
        <v>78</v>
      </c>
      <c r="AV566" s="15" t="s">
        <v>125</v>
      </c>
      <c r="AW566" s="15" t="s">
        <v>30</v>
      </c>
      <c r="AX566" s="15" t="s">
        <v>31</v>
      </c>
      <c r="AY566" s="171" t="s">
        <v>118</v>
      </c>
    </row>
    <row r="567" spans="1:65" s="2" customFormat="1" ht="16.5" customHeight="1">
      <c r="A567" s="35"/>
      <c r="B567" s="140"/>
      <c r="C567" s="141" t="s">
        <v>940</v>
      </c>
      <c r="D567" s="141" t="s">
        <v>121</v>
      </c>
      <c r="E567" s="142" t="s">
        <v>941</v>
      </c>
      <c r="F567" s="143" t="s">
        <v>511</v>
      </c>
      <c r="G567" s="144" t="s">
        <v>448</v>
      </c>
      <c r="H567" s="145">
        <v>602.051</v>
      </c>
      <c r="I567" s="146"/>
      <c r="J567" s="147">
        <f>ROUND(I567*H567,2)</f>
        <v>0</v>
      </c>
      <c r="K567" s="143" t="s">
        <v>3</v>
      </c>
      <c r="L567" s="36"/>
      <c r="M567" s="148" t="s">
        <v>3</v>
      </c>
      <c r="N567" s="149" t="s">
        <v>40</v>
      </c>
      <c r="O567" s="56"/>
      <c r="P567" s="150">
        <f>O567*H567</f>
        <v>0</v>
      </c>
      <c r="Q567" s="150">
        <v>0</v>
      </c>
      <c r="R567" s="150">
        <f>Q567*H567</f>
        <v>0</v>
      </c>
      <c r="S567" s="150">
        <v>0</v>
      </c>
      <c r="T567" s="151">
        <f>S567*H567</f>
        <v>0</v>
      </c>
      <c r="U567" s="35"/>
      <c r="V567" s="35"/>
      <c r="W567" s="35"/>
      <c r="X567" s="35"/>
      <c r="Y567" s="35"/>
      <c r="Z567" s="35"/>
      <c r="AA567" s="35"/>
      <c r="AB567" s="35"/>
      <c r="AC567" s="35"/>
      <c r="AD567" s="35"/>
      <c r="AE567" s="35"/>
      <c r="AR567" s="152" t="s">
        <v>125</v>
      </c>
      <c r="AT567" s="152" t="s">
        <v>121</v>
      </c>
      <c r="AU567" s="152" t="s">
        <v>78</v>
      </c>
      <c r="AY567" s="20" t="s">
        <v>118</v>
      </c>
      <c r="BE567" s="153">
        <f>IF(N567="základní",J567,0)</f>
        <v>0</v>
      </c>
      <c r="BF567" s="153">
        <f>IF(N567="snížená",J567,0)</f>
        <v>0</v>
      </c>
      <c r="BG567" s="153">
        <f>IF(N567="zákl. přenesená",J567,0)</f>
        <v>0</v>
      </c>
      <c r="BH567" s="153">
        <f>IF(N567="sníž. přenesená",J567,0)</f>
        <v>0</v>
      </c>
      <c r="BI567" s="153">
        <f>IF(N567="nulová",J567,0)</f>
        <v>0</v>
      </c>
      <c r="BJ567" s="20" t="s">
        <v>31</v>
      </c>
      <c r="BK567" s="153">
        <f>ROUND(I567*H567,2)</f>
        <v>0</v>
      </c>
      <c r="BL567" s="20" t="s">
        <v>125</v>
      </c>
      <c r="BM567" s="152" t="s">
        <v>942</v>
      </c>
    </row>
    <row r="568" spans="2:51" s="13" customFormat="1" ht="11.25">
      <c r="B568" s="154"/>
      <c r="D568" s="155" t="s">
        <v>127</v>
      </c>
      <c r="E568" s="156" t="s">
        <v>3</v>
      </c>
      <c r="F568" s="157" t="s">
        <v>943</v>
      </c>
      <c r="H568" s="158">
        <v>602.051</v>
      </c>
      <c r="I568" s="159"/>
      <c r="L568" s="154"/>
      <c r="M568" s="160"/>
      <c r="N568" s="161"/>
      <c r="O568" s="161"/>
      <c r="P568" s="161"/>
      <c r="Q568" s="161"/>
      <c r="R568" s="161"/>
      <c r="S568" s="161"/>
      <c r="T568" s="162"/>
      <c r="AT568" s="156" t="s">
        <v>127</v>
      </c>
      <c r="AU568" s="156" t="s">
        <v>78</v>
      </c>
      <c r="AV568" s="13" t="s">
        <v>78</v>
      </c>
      <c r="AW568" s="13" t="s">
        <v>30</v>
      </c>
      <c r="AX568" s="13" t="s">
        <v>69</v>
      </c>
      <c r="AY568" s="156" t="s">
        <v>118</v>
      </c>
    </row>
    <row r="569" spans="2:51" s="15" customFormat="1" ht="11.25">
      <c r="B569" s="170"/>
      <c r="D569" s="155" t="s">
        <v>127</v>
      </c>
      <c r="E569" s="171" t="s">
        <v>3</v>
      </c>
      <c r="F569" s="172" t="s">
        <v>150</v>
      </c>
      <c r="H569" s="173">
        <v>602.051</v>
      </c>
      <c r="I569" s="174"/>
      <c r="L569" s="170"/>
      <c r="M569" s="175"/>
      <c r="N569" s="176"/>
      <c r="O569" s="176"/>
      <c r="P569" s="176"/>
      <c r="Q569" s="176"/>
      <c r="R569" s="176"/>
      <c r="S569" s="176"/>
      <c r="T569" s="177"/>
      <c r="AT569" s="171" t="s">
        <v>127</v>
      </c>
      <c r="AU569" s="171" t="s">
        <v>78</v>
      </c>
      <c r="AV569" s="15" t="s">
        <v>125</v>
      </c>
      <c r="AW569" s="15" t="s">
        <v>30</v>
      </c>
      <c r="AX569" s="15" t="s">
        <v>31</v>
      </c>
      <c r="AY569" s="171" t="s">
        <v>118</v>
      </c>
    </row>
    <row r="570" spans="1:65" s="2" customFormat="1" ht="24.2" customHeight="1">
      <c r="A570" s="35"/>
      <c r="B570" s="140"/>
      <c r="C570" s="141" t="s">
        <v>944</v>
      </c>
      <c r="D570" s="141" t="s">
        <v>121</v>
      </c>
      <c r="E570" s="142" t="s">
        <v>945</v>
      </c>
      <c r="F570" s="143" t="s">
        <v>946</v>
      </c>
      <c r="G570" s="144" t="s">
        <v>448</v>
      </c>
      <c r="H570" s="145">
        <v>885.339</v>
      </c>
      <c r="I570" s="146"/>
      <c r="J570" s="147">
        <f>ROUND(I570*H570,2)</f>
        <v>0</v>
      </c>
      <c r="K570" s="143" t="s">
        <v>271</v>
      </c>
      <c r="L570" s="36"/>
      <c r="M570" s="148" t="s">
        <v>3</v>
      </c>
      <c r="N570" s="149" t="s">
        <v>40</v>
      </c>
      <c r="O570" s="56"/>
      <c r="P570" s="150">
        <f>O570*H570</f>
        <v>0</v>
      </c>
      <c r="Q570" s="150">
        <v>0</v>
      </c>
      <c r="R570" s="150">
        <f>Q570*H570</f>
        <v>0</v>
      </c>
      <c r="S570" s="150">
        <v>0</v>
      </c>
      <c r="T570" s="151">
        <f>S570*H570</f>
        <v>0</v>
      </c>
      <c r="U570" s="35"/>
      <c r="V570" s="35"/>
      <c r="W570" s="35"/>
      <c r="X570" s="35"/>
      <c r="Y570" s="35"/>
      <c r="Z570" s="35"/>
      <c r="AA570" s="35"/>
      <c r="AB570" s="35"/>
      <c r="AC570" s="35"/>
      <c r="AD570" s="35"/>
      <c r="AE570" s="35"/>
      <c r="AR570" s="152" t="s">
        <v>125</v>
      </c>
      <c r="AT570" s="152" t="s">
        <v>121</v>
      </c>
      <c r="AU570" s="152" t="s">
        <v>78</v>
      </c>
      <c r="AY570" s="20" t="s">
        <v>118</v>
      </c>
      <c r="BE570" s="153">
        <f>IF(N570="základní",J570,0)</f>
        <v>0</v>
      </c>
      <c r="BF570" s="153">
        <f>IF(N570="snížená",J570,0)</f>
        <v>0</v>
      </c>
      <c r="BG570" s="153">
        <f>IF(N570="zákl. přenesená",J570,0)</f>
        <v>0</v>
      </c>
      <c r="BH570" s="153">
        <f>IF(N570="sníž. přenesená",J570,0)</f>
        <v>0</v>
      </c>
      <c r="BI570" s="153">
        <f>IF(N570="nulová",J570,0)</f>
        <v>0</v>
      </c>
      <c r="BJ570" s="20" t="s">
        <v>31</v>
      </c>
      <c r="BK570" s="153">
        <f>ROUND(I570*H570,2)</f>
        <v>0</v>
      </c>
      <c r="BL570" s="20" t="s">
        <v>125</v>
      </c>
      <c r="BM570" s="152" t="s">
        <v>947</v>
      </c>
    </row>
    <row r="571" spans="1:47" s="2" customFormat="1" ht="11.25">
      <c r="A571" s="35"/>
      <c r="B571" s="36"/>
      <c r="C571" s="35"/>
      <c r="D571" s="181" t="s">
        <v>273</v>
      </c>
      <c r="E571" s="35"/>
      <c r="F571" s="182" t="s">
        <v>948</v>
      </c>
      <c r="G571" s="35"/>
      <c r="H571" s="35"/>
      <c r="I571" s="183"/>
      <c r="J571" s="35"/>
      <c r="K571" s="35"/>
      <c r="L571" s="36"/>
      <c r="M571" s="205"/>
      <c r="N571" s="206"/>
      <c r="O571" s="207"/>
      <c r="P571" s="207"/>
      <c r="Q571" s="207"/>
      <c r="R571" s="207"/>
      <c r="S571" s="207"/>
      <c r="T571" s="208"/>
      <c r="U571" s="35"/>
      <c r="V571" s="35"/>
      <c r="W571" s="35"/>
      <c r="X571" s="35"/>
      <c r="Y571" s="35"/>
      <c r="Z571" s="35"/>
      <c r="AA571" s="35"/>
      <c r="AB571" s="35"/>
      <c r="AC571" s="35"/>
      <c r="AD571" s="35"/>
      <c r="AE571" s="35"/>
      <c r="AT571" s="20" t="s">
        <v>273</v>
      </c>
      <c r="AU571" s="20" t="s">
        <v>78</v>
      </c>
    </row>
    <row r="572" spans="1:31" s="2" customFormat="1" ht="6.95" customHeight="1">
      <c r="A572" s="35"/>
      <c r="B572" s="45"/>
      <c r="C572" s="46"/>
      <c r="D572" s="46"/>
      <c r="E572" s="46"/>
      <c r="F572" s="46"/>
      <c r="G572" s="46"/>
      <c r="H572" s="46"/>
      <c r="I572" s="46"/>
      <c r="J572" s="46"/>
      <c r="K572" s="46"/>
      <c r="L572" s="36"/>
      <c r="M572" s="35"/>
      <c r="O572" s="35"/>
      <c r="P572" s="35"/>
      <c r="Q572" s="35"/>
      <c r="R572" s="35"/>
      <c r="S572" s="35"/>
      <c r="T572" s="35"/>
      <c r="U572" s="35"/>
      <c r="V572" s="35"/>
      <c r="W572" s="35"/>
      <c r="X572" s="35"/>
      <c r="Y572" s="35"/>
      <c r="Z572" s="35"/>
      <c r="AA572" s="35"/>
      <c r="AB572" s="35"/>
      <c r="AC572" s="35"/>
      <c r="AD572" s="35"/>
      <c r="AE572" s="35"/>
    </row>
  </sheetData>
  <autoFilter ref="C85:K571"/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hyperlinks>
    <hyperlink ref="F90" r:id="rId1" display="https://podminky.urs.cz/item/CS_URS_2024_01/113107346"/>
    <hyperlink ref="F93" r:id="rId2" display="https://podminky.urs.cz/item/CS_URS_2024_01/113107333"/>
    <hyperlink ref="F97" r:id="rId3" display="https://podminky.urs.cz/item/CS_URS_2024_01/113107243"/>
    <hyperlink ref="F103" r:id="rId4" display="https://podminky.urs.cz/item/CS_URS_2024_01/113107231"/>
    <hyperlink ref="F106" r:id="rId5" display="https://podminky.urs.cz/item/CS_URS_2024_01/113107224"/>
    <hyperlink ref="F109" r:id="rId6" display="https://podminky.urs.cz/item/CS_URS_2024_01/115101201"/>
    <hyperlink ref="F114" r:id="rId7" display="https://podminky.urs.cz/item/CS_URS_2024_01/115101301"/>
    <hyperlink ref="F117" r:id="rId8" display="https://podminky.urs.cz/item/CS_URS_2024_01/119001421"/>
    <hyperlink ref="F120" r:id="rId9" display="https://podminky.urs.cz/item/CS_URS_2024_01/460671112"/>
    <hyperlink ref="F126" r:id="rId10" display="https://podminky.urs.cz/item/CS_URS_2024_01/139001101"/>
    <hyperlink ref="F140" r:id="rId11" display="https://podminky.urs.cz/item/CS_URS_2024_01/132254206"/>
    <hyperlink ref="F162" r:id="rId12" display="https://podminky.urs.cz/item/CS_URS_2024_01/132354206"/>
    <hyperlink ref="F166" r:id="rId13" display="https://podminky.urs.cz/item/CS_URS_2024_01/151201102"/>
    <hyperlink ref="F172" r:id="rId14" display="https://podminky.urs.cz/item/CS_URS_2024_01/151201103"/>
    <hyperlink ref="F181" r:id="rId15" display="https://podminky.urs.cz/item/CS_URS_2024_01/151201112"/>
    <hyperlink ref="F183" r:id="rId16" display="https://podminky.urs.cz/item/CS_URS_2024_01/151201113"/>
    <hyperlink ref="F185" r:id="rId17" display="https://podminky.urs.cz/item/CS_URS_2024_01/161151103"/>
    <hyperlink ref="F194" r:id="rId18" display="https://podminky.urs.cz/item/CS_URS_2024_01/161151113"/>
    <hyperlink ref="F197" r:id="rId19" display="https://podminky.urs.cz/item/CS_URS_2024_01/162751115"/>
    <hyperlink ref="F200" r:id="rId20" display="https://podminky.urs.cz/item/CS_URS_2024_01/162751135"/>
    <hyperlink ref="F203" r:id="rId21" display="https://podminky.urs.cz/item/CS_URS_2024_01/171251201"/>
    <hyperlink ref="F211" r:id="rId22" display="https://podminky.urs.cz/item/CS_URS_2024_01/174151101"/>
    <hyperlink ref="F237" r:id="rId23" display="https://podminky.urs.cz/item/CS_URS_2024_01/167151111"/>
    <hyperlink ref="F242" r:id="rId24" display="https://podminky.urs.cz/item/CS_URS_2024_01/162351103"/>
    <hyperlink ref="F246" r:id="rId25" display="https://podminky.urs.cz/item/CS_URS_2024_01/358315114"/>
    <hyperlink ref="F251" r:id="rId26" display="https://podminky.urs.cz/item/CS_URS_2024_01/358325114"/>
    <hyperlink ref="F259" r:id="rId27" display="https://podminky.urs.cz/item/CS_URS_2024_01/899102211"/>
    <hyperlink ref="F262" r:id="rId28" display="https://podminky.urs.cz/item/CS_URS_2024_01/997013151"/>
    <hyperlink ref="F268" r:id="rId29" display="https://podminky.urs.cz/item/CS_URS_2024_01/997013501"/>
    <hyperlink ref="F271" r:id="rId30" display="https://podminky.urs.cz/item/CS_URS_2024_01/997013509"/>
    <hyperlink ref="F293" r:id="rId31" display="https://podminky.urs.cz/item/CS_URS_2024_01/451573111"/>
    <hyperlink ref="F300" r:id="rId32" display="https://podminky.urs.cz/item/CS_URS_2024_01/167151101"/>
    <hyperlink ref="F304" r:id="rId33" display="https://podminky.urs.cz/item/CS_URS_2024_01/162351103"/>
    <hyperlink ref="F307" r:id="rId34" display="https://podminky.urs.cz/item/CS_URS_2024_01/452311121"/>
    <hyperlink ref="F317" r:id="rId35" display="https://podminky.urs.cz/item/CS_URS_2024_01/452312131"/>
    <hyperlink ref="F323" r:id="rId36" display="https://podminky.urs.cz/item/CS_URS_2024_01/452111111"/>
    <hyperlink ref="F336" r:id="rId37" display="https://podminky.urs.cz/item/CS_URS_2024_01/452112111"/>
    <hyperlink ref="F352" r:id="rId38" display="https://podminky.urs.cz/item/CS_URS_2024_01/452112121"/>
    <hyperlink ref="F360" r:id="rId39" display="https://podminky.urs.cz/item/CS_URS_2024_01/632458321"/>
    <hyperlink ref="F363" r:id="rId40" display="https://podminky.urs.cz/item/CS_URS_2024_01/632458326"/>
    <hyperlink ref="F367" r:id="rId41" display="https://podminky.urs.cz/item/CS_URS_2024_01/831372121"/>
    <hyperlink ref="F372" r:id="rId42" display="https://podminky.urs.cz/item/CS_URS_2024_01/831392121"/>
    <hyperlink ref="F377" r:id="rId43" display="https://podminky.urs.cz/item/CS_URS_2024_01/837311221"/>
    <hyperlink ref="F383" r:id="rId44" display="https://podminky.urs.cz/item/CS_URS_2024_01/837365121R"/>
    <hyperlink ref="F386" r:id="rId45" display="https://podminky.urs.cz/item/CS_URS_2024_01/837371221"/>
    <hyperlink ref="F398" r:id="rId46" display="https://podminky.urs.cz/item/CS_URS_2024_01/837391221"/>
    <hyperlink ref="F410" r:id="rId47" display="https://podminky.urs.cz/item/CS_URS_2024_01/899623141"/>
    <hyperlink ref="F436" r:id="rId48" display="https://podminky.urs.cz/item/CS_URS_2024_01/894608112"/>
    <hyperlink ref="F445" r:id="rId49" display="https://podminky.urs.cz/item/CS_URS_2024_01/894501111"/>
    <hyperlink ref="F450" r:id="rId50" display="https://podminky.urs.cz/item/CS_URS_2024_01/894501112"/>
    <hyperlink ref="F453" r:id="rId51" display="https://podminky.urs.cz/item/CS_URS_2024_01/894501121"/>
    <hyperlink ref="F459" r:id="rId52" display="https://podminky.urs.cz/item/CS_URS_2024_01/894501122"/>
    <hyperlink ref="F491" r:id="rId53" display="https://podminky.urs.cz/item/CS_URS_2024_01/894411311"/>
    <hyperlink ref="F509" r:id="rId54" display="https://podminky.urs.cz/item/CS_URS_2024_01/894412411"/>
    <hyperlink ref="F515" r:id="rId55" display="https://podminky.urs.cz/item/CS_URS_2024_01/894414211"/>
    <hyperlink ref="F521" r:id="rId56" display="https://podminky.urs.cz/item/CS_URS_2024_01/894414111"/>
    <hyperlink ref="F532" r:id="rId57" display="https://podminky.urs.cz/item/CS_URS_2024_01/899102112"/>
    <hyperlink ref="F537" r:id="rId58" display="https://podminky.urs.cz/item/CS_URS_2024_01/899104112.1"/>
    <hyperlink ref="F543" r:id="rId59" display="https://podminky.urs.cz/item/CS_URS_2024_01/916111122"/>
    <hyperlink ref="F549" r:id="rId60" display="https://podminky.urs.cz/item/CS_URS_2024_01/916111123"/>
    <hyperlink ref="F555" r:id="rId61" display="https://podminky.urs.cz/item/CS_URS_2024_01/919735113"/>
    <hyperlink ref="F558" r:id="rId62" display="https://podminky.urs.cz/item/CS_URS_2024_01/997221561"/>
    <hyperlink ref="F561" r:id="rId63" display="https://podminky.urs.cz/item/CS_URS_2024_01/997221569"/>
    <hyperlink ref="F571" r:id="rId64" display="https://podminky.urs.cz/item/CS_URS_2024_01/998275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6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43"/>
  <sheetViews>
    <sheetView showGridLines="0" workbookViewId="0" topLeftCell="A161">
      <selection activeCell="J12" sqref="J12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33" t="s">
        <v>6</v>
      </c>
      <c r="M2" s="318"/>
      <c r="N2" s="318"/>
      <c r="O2" s="318"/>
      <c r="P2" s="318"/>
      <c r="Q2" s="318"/>
      <c r="R2" s="318"/>
      <c r="S2" s="318"/>
      <c r="T2" s="318"/>
      <c r="U2" s="318"/>
      <c r="V2" s="318"/>
      <c r="AT2" s="20" t="s">
        <v>84</v>
      </c>
    </row>
    <row r="3" spans="2:46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3"/>
      <c r="AT3" s="20" t="s">
        <v>78</v>
      </c>
    </row>
    <row r="4" spans="2:46" s="1" customFormat="1" ht="24.95" customHeight="1">
      <c r="B4" s="23"/>
      <c r="D4" s="24" t="s">
        <v>94</v>
      </c>
      <c r="L4" s="23"/>
      <c r="M4" s="91" t="s">
        <v>11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30" t="s">
        <v>17</v>
      </c>
      <c r="L6" s="23"/>
    </row>
    <row r="7" spans="2:12" s="1" customFormat="1" ht="16.5" customHeight="1">
      <c r="B7" s="23"/>
      <c r="E7" s="334" t="str">
        <f>'Rekapitulace stavby'!K6</f>
        <v>Brno, Havlenova - rekonstrukce kanalizace a vodovodu</v>
      </c>
      <c r="F7" s="335"/>
      <c r="G7" s="335"/>
      <c r="H7" s="335"/>
      <c r="L7" s="23"/>
    </row>
    <row r="8" spans="1:31" s="2" customFormat="1" ht="12" customHeight="1">
      <c r="A8" s="35"/>
      <c r="B8" s="36"/>
      <c r="C8" s="35"/>
      <c r="D8" s="30" t="s">
        <v>95</v>
      </c>
      <c r="E8" s="35"/>
      <c r="F8" s="35"/>
      <c r="G8" s="35"/>
      <c r="H8" s="35"/>
      <c r="I8" s="35"/>
      <c r="J8" s="35"/>
      <c r="K8" s="35"/>
      <c r="L8" s="9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36"/>
      <c r="C9" s="35"/>
      <c r="D9" s="35"/>
      <c r="E9" s="296" t="s">
        <v>949</v>
      </c>
      <c r="F9" s="336"/>
      <c r="G9" s="336"/>
      <c r="H9" s="336"/>
      <c r="I9" s="35"/>
      <c r="J9" s="35"/>
      <c r="K9" s="35"/>
      <c r="L9" s="9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36"/>
      <c r="C10" s="35"/>
      <c r="D10" s="35"/>
      <c r="E10" s="35"/>
      <c r="F10" s="35"/>
      <c r="G10" s="35"/>
      <c r="H10" s="35"/>
      <c r="I10" s="35"/>
      <c r="J10" s="35"/>
      <c r="K10" s="35"/>
      <c r="L10" s="9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36"/>
      <c r="C11" s="35"/>
      <c r="D11" s="30" t="s">
        <v>19</v>
      </c>
      <c r="E11" s="35"/>
      <c r="F11" s="28" t="s">
        <v>3</v>
      </c>
      <c r="G11" s="35"/>
      <c r="H11" s="35"/>
      <c r="I11" s="30" t="s">
        <v>20</v>
      </c>
      <c r="J11" s="28" t="s">
        <v>3</v>
      </c>
      <c r="K11" s="35"/>
      <c r="L11" s="9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36"/>
      <c r="C12" s="35"/>
      <c r="D12" s="30" t="s">
        <v>21</v>
      </c>
      <c r="E12" s="35"/>
      <c r="F12" s="28" t="s">
        <v>22</v>
      </c>
      <c r="G12" s="35"/>
      <c r="H12" s="35"/>
      <c r="I12" s="30" t="s">
        <v>23</v>
      </c>
      <c r="J12" s="53"/>
      <c r="K12" s="35"/>
      <c r="L12" s="9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36"/>
      <c r="C13" s="35"/>
      <c r="D13" s="35"/>
      <c r="E13" s="35"/>
      <c r="F13" s="35"/>
      <c r="G13" s="35"/>
      <c r="H13" s="35"/>
      <c r="I13" s="35"/>
      <c r="J13" s="35"/>
      <c r="K13" s="35"/>
      <c r="L13" s="9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36"/>
      <c r="C14" s="35"/>
      <c r="D14" s="30" t="s">
        <v>24</v>
      </c>
      <c r="E14" s="35"/>
      <c r="F14" s="35"/>
      <c r="G14" s="35"/>
      <c r="H14" s="35"/>
      <c r="I14" s="30" t="s">
        <v>25</v>
      </c>
      <c r="J14" s="28" t="str">
        <f>IF('Rekapitulace stavby'!AN10="","",'Rekapitulace stavby'!AN10)</f>
        <v/>
      </c>
      <c r="K14" s="35"/>
      <c r="L14" s="9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36"/>
      <c r="C15" s="35"/>
      <c r="D15" s="35"/>
      <c r="E15" s="28" t="str">
        <f>IF('Rekapitulace stavby'!E11="","",'Rekapitulace stavby'!E11)</f>
        <v xml:space="preserve"> </v>
      </c>
      <c r="F15" s="35"/>
      <c r="G15" s="35"/>
      <c r="H15" s="35"/>
      <c r="I15" s="30" t="s">
        <v>26</v>
      </c>
      <c r="J15" s="28" t="str">
        <f>IF('Rekapitulace stavby'!AN11="","",'Rekapitulace stavby'!AN11)</f>
        <v/>
      </c>
      <c r="K15" s="35"/>
      <c r="L15" s="9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36"/>
      <c r="C16" s="35"/>
      <c r="D16" s="35"/>
      <c r="E16" s="35"/>
      <c r="F16" s="35"/>
      <c r="G16" s="35"/>
      <c r="H16" s="35"/>
      <c r="I16" s="35"/>
      <c r="J16" s="35"/>
      <c r="K16" s="35"/>
      <c r="L16" s="9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36"/>
      <c r="C17" s="35"/>
      <c r="D17" s="30" t="s">
        <v>27</v>
      </c>
      <c r="E17" s="35"/>
      <c r="F17" s="35"/>
      <c r="G17" s="35"/>
      <c r="H17" s="35"/>
      <c r="I17" s="30" t="s">
        <v>25</v>
      </c>
      <c r="J17" s="31" t="str">
        <f>'Rekapitulace stavby'!AN13</f>
        <v>Vyplň údaj</v>
      </c>
      <c r="K17" s="35"/>
      <c r="L17" s="9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36"/>
      <c r="C18" s="35"/>
      <c r="D18" s="35"/>
      <c r="E18" s="337" t="str">
        <f>'Rekapitulace stavby'!E14</f>
        <v>Vyplň údaj</v>
      </c>
      <c r="F18" s="317"/>
      <c r="G18" s="317"/>
      <c r="H18" s="317"/>
      <c r="I18" s="30" t="s">
        <v>26</v>
      </c>
      <c r="J18" s="31" t="str">
        <f>'Rekapitulace stavby'!AN14</f>
        <v>Vyplň údaj</v>
      </c>
      <c r="K18" s="35"/>
      <c r="L18" s="9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36"/>
      <c r="C19" s="35"/>
      <c r="D19" s="35"/>
      <c r="E19" s="35"/>
      <c r="F19" s="35"/>
      <c r="G19" s="35"/>
      <c r="H19" s="35"/>
      <c r="I19" s="35"/>
      <c r="J19" s="35"/>
      <c r="K19" s="35"/>
      <c r="L19" s="9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36"/>
      <c r="C20" s="35"/>
      <c r="D20" s="30" t="s">
        <v>29</v>
      </c>
      <c r="E20" s="35"/>
      <c r="F20" s="35"/>
      <c r="G20" s="35"/>
      <c r="H20" s="35"/>
      <c r="I20" s="30" t="s">
        <v>25</v>
      </c>
      <c r="J20" s="28" t="str">
        <f>IF('Rekapitulace stavby'!AN16="","",'Rekapitulace stavby'!AN16)</f>
        <v/>
      </c>
      <c r="K20" s="35"/>
      <c r="L20" s="9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36"/>
      <c r="C21" s="35"/>
      <c r="D21" s="35"/>
      <c r="E21" s="28" t="str">
        <f>IF('Rekapitulace stavby'!E17="","",'Rekapitulace stavby'!E17)</f>
        <v xml:space="preserve"> </v>
      </c>
      <c r="F21" s="35"/>
      <c r="G21" s="35"/>
      <c r="H21" s="35"/>
      <c r="I21" s="30" t="s">
        <v>26</v>
      </c>
      <c r="J21" s="28" t="str">
        <f>IF('Rekapitulace stavby'!AN17="","",'Rekapitulace stavby'!AN17)</f>
        <v/>
      </c>
      <c r="K21" s="35"/>
      <c r="L21" s="9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36"/>
      <c r="C22" s="35"/>
      <c r="D22" s="35"/>
      <c r="E22" s="35"/>
      <c r="F22" s="35"/>
      <c r="G22" s="35"/>
      <c r="H22" s="35"/>
      <c r="I22" s="35"/>
      <c r="J22" s="35"/>
      <c r="K22" s="35"/>
      <c r="L22" s="9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36"/>
      <c r="C23" s="35"/>
      <c r="D23" s="30" t="s">
        <v>32</v>
      </c>
      <c r="E23" s="35"/>
      <c r="F23" s="35"/>
      <c r="G23" s="35"/>
      <c r="H23" s="35"/>
      <c r="I23" s="30" t="s">
        <v>25</v>
      </c>
      <c r="J23" s="28" t="str">
        <f>IF('Rekapitulace stavby'!AN19="","",'Rekapitulace stavby'!AN19)</f>
        <v/>
      </c>
      <c r="K23" s="35"/>
      <c r="L23" s="9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36"/>
      <c r="C24" s="35"/>
      <c r="D24" s="35"/>
      <c r="E24" s="28" t="str">
        <f>IF('Rekapitulace stavby'!E20="","",'Rekapitulace stavby'!E20)</f>
        <v xml:space="preserve"> </v>
      </c>
      <c r="F24" s="35"/>
      <c r="G24" s="35"/>
      <c r="H24" s="35"/>
      <c r="I24" s="30" t="s">
        <v>26</v>
      </c>
      <c r="J24" s="28" t="str">
        <f>IF('Rekapitulace stavby'!AN20="","",'Rekapitulace stavby'!AN20)</f>
        <v/>
      </c>
      <c r="K24" s="35"/>
      <c r="L24" s="9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36"/>
      <c r="C25" s="35"/>
      <c r="D25" s="35"/>
      <c r="E25" s="35"/>
      <c r="F25" s="35"/>
      <c r="G25" s="35"/>
      <c r="H25" s="35"/>
      <c r="I25" s="35"/>
      <c r="J25" s="35"/>
      <c r="K25" s="35"/>
      <c r="L25" s="9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36"/>
      <c r="C26" s="35"/>
      <c r="D26" s="30" t="s">
        <v>33</v>
      </c>
      <c r="E26" s="35"/>
      <c r="F26" s="35"/>
      <c r="G26" s="35"/>
      <c r="H26" s="35"/>
      <c r="I26" s="35"/>
      <c r="J26" s="35"/>
      <c r="K26" s="35"/>
      <c r="L26" s="9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93"/>
      <c r="B27" s="94"/>
      <c r="C27" s="93"/>
      <c r="D27" s="93"/>
      <c r="E27" s="322" t="s">
        <v>3</v>
      </c>
      <c r="F27" s="322"/>
      <c r="G27" s="322"/>
      <c r="H27" s="322"/>
      <c r="I27" s="93"/>
      <c r="J27" s="93"/>
      <c r="K27" s="93"/>
      <c r="L27" s="95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31" s="2" customFormat="1" ht="6.95" customHeight="1">
      <c r="A28" s="35"/>
      <c r="B28" s="36"/>
      <c r="C28" s="35"/>
      <c r="D28" s="35"/>
      <c r="E28" s="35"/>
      <c r="F28" s="35"/>
      <c r="G28" s="35"/>
      <c r="H28" s="35"/>
      <c r="I28" s="35"/>
      <c r="J28" s="35"/>
      <c r="K28" s="35"/>
      <c r="L28" s="9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36"/>
      <c r="C29" s="35"/>
      <c r="D29" s="64"/>
      <c r="E29" s="64"/>
      <c r="F29" s="64"/>
      <c r="G29" s="64"/>
      <c r="H29" s="64"/>
      <c r="I29" s="64"/>
      <c r="J29" s="64"/>
      <c r="K29" s="64"/>
      <c r="L29" s="9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36"/>
      <c r="C30" s="35"/>
      <c r="D30" s="96" t="s">
        <v>35</v>
      </c>
      <c r="E30" s="35"/>
      <c r="F30" s="35"/>
      <c r="G30" s="35"/>
      <c r="H30" s="35"/>
      <c r="I30" s="35"/>
      <c r="J30" s="69">
        <f>ROUND(J85,0)</f>
        <v>0</v>
      </c>
      <c r="K30" s="35"/>
      <c r="L30" s="9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36"/>
      <c r="C31" s="35"/>
      <c r="D31" s="64"/>
      <c r="E31" s="64"/>
      <c r="F31" s="64"/>
      <c r="G31" s="64"/>
      <c r="H31" s="64"/>
      <c r="I31" s="64"/>
      <c r="J31" s="64"/>
      <c r="K31" s="64"/>
      <c r="L31" s="9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36"/>
      <c r="C32" s="35"/>
      <c r="D32" s="35"/>
      <c r="E32" s="35"/>
      <c r="F32" s="39" t="s">
        <v>37</v>
      </c>
      <c r="G32" s="35"/>
      <c r="H32" s="35"/>
      <c r="I32" s="39" t="s">
        <v>36</v>
      </c>
      <c r="J32" s="39" t="s">
        <v>38</v>
      </c>
      <c r="K32" s="35"/>
      <c r="L32" s="9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36"/>
      <c r="C33" s="35"/>
      <c r="D33" s="97" t="s">
        <v>39</v>
      </c>
      <c r="E33" s="30" t="s">
        <v>40</v>
      </c>
      <c r="F33" s="98">
        <f>ROUND((SUM(BE85:BE442)),0)</f>
        <v>0</v>
      </c>
      <c r="G33" s="35"/>
      <c r="H33" s="35"/>
      <c r="I33" s="99">
        <v>0.21</v>
      </c>
      <c r="J33" s="98">
        <f>ROUND(((SUM(BE85:BE442))*I33),0)</f>
        <v>0</v>
      </c>
      <c r="K33" s="35"/>
      <c r="L33" s="9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36"/>
      <c r="C34" s="35"/>
      <c r="D34" s="35"/>
      <c r="E34" s="30" t="s">
        <v>41</v>
      </c>
      <c r="F34" s="98">
        <f>ROUND((SUM(BF85:BF442)),0)</f>
        <v>0</v>
      </c>
      <c r="G34" s="35"/>
      <c r="H34" s="35"/>
      <c r="I34" s="99">
        <v>0.12</v>
      </c>
      <c r="J34" s="98">
        <f>ROUND(((SUM(BF85:BF442))*I34),0)</f>
        <v>0</v>
      </c>
      <c r="K34" s="35"/>
      <c r="L34" s="9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36"/>
      <c r="C35" s="35"/>
      <c r="D35" s="35"/>
      <c r="E35" s="30" t="s">
        <v>42</v>
      </c>
      <c r="F35" s="98">
        <f>ROUND((SUM(BG85:BG442)),0)</f>
        <v>0</v>
      </c>
      <c r="G35" s="35"/>
      <c r="H35" s="35"/>
      <c r="I35" s="99">
        <v>0.21</v>
      </c>
      <c r="J35" s="98">
        <f>0</f>
        <v>0</v>
      </c>
      <c r="K35" s="35"/>
      <c r="L35" s="9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36"/>
      <c r="C36" s="35"/>
      <c r="D36" s="35"/>
      <c r="E36" s="30" t="s">
        <v>43</v>
      </c>
      <c r="F36" s="98">
        <f>ROUND((SUM(BH85:BH442)),0)</f>
        <v>0</v>
      </c>
      <c r="G36" s="35"/>
      <c r="H36" s="35"/>
      <c r="I36" s="99">
        <v>0.12</v>
      </c>
      <c r="J36" s="98">
        <f>0</f>
        <v>0</v>
      </c>
      <c r="K36" s="35"/>
      <c r="L36" s="9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36"/>
      <c r="C37" s="35"/>
      <c r="D37" s="35"/>
      <c r="E37" s="30" t="s">
        <v>44</v>
      </c>
      <c r="F37" s="98">
        <f>ROUND((SUM(BI85:BI442)),0)</f>
        <v>0</v>
      </c>
      <c r="G37" s="35"/>
      <c r="H37" s="35"/>
      <c r="I37" s="99">
        <v>0</v>
      </c>
      <c r="J37" s="98">
        <f>0</f>
        <v>0</v>
      </c>
      <c r="K37" s="35"/>
      <c r="L37" s="9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36"/>
      <c r="C38" s="35"/>
      <c r="D38" s="35"/>
      <c r="E38" s="35"/>
      <c r="F38" s="35"/>
      <c r="G38" s="35"/>
      <c r="H38" s="35"/>
      <c r="I38" s="35"/>
      <c r="J38" s="35"/>
      <c r="K38" s="35"/>
      <c r="L38" s="9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36"/>
      <c r="C39" s="100"/>
      <c r="D39" s="101" t="s">
        <v>45</v>
      </c>
      <c r="E39" s="58"/>
      <c r="F39" s="58"/>
      <c r="G39" s="102" t="s">
        <v>46</v>
      </c>
      <c r="H39" s="103" t="s">
        <v>47</v>
      </c>
      <c r="I39" s="58"/>
      <c r="J39" s="104">
        <f>SUM(J30:J37)</f>
        <v>0</v>
      </c>
      <c r="K39" s="105"/>
      <c r="L39" s="9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5"/>
      <c r="C40" s="46"/>
      <c r="D40" s="46"/>
      <c r="E40" s="46"/>
      <c r="F40" s="46"/>
      <c r="G40" s="46"/>
      <c r="H40" s="46"/>
      <c r="I40" s="46"/>
      <c r="J40" s="46"/>
      <c r="K40" s="46"/>
      <c r="L40" s="9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47"/>
      <c r="C44" s="48"/>
      <c r="D44" s="48"/>
      <c r="E44" s="48"/>
      <c r="F44" s="48"/>
      <c r="G44" s="48"/>
      <c r="H44" s="48"/>
      <c r="I44" s="48"/>
      <c r="J44" s="48"/>
      <c r="K44" s="48"/>
      <c r="L44" s="92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97</v>
      </c>
      <c r="D45" s="35"/>
      <c r="E45" s="35"/>
      <c r="F45" s="35"/>
      <c r="G45" s="35"/>
      <c r="H45" s="35"/>
      <c r="I45" s="35"/>
      <c r="J45" s="35"/>
      <c r="K45" s="35"/>
      <c r="L45" s="92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5"/>
      <c r="D46" s="35"/>
      <c r="E46" s="35"/>
      <c r="F46" s="35"/>
      <c r="G46" s="35"/>
      <c r="H46" s="35"/>
      <c r="I46" s="35"/>
      <c r="J46" s="35"/>
      <c r="K46" s="35"/>
      <c r="L46" s="92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17</v>
      </c>
      <c r="D47" s="35"/>
      <c r="E47" s="35"/>
      <c r="F47" s="35"/>
      <c r="G47" s="35"/>
      <c r="H47" s="35"/>
      <c r="I47" s="35"/>
      <c r="J47" s="35"/>
      <c r="K47" s="35"/>
      <c r="L47" s="92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5"/>
      <c r="D48" s="35"/>
      <c r="E48" s="334" t="str">
        <f>E7</f>
        <v>Brno, Havlenova - rekonstrukce kanalizace a vodovodu</v>
      </c>
      <c r="F48" s="335"/>
      <c r="G48" s="335"/>
      <c r="H48" s="335"/>
      <c r="I48" s="35"/>
      <c r="J48" s="35"/>
      <c r="K48" s="35"/>
      <c r="L48" s="92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95</v>
      </c>
      <c r="D49" s="35"/>
      <c r="E49" s="35"/>
      <c r="F49" s="35"/>
      <c r="G49" s="35"/>
      <c r="H49" s="35"/>
      <c r="I49" s="35"/>
      <c r="J49" s="35"/>
      <c r="K49" s="35"/>
      <c r="L49" s="92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5"/>
      <c r="D50" s="35"/>
      <c r="E50" s="296" t="str">
        <f>E9</f>
        <v>SO 02 - Kanalizační přípojky</v>
      </c>
      <c r="F50" s="336"/>
      <c r="G50" s="336"/>
      <c r="H50" s="336"/>
      <c r="I50" s="35"/>
      <c r="J50" s="35"/>
      <c r="K50" s="35"/>
      <c r="L50" s="92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5"/>
      <c r="D51" s="35"/>
      <c r="E51" s="35"/>
      <c r="F51" s="35"/>
      <c r="G51" s="35"/>
      <c r="H51" s="35"/>
      <c r="I51" s="35"/>
      <c r="J51" s="35"/>
      <c r="K51" s="35"/>
      <c r="L51" s="92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5"/>
      <c r="E52" s="35"/>
      <c r="F52" s="28" t="str">
        <f>F12</f>
        <v xml:space="preserve"> </v>
      </c>
      <c r="G52" s="35"/>
      <c r="H52" s="35"/>
      <c r="I52" s="30" t="s">
        <v>23</v>
      </c>
      <c r="J52" s="53" t="str">
        <f>IF(J12="","",J12)</f>
        <v/>
      </c>
      <c r="K52" s="35"/>
      <c r="L52" s="92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5"/>
      <c r="D53" s="35"/>
      <c r="E53" s="35"/>
      <c r="F53" s="35"/>
      <c r="G53" s="35"/>
      <c r="H53" s="35"/>
      <c r="I53" s="35"/>
      <c r="J53" s="35"/>
      <c r="K53" s="35"/>
      <c r="L53" s="92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5.2" customHeight="1">
      <c r="A54" s="35"/>
      <c r="B54" s="36"/>
      <c r="C54" s="30" t="s">
        <v>24</v>
      </c>
      <c r="D54" s="35"/>
      <c r="E54" s="35"/>
      <c r="F54" s="28" t="str">
        <f>E15</f>
        <v xml:space="preserve"> </v>
      </c>
      <c r="G54" s="35"/>
      <c r="H54" s="35"/>
      <c r="I54" s="30" t="s">
        <v>29</v>
      </c>
      <c r="J54" s="33" t="str">
        <f>E21</f>
        <v xml:space="preserve"> </v>
      </c>
      <c r="K54" s="35"/>
      <c r="L54" s="92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2" customHeight="1">
      <c r="A55" s="35"/>
      <c r="B55" s="36"/>
      <c r="C55" s="30" t="s">
        <v>27</v>
      </c>
      <c r="D55" s="35"/>
      <c r="E55" s="35"/>
      <c r="F55" s="28" t="str">
        <f>IF(E18="","",E18)</f>
        <v>Vyplň údaj</v>
      </c>
      <c r="G55" s="35"/>
      <c r="H55" s="35"/>
      <c r="I55" s="30" t="s">
        <v>32</v>
      </c>
      <c r="J55" s="33" t="str">
        <f>E24</f>
        <v xml:space="preserve"> </v>
      </c>
      <c r="K55" s="35"/>
      <c r="L55" s="92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5"/>
      <c r="D56" s="35"/>
      <c r="E56" s="35"/>
      <c r="F56" s="35"/>
      <c r="G56" s="35"/>
      <c r="H56" s="35"/>
      <c r="I56" s="35"/>
      <c r="J56" s="35"/>
      <c r="K56" s="35"/>
      <c r="L56" s="92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06" t="s">
        <v>98</v>
      </c>
      <c r="D57" s="100"/>
      <c r="E57" s="100"/>
      <c r="F57" s="100"/>
      <c r="G57" s="100"/>
      <c r="H57" s="100"/>
      <c r="I57" s="100"/>
      <c r="J57" s="107" t="s">
        <v>99</v>
      </c>
      <c r="K57" s="100"/>
      <c r="L57" s="92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5"/>
      <c r="D58" s="35"/>
      <c r="E58" s="35"/>
      <c r="F58" s="35"/>
      <c r="G58" s="35"/>
      <c r="H58" s="35"/>
      <c r="I58" s="35"/>
      <c r="J58" s="35"/>
      <c r="K58" s="35"/>
      <c r="L58" s="92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08" t="s">
        <v>67</v>
      </c>
      <c r="D59" s="35"/>
      <c r="E59" s="35"/>
      <c r="F59" s="35"/>
      <c r="G59" s="35"/>
      <c r="H59" s="35"/>
      <c r="I59" s="35"/>
      <c r="J59" s="69">
        <f>J85</f>
        <v>0</v>
      </c>
      <c r="K59" s="35"/>
      <c r="L59" s="92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20" t="s">
        <v>100</v>
      </c>
    </row>
    <row r="60" spans="2:12" s="9" customFormat="1" ht="24.95" customHeight="1">
      <c r="B60" s="109"/>
      <c r="D60" s="110" t="s">
        <v>101</v>
      </c>
      <c r="E60" s="111"/>
      <c r="F60" s="111"/>
      <c r="G60" s="111"/>
      <c r="H60" s="111"/>
      <c r="I60" s="111"/>
      <c r="J60" s="112">
        <f>J86</f>
        <v>0</v>
      </c>
      <c r="L60" s="109"/>
    </row>
    <row r="61" spans="2:12" s="10" customFormat="1" ht="19.9" customHeight="1">
      <c r="B61" s="113"/>
      <c r="D61" s="114" t="s">
        <v>262</v>
      </c>
      <c r="E61" s="115"/>
      <c r="F61" s="115"/>
      <c r="G61" s="115"/>
      <c r="H61" s="115"/>
      <c r="I61" s="115"/>
      <c r="J61" s="116">
        <f>J87</f>
        <v>0</v>
      </c>
      <c r="L61" s="113"/>
    </row>
    <row r="62" spans="2:12" s="10" customFormat="1" ht="19.9" customHeight="1">
      <c r="B62" s="113"/>
      <c r="D62" s="114" t="s">
        <v>263</v>
      </c>
      <c r="E62" s="115"/>
      <c r="F62" s="115"/>
      <c r="G62" s="115"/>
      <c r="H62" s="115"/>
      <c r="I62" s="115"/>
      <c r="J62" s="116">
        <f>J272</f>
        <v>0</v>
      </c>
      <c r="L62" s="113"/>
    </row>
    <row r="63" spans="2:12" s="10" customFormat="1" ht="19.9" customHeight="1">
      <c r="B63" s="113"/>
      <c r="D63" s="114" t="s">
        <v>264</v>
      </c>
      <c r="E63" s="115"/>
      <c r="F63" s="115"/>
      <c r="G63" s="115"/>
      <c r="H63" s="115"/>
      <c r="I63" s="115"/>
      <c r="J63" s="116">
        <f>J296</f>
        <v>0</v>
      </c>
      <c r="L63" s="113"/>
    </row>
    <row r="64" spans="2:12" s="10" customFormat="1" ht="19.9" customHeight="1">
      <c r="B64" s="113"/>
      <c r="D64" s="114" t="s">
        <v>266</v>
      </c>
      <c r="E64" s="115"/>
      <c r="F64" s="115"/>
      <c r="G64" s="115"/>
      <c r="H64" s="115"/>
      <c r="I64" s="115"/>
      <c r="J64" s="116">
        <f>J338</f>
        <v>0</v>
      </c>
      <c r="L64" s="113"/>
    </row>
    <row r="65" spans="2:12" s="10" customFormat="1" ht="19.9" customHeight="1">
      <c r="B65" s="113"/>
      <c r="D65" s="114" t="s">
        <v>102</v>
      </c>
      <c r="E65" s="115"/>
      <c r="F65" s="115"/>
      <c r="G65" s="115"/>
      <c r="H65" s="115"/>
      <c r="I65" s="115"/>
      <c r="J65" s="116">
        <f>J406</f>
        <v>0</v>
      </c>
      <c r="L65" s="113"/>
    </row>
    <row r="66" spans="1:31" s="2" customFormat="1" ht="21.75" customHeight="1">
      <c r="A66" s="35"/>
      <c r="B66" s="36"/>
      <c r="C66" s="35"/>
      <c r="D66" s="35"/>
      <c r="E66" s="35"/>
      <c r="F66" s="35"/>
      <c r="G66" s="35"/>
      <c r="H66" s="35"/>
      <c r="I66" s="35"/>
      <c r="J66" s="35"/>
      <c r="K66" s="35"/>
      <c r="L66" s="92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</row>
    <row r="67" spans="1:31" s="2" customFormat="1" ht="6.95" customHeight="1">
      <c r="A67" s="35"/>
      <c r="B67" s="45"/>
      <c r="C67" s="46"/>
      <c r="D67" s="46"/>
      <c r="E67" s="46"/>
      <c r="F67" s="46"/>
      <c r="G67" s="46"/>
      <c r="H67" s="46"/>
      <c r="I67" s="46"/>
      <c r="J67" s="46"/>
      <c r="K67" s="46"/>
      <c r="L67" s="92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</row>
    <row r="71" spans="1:31" s="2" customFormat="1" ht="6.95" customHeight="1">
      <c r="A71" s="35"/>
      <c r="B71" s="47"/>
      <c r="C71" s="48"/>
      <c r="D71" s="48"/>
      <c r="E71" s="48"/>
      <c r="F71" s="48"/>
      <c r="G71" s="48"/>
      <c r="H71" s="48"/>
      <c r="I71" s="48"/>
      <c r="J71" s="48"/>
      <c r="K71" s="48"/>
      <c r="L71" s="92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24.95" customHeight="1">
      <c r="A72" s="35"/>
      <c r="B72" s="36"/>
      <c r="C72" s="24" t="s">
        <v>103</v>
      </c>
      <c r="D72" s="35"/>
      <c r="E72" s="35"/>
      <c r="F72" s="35"/>
      <c r="G72" s="35"/>
      <c r="H72" s="35"/>
      <c r="I72" s="35"/>
      <c r="J72" s="35"/>
      <c r="K72" s="35"/>
      <c r="L72" s="92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6.95" customHeight="1">
      <c r="A73" s="35"/>
      <c r="B73" s="36"/>
      <c r="C73" s="35"/>
      <c r="D73" s="35"/>
      <c r="E73" s="35"/>
      <c r="F73" s="35"/>
      <c r="G73" s="35"/>
      <c r="H73" s="35"/>
      <c r="I73" s="35"/>
      <c r="J73" s="35"/>
      <c r="K73" s="35"/>
      <c r="L73" s="92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2" customHeight="1">
      <c r="A74" s="35"/>
      <c r="B74" s="36"/>
      <c r="C74" s="30" t="s">
        <v>17</v>
      </c>
      <c r="D74" s="35"/>
      <c r="E74" s="35"/>
      <c r="F74" s="35"/>
      <c r="G74" s="35"/>
      <c r="H74" s="35"/>
      <c r="I74" s="35"/>
      <c r="J74" s="35"/>
      <c r="K74" s="35"/>
      <c r="L74" s="92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6.5" customHeight="1">
      <c r="A75" s="35"/>
      <c r="B75" s="36"/>
      <c r="C75" s="35"/>
      <c r="D75" s="35"/>
      <c r="E75" s="334" t="str">
        <f>E7</f>
        <v>Brno, Havlenova - rekonstrukce kanalizace a vodovodu</v>
      </c>
      <c r="F75" s="335"/>
      <c r="G75" s="335"/>
      <c r="H75" s="335"/>
      <c r="I75" s="35"/>
      <c r="J75" s="35"/>
      <c r="K75" s="35"/>
      <c r="L75" s="92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2" customHeight="1">
      <c r="A76" s="35"/>
      <c r="B76" s="36"/>
      <c r="C76" s="30" t="s">
        <v>95</v>
      </c>
      <c r="D76" s="35"/>
      <c r="E76" s="35"/>
      <c r="F76" s="35"/>
      <c r="G76" s="35"/>
      <c r="H76" s="35"/>
      <c r="I76" s="35"/>
      <c r="J76" s="35"/>
      <c r="K76" s="35"/>
      <c r="L76" s="9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6.5" customHeight="1">
      <c r="A77" s="35"/>
      <c r="B77" s="36"/>
      <c r="C77" s="35"/>
      <c r="D77" s="35"/>
      <c r="E77" s="296" t="str">
        <f>E9</f>
        <v>SO 02 - Kanalizační přípojky</v>
      </c>
      <c r="F77" s="336"/>
      <c r="G77" s="336"/>
      <c r="H77" s="336"/>
      <c r="I77" s="35"/>
      <c r="J77" s="35"/>
      <c r="K77" s="35"/>
      <c r="L77" s="9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6.95" customHeight="1">
      <c r="A78" s="35"/>
      <c r="B78" s="36"/>
      <c r="C78" s="35"/>
      <c r="D78" s="35"/>
      <c r="E78" s="35"/>
      <c r="F78" s="35"/>
      <c r="G78" s="35"/>
      <c r="H78" s="35"/>
      <c r="I78" s="35"/>
      <c r="J78" s="35"/>
      <c r="K78" s="35"/>
      <c r="L78" s="92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2" customHeight="1">
      <c r="A79" s="35"/>
      <c r="B79" s="36"/>
      <c r="C79" s="30" t="s">
        <v>21</v>
      </c>
      <c r="D79" s="35"/>
      <c r="E79" s="35"/>
      <c r="F79" s="28" t="str">
        <f>F12</f>
        <v xml:space="preserve"> </v>
      </c>
      <c r="G79" s="35"/>
      <c r="H79" s="35"/>
      <c r="I79" s="30" t="s">
        <v>23</v>
      </c>
      <c r="J79" s="53" t="str">
        <f>IF(J12="","",J12)</f>
        <v/>
      </c>
      <c r="K79" s="35"/>
      <c r="L79" s="92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6.95" customHeight="1">
      <c r="A80" s="35"/>
      <c r="B80" s="36"/>
      <c r="C80" s="35"/>
      <c r="D80" s="35"/>
      <c r="E80" s="35"/>
      <c r="F80" s="35"/>
      <c r="G80" s="35"/>
      <c r="H80" s="35"/>
      <c r="I80" s="35"/>
      <c r="J80" s="35"/>
      <c r="K80" s="35"/>
      <c r="L80" s="92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5.2" customHeight="1">
      <c r="A81" s="35"/>
      <c r="B81" s="36"/>
      <c r="C81" s="30" t="s">
        <v>24</v>
      </c>
      <c r="D81" s="35"/>
      <c r="E81" s="35"/>
      <c r="F81" s="28" t="str">
        <f>E15</f>
        <v xml:space="preserve"> </v>
      </c>
      <c r="G81" s="35"/>
      <c r="H81" s="35"/>
      <c r="I81" s="30" t="s">
        <v>29</v>
      </c>
      <c r="J81" s="33" t="str">
        <f>E21</f>
        <v xml:space="preserve"> </v>
      </c>
      <c r="K81" s="35"/>
      <c r="L81" s="9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15.2" customHeight="1">
      <c r="A82" s="35"/>
      <c r="B82" s="36"/>
      <c r="C82" s="30" t="s">
        <v>27</v>
      </c>
      <c r="D82" s="35"/>
      <c r="E82" s="35"/>
      <c r="F82" s="28" t="str">
        <f>IF(E18="","",E18)</f>
        <v>Vyplň údaj</v>
      </c>
      <c r="G82" s="35"/>
      <c r="H82" s="35"/>
      <c r="I82" s="30" t="s">
        <v>32</v>
      </c>
      <c r="J82" s="33" t="str">
        <f>E24</f>
        <v xml:space="preserve"> </v>
      </c>
      <c r="K82" s="35"/>
      <c r="L82" s="9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10.35" customHeight="1">
      <c r="A83" s="35"/>
      <c r="B83" s="36"/>
      <c r="C83" s="35"/>
      <c r="D83" s="35"/>
      <c r="E83" s="35"/>
      <c r="F83" s="35"/>
      <c r="G83" s="35"/>
      <c r="H83" s="35"/>
      <c r="I83" s="35"/>
      <c r="J83" s="35"/>
      <c r="K83" s="35"/>
      <c r="L83" s="9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11" customFormat="1" ht="29.25" customHeight="1">
      <c r="A84" s="117"/>
      <c r="B84" s="118"/>
      <c r="C84" s="119" t="s">
        <v>104</v>
      </c>
      <c r="D84" s="120" t="s">
        <v>54</v>
      </c>
      <c r="E84" s="120" t="s">
        <v>50</v>
      </c>
      <c r="F84" s="120" t="s">
        <v>51</v>
      </c>
      <c r="G84" s="120" t="s">
        <v>105</v>
      </c>
      <c r="H84" s="120" t="s">
        <v>106</v>
      </c>
      <c r="I84" s="120" t="s">
        <v>107</v>
      </c>
      <c r="J84" s="120" t="s">
        <v>99</v>
      </c>
      <c r="K84" s="121" t="s">
        <v>108</v>
      </c>
      <c r="L84" s="122"/>
      <c r="M84" s="60" t="s">
        <v>3</v>
      </c>
      <c r="N84" s="61" t="s">
        <v>39</v>
      </c>
      <c r="O84" s="61" t="s">
        <v>109</v>
      </c>
      <c r="P84" s="61" t="s">
        <v>110</v>
      </c>
      <c r="Q84" s="61" t="s">
        <v>111</v>
      </c>
      <c r="R84" s="61" t="s">
        <v>112</v>
      </c>
      <c r="S84" s="61" t="s">
        <v>113</v>
      </c>
      <c r="T84" s="62" t="s">
        <v>114</v>
      </c>
      <c r="U84" s="117"/>
      <c r="V84" s="117"/>
      <c r="W84" s="117"/>
      <c r="X84" s="117"/>
      <c r="Y84" s="117"/>
      <c r="Z84" s="117"/>
      <c r="AA84" s="117"/>
      <c r="AB84" s="117"/>
      <c r="AC84" s="117"/>
      <c r="AD84" s="117"/>
      <c r="AE84" s="117"/>
    </row>
    <row r="85" spans="1:63" s="2" customFormat="1" ht="22.9" customHeight="1">
      <c r="A85" s="35"/>
      <c r="B85" s="36"/>
      <c r="C85" s="67" t="s">
        <v>115</v>
      </c>
      <c r="D85" s="35"/>
      <c r="E85" s="35"/>
      <c r="F85" s="35"/>
      <c r="G85" s="35"/>
      <c r="H85" s="35"/>
      <c r="I85" s="35"/>
      <c r="J85" s="123">
        <f>BK85</f>
        <v>0</v>
      </c>
      <c r="K85" s="35"/>
      <c r="L85" s="36"/>
      <c r="M85" s="63"/>
      <c r="N85" s="54"/>
      <c r="O85" s="64"/>
      <c r="P85" s="124">
        <f>P86</f>
        <v>0</v>
      </c>
      <c r="Q85" s="64"/>
      <c r="R85" s="124">
        <f>R86</f>
        <v>155.37249565</v>
      </c>
      <c r="S85" s="64"/>
      <c r="T85" s="125">
        <f>T86</f>
        <v>237.38604999999995</v>
      </c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T85" s="20" t="s">
        <v>68</v>
      </c>
      <c r="AU85" s="20" t="s">
        <v>100</v>
      </c>
      <c r="BK85" s="126">
        <f>BK86</f>
        <v>0</v>
      </c>
    </row>
    <row r="86" spans="2:63" s="12" customFormat="1" ht="25.9" customHeight="1">
      <c r="B86" s="127"/>
      <c r="D86" s="128" t="s">
        <v>68</v>
      </c>
      <c r="E86" s="129" t="s">
        <v>116</v>
      </c>
      <c r="F86" s="129" t="s">
        <v>117</v>
      </c>
      <c r="I86" s="130"/>
      <c r="J86" s="131">
        <f>BK86</f>
        <v>0</v>
      </c>
      <c r="L86" s="127"/>
      <c r="M86" s="132"/>
      <c r="N86" s="133"/>
      <c r="O86" s="133"/>
      <c r="P86" s="134">
        <f>P87+P272+P296+P338+P406</f>
        <v>0</v>
      </c>
      <c r="Q86" s="133"/>
      <c r="R86" s="134">
        <f>R87+R272+R296+R338+R406</f>
        <v>155.37249565</v>
      </c>
      <c r="S86" s="133"/>
      <c r="T86" s="135">
        <f>T87+T272+T296+T338+T406</f>
        <v>237.38604999999995</v>
      </c>
      <c r="AR86" s="128" t="s">
        <v>31</v>
      </c>
      <c r="AT86" s="136" t="s">
        <v>68</v>
      </c>
      <c r="AU86" s="136" t="s">
        <v>69</v>
      </c>
      <c r="AY86" s="128" t="s">
        <v>118</v>
      </c>
      <c r="BK86" s="137">
        <f>BK87+BK272+BK296+BK338+BK406</f>
        <v>0</v>
      </c>
    </row>
    <row r="87" spans="2:63" s="12" customFormat="1" ht="22.9" customHeight="1">
      <c r="B87" s="127"/>
      <c r="D87" s="128" t="s">
        <v>68</v>
      </c>
      <c r="E87" s="138" t="s">
        <v>31</v>
      </c>
      <c r="F87" s="138" t="s">
        <v>267</v>
      </c>
      <c r="I87" s="130"/>
      <c r="J87" s="139">
        <f>BK87</f>
        <v>0</v>
      </c>
      <c r="L87" s="127"/>
      <c r="M87" s="132"/>
      <c r="N87" s="133"/>
      <c r="O87" s="133"/>
      <c r="P87" s="134">
        <f>SUM(P88:P271)</f>
        <v>0</v>
      </c>
      <c r="Q87" s="133"/>
      <c r="R87" s="134">
        <f>SUM(R88:R271)</f>
        <v>25.115133130000004</v>
      </c>
      <c r="S87" s="133"/>
      <c r="T87" s="135">
        <f>SUM(T88:T271)</f>
        <v>237.38604999999995</v>
      </c>
      <c r="AR87" s="128" t="s">
        <v>31</v>
      </c>
      <c r="AT87" s="136" t="s">
        <v>68</v>
      </c>
      <c r="AU87" s="136" t="s">
        <v>31</v>
      </c>
      <c r="AY87" s="128" t="s">
        <v>118</v>
      </c>
      <c r="BK87" s="137">
        <f>SUM(BK88:BK271)</f>
        <v>0</v>
      </c>
    </row>
    <row r="88" spans="1:65" s="2" customFormat="1" ht="37.9" customHeight="1">
      <c r="A88" s="35"/>
      <c r="B88" s="140"/>
      <c r="C88" s="141" t="s">
        <v>31</v>
      </c>
      <c r="D88" s="141" t="s">
        <v>121</v>
      </c>
      <c r="E88" s="142" t="s">
        <v>950</v>
      </c>
      <c r="F88" s="143" t="s">
        <v>951</v>
      </c>
      <c r="G88" s="144" t="s">
        <v>270</v>
      </c>
      <c r="H88" s="145">
        <v>3.355</v>
      </c>
      <c r="I88" s="146"/>
      <c r="J88" s="147">
        <f>ROUND(I88*H88,2)</f>
        <v>0</v>
      </c>
      <c r="K88" s="143" t="s">
        <v>271</v>
      </c>
      <c r="L88" s="36"/>
      <c r="M88" s="148" t="s">
        <v>3</v>
      </c>
      <c r="N88" s="149" t="s">
        <v>40</v>
      </c>
      <c r="O88" s="56"/>
      <c r="P88" s="150">
        <f>O88*H88</f>
        <v>0</v>
      </c>
      <c r="Q88" s="150">
        <v>0</v>
      </c>
      <c r="R88" s="150">
        <f>Q88*H88</f>
        <v>0</v>
      </c>
      <c r="S88" s="150">
        <v>0.295</v>
      </c>
      <c r="T88" s="151">
        <f>S88*H88</f>
        <v>0.989725</v>
      </c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R88" s="152" t="s">
        <v>125</v>
      </c>
      <c r="AT88" s="152" t="s">
        <v>121</v>
      </c>
      <c r="AU88" s="152" t="s">
        <v>78</v>
      </c>
      <c r="AY88" s="20" t="s">
        <v>118</v>
      </c>
      <c r="BE88" s="153">
        <f>IF(N88="základní",J88,0)</f>
        <v>0</v>
      </c>
      <c r="BF88" s="153">
        <f>IF(N88="snížená",J88,0)</f>
        <v>0</v>
      </c>
      <c r="BG88" s="153">
        <f>IF(N88="zákl. přenesená",J88,0)</f>
        <v>0</v>
      </c>
      <c r="BH88" s="153">
        <f>IF(N88="sníž. přenesená",J88,0)</f>
        <v>0</v>
      </c>
      <c r="BI88" s="153">
        <f>IF(N88="nulová",J88,0)</f>
        <v>0</v>
      </c>
      <c r="BJ88" s="20" t="s">
        <v>31</v>
      </c>
      <c r="BK88" s="153">
        <f>ROUND(I88*H88,2)</f>
        <v>0</v>
      </c>
      <c r="BL88" s="20" t="s">
        <v>125</v>
      </c>
      <c r="BM88" s="152" t="s">
        <v>952</v>
      </c>
    </row>
    <row r="89" spans="1:47" s="2" customFormat="1" ht="11.25">
      <c r="A89" s="35"/>
      <c r="B89" s="36"/>
      <c r="C89" s="35"/>
      <c r="D89" s="181" t="s">
        <v>273</v>
      </c>
      <c r="E89" s="35"/>
      <c r="F89" s="182" t="s">
        <v>953</v>
      </c>
      <c r="G89" s="35"/>
      <c r="H89" s="35"/>
      <c r="I89" s="183"/>
      <c r="J89" s="35"/>
      <c r="K89" s="35"/>
      <c r="L89" s="36"/>
      <c r="M89" s="184"/>
      <c r="N89" s="185"/>
      <c r="O89" s="56"/>
      <c r="P89" s="56"/>
      <c r="Q89" s="56"/>
      <c r="R89" s="56"/>
      <c r="S89" s="56"/>
      <c r="T89" s="57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T89" s="20" t="s">
        <v>273</v>
      </c>
      <c r="AU89" s="20" t="s">
        <v>78</v>
      </c>
    </row>
    <row r="90" spans="2:51" s="13" customFormat="1" ht="11.25">
      <c r="B90" s="154"/>
      <c r="D90" s="155" t="s">
        <v>127</v>
      </c>
      <c r="E90" s="156" t="s">
        <v>3</v>
      </c>
      <c r="F90" s="157" t="s">
        <v>954</v>
      </c>
      <c r="H90" s="158">
        <v>3.355</v>
      </c>
      <c r="I90" s="159"/>
      <c r="L90" s="154"/>
      <c r="M90" s="160"/>
      <c r="N90" s="161"/>
      <c r="O90" s="161"/>
      <c r="P90" s="161"/>
      <c r="Q90" s="161"/>
      <c r="R90" s="161"/>
      <c r="S90" s="161"/>
      <c r="T90" s="162"/>
      <c r="AT90" s="156" t="s">
        <v>127</v>
      </c>
      <c r="AU90" s="156" t="s">
        <v>78</v>
      </c>
      <c r="AV90" s="13" t="s">
        <v>78</v>
      </c>
      <c r="AW90" s="13" t="s">
        <v>30</v>
      </c>
      <c r="AX90" s="13" t="s">
        <v>69</v>
      </c>
      <c r="AY90" s="156" t="s">
        <v>118</v>
      </c>
    </row>
    <row r="91" spans="2:51" s="15" customFormat="1" ht="11.25">
      <c r="B91" s="170"/>
      <c r="D91" s="155" t="s">
        <v>127</v>
      </c>
      <c r="E91" s="171" t="s">
        <v>3</v>
      </c>
      <c r="F91" s="172" t="s">
        <v>150</v>
      </c>
      <c r="H91" s="173">
        <v>3.355</v>
      </c>
      <c r="I91" s="174"/>
      <c r="L91" s="170"/>
      <c r="M91" s="175"/>
      <c r="N91" s="176"/>
      <c r="O91" s="176"/>
      <c r="P91" s="176"/>
      <c r="Q91" s="176"/>
      <c r="R91" s="176"/>
      <c r="S91" s="176"/>
      <c r="T91" s="177"/>
      <c r="AT91" s="171" t="s">
        <v>127</v>
      </c>
      <c r="AU91" s="171" t="s">
        <v>78</v>
      </c>
      <c r="AV91" s="15" t="s">
        <v>125</v>
      </c>
      <c r="AW91" s="15" t="s">
        <v>30</v>
      </c>
      <c r="AX91" s="15" t="s">
        <v>31</v>
      </c>
      <c r="AY91" s="171" t="s">
        <v>118</v>
      </c>
    </row>
    <row r="92" spans="1:65" s="2" customFormat="1" ht="37.9" customHeight="1">
      <c r="A92" s="35"/>
      <c r="B92" s="140"/>
      <c r="C92" s="141" t="s">
        <v>78</v>
      </c>
      <c r="D92" s="141" t="s">
        <v>121</v>
      </c>
      <c r="E92" s="142" t="s">
        <v>955</v>
      </c>
      <c r="F92" s="143" t="s">
        <v>956</v>
      </c>
      <c r="G92" s="144" t="s">
        <v>270</v>
      </c>
      <c r="H92" s="145">
        <v>172.92</v>
      </c>
      <c r="I92" s="146"/>
      <c r="J92" s="147">
        <f>ROUND(I92*H92,2)</f>
        <v>0</v>
      </c>
      <c r="K92" s="143" t="s">
        <v>271</v>
      </c>
      <c r="L92" s="36"/>
      <c r="M92" s="148" t="s">
        <v>3</v>
      </c>
      <c r="N92" s="149" t="s">
        <v>40</v>
      </c>
      <c r="O92" s="56"/>
      <c r="P92" s="150">
        <f>O92*H92</f>
        <v>0</v>
      </c>
      <c r="Q92" s="150">
        <v>0</v>
      </c>
      <c r="R92" s="150">
        <f>Q92*H92</f>
        <v>0</v>
      </c>
      <c r="S92" s="150">
        <v>0.29</v>
      </c>
      <c r="T92" s="151">
        <f>S92*H92</f>
        <v>50.14679999999999</v>
      </c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R92" s="152" t="s">
        <v>125</v>
      </c>
      <c r="AT92" s="152" t="s">
        <v>121</v>
      </c>
      <c r="AU92" s="152" t="s">
        <v>78</v>
      </c>
      <c r="AY92" s="20" t="s">
        <v>118</v>
      </c>
      <c r="BE92" s="153">
        <f>IF(N92="základní",J92,0)</f>
        <v>0</v>
      </c>
      <c r="BF92" s="153">
        <f>IF(N92="snížená",J92,0)</f>
        <v>0</v>
      </c>
      <c r="BG92" s="153">
        <f>IF(N92="zákl. přenesená",J92,0)</f>
        <v>0</v>
      </c>
      <c r="BH92" s="153">
        <f>IF(N92="sníž. přenesená",J92,0)</f>
        <v>0</v>
      </c>
      <c r="BI92" s="153">
        <f>IF(N92="nulová",J92,0)</f>
        <v>0</v>
      </c>
      <c r="BJ92" s="20" t="s">
        <v>31</v>
      </c>
      <c r="BK92" s="153">
        <f>ROUND(I92*H92,2)</f>
        <v>0</v>
      </c>
      <c r="BL92" s="20" t="s">
        <v>125</v>
      </c>
      <c r="BM92" s="152" t="s">
        <v>957</v>
      </c>
    </row>
    <row r="93" spans="1:47" s="2" customFormat="1" ht="11.25">
      <c r="A93" s="35"/>
      <c r="B93" s="36"/>
      <c r="C93" s="35"/>
      <c r="D93" s="181" t="s">
        <v>273</v>
      </c>
      <c r="E93" s="35"/>
      <c r="F93" s="182" t="s">
        <v>958</v>
      </c>
      <c r="G93" s="35"/>
      <c r="H93" s="35"/>
      <c r="I93" s="183"/>
      <c r="J93" s="35"/>
      <c r="K93" s="35"/>
      <c r="L93" s="36"/>
      <c r="M93" s="184"/>
      <c r="N93" s="185"/>
      <c r="O93" s="56"/>
      <c r="P93" s="56"/>
      <c r="Q93" s="56"/>
      <c r="R93" s="56"/>
      <c r="S93" s="56"/>
      <c r="T93" s="57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T93" s="20" t="s">
        <v>273</v>
      </c>
      <c r="AU93" s="20" t="s">
        <v>78</v>
      </c>
    </row>
    <row r="94" spans="2:51" s="13" customFormat="1" ht="11.25">
      <c r="B94" s="154"/>
      <c r="D94" s="155" t="s">
        <v>127</v>
      </c>
      <c r="E94" s="156" t="s">
        <v>3</v>
      </c>
      <c r="F94" s="157" t="s">
        <v>959</v>
      </c>
      <c r="H94" s="158">
        <v>3.355</v>
      </c>
      <c r="I94" s="159"/>
      <c r="L94" s="154"/>
      <c r="M94" s="160"/>
      <c r="N94" s="161"/>
      <c r="O94" s="161"/>
      <c r="P94" s="161"/>
      <c r="Q94" s="161"/>
      <c r="R94" s="161"/>
      <c r="S94" s="161"/>
      <c r="T94" s="162"/>
      <c r="AT94" s="156" t="s">
        <v>127</v>
      </c>
      <c r="AU94" s="156" t="s">
        <v>78</v>
      </c>
      <c r="AV94" s="13" t="s">
        <v>78</v>
      </c>
      <c r="AW94" s="13" t="s">
        <v>30</v>
      </c>
      <c r="AX94" s="13" t="s">
        <v>69</v>
      </c>
      <c r="AY94" s="156" t="s">
        <v>118</v>
      </c>
    </row>
    <row r="95" spans="2:51" s="13" customFormat="1" ht="11.25">
      <c r="B95" s="154"/>
      <c r="D95" s="155" t="s">
        <v>127</v>
      </c>
      <c r="E95" s="156" t="s">
        <v>3</v>
      </c>
      <c r="F95" s="157" t="s">
        <v>960</v>
      </c>
      <c r="H95" s="158">
        <v>63.58</v>
      </c>
      <c r="I95" s="159"/>
      <c r="L95" s="154"/>
      <c r="M95" s="160"/>
      <c r="N95" s="161"/>
      <c r="O95" s="161"/>
      <c r="P95" s="161"/>
      <c r="Q95" s="161"/>
      <c r="R95" s="161"/>
      <c r="S95" s="161"/>
      <c r="T95" s="162"/>
      <c r="AT95" s="156" t="s">
        <v>127</v>
      </c>
      <c r="AU95" s="156" t="s">
        <v>78</v>
      </c>
      <c r="AV95" s="13" t="s">
        <v>78</v>
      </c>
      <c r="AW95" s="13" t="s">
        <v>30</v>
      </c>
      <c r="AX95" s="13" t="s">
        <v>69</v>
      </c>
      <c r="AY95" s="156" t="s">
        <v>118</v>
      </c>
    </row>
    <row r="96" spans="2:51" s="13" customFormat="1" ht="11.25">
      <c r="B96" s="154"/>
      <c r="D96" s="155" t="s">
        <v>127</v>
      </c>
      <c r="E96" s="156" t="s">
        <v>3</v>
      </c>
      <c r="F96" s="157" t="s">
        <v>961</v>
      </c>
      <c r="H96" s="158">
        <v>105.985</v>
      </c>
      <c r="I96" s="159"/>
      <c r="L96" s="154"/>
      <c r="M96" s="160"/>
      <c r="N96" s="161"/>
      <c r="O96" s="161"/>
      <c r="P96" s="161"/>
      <c r="Q96" s="161"/>
      <c r="R96" s="161"/>
      <c r="S96" s="161"/>
      <c r="T96" s="162"/>
      <c r="AT96" s="156" t="s">
        <v>127</v>
      </c>
      <c r="AU96" s="156" t="s">
        <v>78</v>
      </c>
      <c r="AV96" s="13" t="s">
        <v>78</v>
      </c>
      <c r="AW96" s="13" t="s">
        <v>30</v>
      </c>
      <c r="AX96" s="13" t="s">
        <v>69</v>
      </c>
      <c r="AY96" s="156" t="s">
        <v>118</v>
      </c>
    </row>
    <row r="97" spans="2:51" s="15" customFormat="1" ht="11.25">
      <c r="B97" s="170"/>
      <c r="D97" s="155" t="s">
        <v>127</v>
      </c>
      <c r="E97" s="171" t="s">
        <v>3</v>
      </c>
      <c r="F97" s="172" t="s">
        <v>150</v>
      </c>
      <c r="H97" s="173">
        <v>172.92000000000002</v>
      </c>
      <c r="I97" s="174"/>
      <c r="L97" s="170"/>
      <c r="M97" s="175"/>
      <c r="N97" s="176"/>
      <c r="O97" s="176"/>
      <c r="P97" s="176"/>
      <c r="Q97" s="176"/>
      <c r="R97" s="176"/>
      <c r="S97" s="176"/>
      <c r="T97" s="177"/>
      <c r="AT97" s="171" t="s">
        <v>127</v>
      </c>
      <c r="AU97" s="171" t="s">
        <v>78</v>
      </c>
      <c r="AV97" s="15" t="s">
        <v>125</v>
      </c>
      <c r="AW97" s="15" t="s">
        <v>30</v>
      </c>
      <c r="AX97" s="15" t="s">
        <v>31</v>
      </c>
      <c r="AY97" s="171" t="s">
        <v>118</v>
      </c>
    </row>
    <row r="98" spans="1:65" s="2" customFormat="1" ht="33" customHeight="1">
      <c r="A98" s="35"/>
      <c r="B98" s="140"/>
      <c r="C98" s="141" t="s">
        <v>131</v>
      </c>
      <c r="D98" s="141" t="s">
        <v>121</v>
      </c>
      <c r="E98" s="142" t="s">
        <v>962</v>
      </c>
      <c r="F98" s="143" t="s">
        <v>963</v>
      </c>
      <c r="G98" s="144" t="s">
        <v>270</v>
      </c>
      <c r="H98" s="145">
        <v>63.58</v>
      </c>
      <c r="I98" s="146"/>
      <c r="J98" s="147">
        <f>ROUND(I98*H98,2)</f>
        <v>0</v>
      </c>
      <c r="K98" s="143" t="s">
        <v>271</v>
      </c>
      <c r="L98" s="36"/>
      <c r="M98" s="148" t="s">
        <v>3</v>
      </c>
      <c r="N98" s="149" t="s">
        <v>40</v>
      </c>
      <c r="O98" s="56"/>
      <c r="P98" s="150">
        <f>O98*H98</f>
        <v>0</v>
      </c>
      <c r="Q98" s="150">
        <v>0</v>
      </c>
      <c r="R98" s="150">
        <f>Q98*H98</f>
        <v>0</v>
      </c>
      <c r="S98" s="150">
        <v>0.098</v>
      </c>
      <c r="T98" s="151">
        <f>S98*H98</f>
        <v>6.23084</v>
      </c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R98" s="152" t="s">
        <v>125</v>
      </c>
      <c r="AT98" s="152" t="s">
        <v>121</v>
      </c>
      <c r="AU98" s="152" t="s">
        <v>78</v>
      </c>
      <c r="AY98" s="20" t="s">
        <v>118</v>
      </c>
      <c r="BE98" s="153">
        <f>IF(N98="základní",J98,0)</f>
        <v>0</v>
      </c>
      <c r="BF98" s="153">
        <f>IF(N98="snížená",J98,0)</f>
        <v>0</v>
      </c>
      <c r="BG98" s="153">
        <f>IF(N98="zákl. přenesená",J98,0)</f>
        <v>0</v>
      </c>
      <c r="BH98" s="153">
        <f>IF(N98="sníž. přenesená",J98,0)</f>
        <v>0</v>
      </c>
      <c r="BI98" s="153">
        <f>IF(N98="nulová",J98,0)</f>
        <v>0</v>
      </c>
      <c r="BJ98" s="20" t="s">
        <v>31</v>
      </c>
      <c r="BK98" s="153">
        <f>ROUND(I98*H98,2)</f>
        <v>0</v>
      </c>
      <c r="BL98" s="20" t="s">
        <v>125</v>
      </c>
      <c r="BM98" s="152" t="s">
        <v>964</v>
      </c>
    </row>
    <row r="99" spans="1:47" s="2" customFormat="1" ht="11.25">
      <c r="A99" s="35"/>
      <c r="B99" s="36"/>
      <c r="C99" s="35"/>
      <c r="D99" s="181" t="s">
        <v>273</v>
      </c>
      <c r="E99" s="35"/>
      <c r="F99" s="182" t="s">
        <v>965</v>
      </c>
      <c r="G99" s="35"/>
      <c r="H99" s="35"/>
      <c r="I99" s="183"/>
      <c r="J99" s="35"/>
      <c r="K99" s="35"/>
      <c r="L99" s="36"/>
      <c r="M99" s="184"/>
      <c r="N99" s="185"/>
      <c r="O99" s="56"/>
      <c r="P99" s="56"/>
      <c r="Q99" s="56"/>
      <c r="R99" s="56"/>
      <c r="S99" s="56"/>
      <c r="T99" s="57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T99" s="20" t="s">
        <v>273</v>
      </c>
      <c r="AU99" s="20" t="s">
        <v>78</v>
      </c>
    </row>
    <row r="100" spans="2:51" s="13" customFormat="1" ht="11.25">
      <c r="B100" s="154"/>
      <c r="D100" s="155" t="s">
        <v>127</v>
      </c>
      <c r="E100" s="156" t="s">
        <v>3</v>
      </c>
      <c r="F100" s="157" t="s">
        <v>966</v>
      </c>
      <c r="H100" s="158">
        <v>63.58</v>
      </c>
      <c r="I100" s="159"/>
      <c r="L100" s="154"/>
      <c r="M100" s="160"/>
      <c r="N100" s="161"/>
      <c r="O100" s="161"/>
      <c r="P100" s="161"/>
      <c r="Q100" s="161"/>
      <c r="R100" s="161"/>
      <c r="S100" s="161"/>
      <c r="T100" s="162"/>
      <c r="AT100" s="156" t="s">
        <v>127</v>
      </c>
      <c r="AU100" s="156" t="s">
        <v>78</v>
      </c>
      <c r="AV100" s="13" t="s">
        <v>78</v>
      </c>
      <c r="AW100" s="13" t="s">
        <v>30</v>
      </c>
      <c r="AX100" s="13" t="s">
        <v>69</v>
      </c>
      <c r="AY100" s="156" t="s">
        <v>118</v>
      </c>
    </row>
    <row r="101" spans="2:51" s="15" customFormat="1" ht="11.25">
      <c r="B101" s="170"/>
      <c r="D101" s="155" t="s">
        <v>127</v>
      </c>
      <c r="E101" s="171" t="s">
        <v>3</v>
      </c>
      <c r="F101" s="172" t="s">
        <v>150</v>
      </c>
      <c r="H101" s="173">
        <v>63.58</v>
      </c>
      <c r="I101" s="174"/>
      <c r="L101" s="170"/>
      <c r="M101" s="175"/>
      <c r="N101" s="176"/>
      <c r="O101" s="176"/>
      <c r="P101" s="176"/>
      <c r="Q101" s="176"/>
      <c r="R101" s="176"/>
      <c r="S101" s="176"/>
      <c r="T101" s="177"/>
      <c r="AT101" s="171" t="s">
        <v>127</v>
      </c>
      <c r="AU101" s="171" t="s">
        <v>78</v>
      </c>
      <c r="AV101" s="15" t="s">
        <v>125</v>
      </c>
      <c r="AW101" s="15" t="s">
        <v>30</v>
      </c>
      <c r="AX101" s="15" t="s">
        <v>31</v>
      </c>
      <c r="AY101" s="171" t="s">
        <v>118</v>
      </c>
    </row>
    <row r="102" spans="1:65" s="2" customFormat="1" ht="33" customHeight="1">
      <c r="A102" s="35"/>
      <c r="B102" s="140"/>
      <c r="C102" s="141" t="s">
        <v>125</v>
      </c>
      <c r="D102" s="141" t="s">
        <v>121</v>
      </c>
      <c r="E102" s="142" t="s">
        <v>967</v>
      </c>
      <c r="F102" s="143" t="s">
        <v>968</v>
      </c>
      <c r="G102" s="144" t="s">
        <v>270</v>
      </c>
      <c r="H102" s="145">
        <v>105.985</v>
      </c>
      <c r="I102" s="146"/>
      <c r="J102" s="147">
        <f>ROUND(I102*H102,2)</f>
        <v>0</v>
      </c>
      <c r="K102" s="143" t="s">
        <v>271</v>
      </c>
      <c r="L102" s="36"/>
      <c r="M102" s="148" t="s">
        <v>3</v>
      </c>
      <c r="N102" s="149" t="s">
        <v>40</v>
      </c>
      <c r="O102" s="56"/>
      <c r="P102" s="150">
        <f>O102*H102</f>
        <v>0</v>
      </c>
      <c r="Q102" s="150">
        <v>0</v>
      </c>
      <c r="R102" s="150">
        <f>Q102*H102</f>
        <v>0</v>
      </c>
      <c r="S102" s="150">
        <v>0.316</v>
      </c>
      <c r="T102" s="151">
        <f>S102*H102</f>
        <v>33.49126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152" t="s">
        <v>125</v>
      </c>
      <c r="AT102" s="152" t="s">
        <v>121</v>
      </c>
      <c r="AU102" s="152" t="s">
        <v>78</v>
      </c>
      <c r="AY102" s="20" t="s">
        <v>118</v>
      </c>
      <c r="BE102" s="153">
        <f>IF(N102="základní",J102,0)</f>
        <v>0</v>
      </c>
      <c r="BF102" s="153">
        <f>IF(N102="snížená",J102,0)</f>
        <v>0</v>
      </c>
      <c r="BG102" s="153">
        <f>IF(N102="zákl. přenesená",J102,0)</f>
        <v>0</v>
      </c>
      <c r="BH102" s="153">
        <f>IF(N102="sníž. přenesená",J102,0)</f>
        <v>0</v>
      </c>
      <c r="BI102" s="153">
        <f>IF(N102="nulová",J102,0)</f>
        <v>0</v>
      </c>
      <c r="BJ102" s="20" t="s">
        <v>31</v>
      </c>
      <c r="BK102" s="153">
        <f>ROUND(I102*H102,2)</f>
        <v>0</v>
      </c>
      <c r="BL102" s="20" t="s">
        <v>125</v>
      </c>
      <c r="BM102" s="152" t="s">
        <v>969</v>
      </c>
    </row>
    <row r="103" spans="1:47" s="2" customFormat="1" ht="11.25">
      <c r="A103" s="35"/>
      <c r="B103" s="36"/>
      <c r="C103" s="35"/>
      <c r="D103" s="181" t="s">
        <v>273</v>
      </c>
      <c r="E103" s="35"/>
      <c r="F103" s="182" t="s">
        <v>970</v>
      </c>
      <c r="G103" s="35"/>
      <c r="H103" s="35"/>
      <c r="I103" s="183"/>
      <c r="J103" s="35"/>
      <c r="K103" s="35"/>
      <c r="L103" s="36"/>
      <c r="M103" s="184"/>
      <c r="N103" s="185"/>
      <c r="O103" s="56"/>
      <c r="P103" s="56"/>
      <c r="Q103" s="56"/>
      <c r="R103" s="56"/>
      <c r="S103" s="56"/>
      <c r="T103" s="57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T103" s="20" t="s">
        <v>273</v>
      </c>
      <c r="AU103" s="20" t="s">
        <v>78</v>
      </c>
    </row>
    <row r="104" spans="2:51" s="13" customFormat="1" ht="11.25">
      <c r="B104" s="154"/>
      <c r="D104" s="155" t="s">
        <v>127</v>
      </c>
      <c r="E104" s="156" t="s">
        <v>3</v>
      </c>
      <c r="F104" s="157" t="s">
        <v>971</v>
      </c>
      <c r="H104" s="158">
        <v>105.985</v>
      </c>
      <c r="I104" s="159"/>
      <c r="L104" s="154"/>
      <c r="M104" s="160"/>
      <c r="N104" s="161"/>
      <c r="O104" s="161"/>
      <c r="P104" s="161"/>
      <c r="Q104" s="161"/>
      <c r="R104" s="161"/>
      <c r="S104" s="161"/>
      <c r="T104" s="162"/>
      <c r="AT104" s="156" t="s">
        <v>127</v>
      </c>
      <c r="AU104" s="156" t="s">
        <v>78</v>
      </c>
      <c r="AV104" s="13" t="s">
        <v>78</v>
      </c>
      <c r="AW104" s="13" t="s">
        <v>30</v>
      </c>
      <c r="AX104" s="13" t="s">
        <v>69</v>
      </c>
      <c r="AY104" s="156" t="s">
        <v>118</v>
      </c>
    </row>
    <row r="105" spans="2:51" s="15" customFormat="1" ht="11.25">
      <c r="B105" s="170"/>
      <c r="D105" s="155" t="s">
        <v>127</v>
      </c>
      <c r="E105" s="171" t="s">
        <v>3</v>
      </c>
      <c r="F105" s="172" t="s">
        <v>150</v>
      </c>
      <c r="H105" s="173">
        <v>105.985</v>
      </c>
      <c r="I105" s="174"/>
      <c r="L105" s="170"/>
      <c r="M105" s="175"/>
      <c r="N105" s="176"/>
      <c r="O105" s="176"/>
      <c r="P105" s="176"/>
      <c r="Q105" s="176"/>
      <c r="R105" s="176"/>
      <c r="S105" s="176"/>
      <c r="T105" s="177"/>
      <c r="AT105" s="171" t="s">
        <v>127</v>
      </c>
      <c r="AU105" s="171" t="s">
        <v>78</v>
      </c>
      <c r="AV105" s="15" t="s">
        <v>125</v>
      </c>
      <c r="AW105" s="15" t="s">
        <v>30</v>
      </c>
      <c r="AX105" s="15" t="s">
        <v>31</v>
      </c>
      <c r="AY105" s="171" t="s">
        <v>118</v>
      </c>
    </row>
    <row r="106" spans="1:65" s="2" customFormat="1" ht="33" customHeight="1">
      <c r="A106" s="35"/>
      <c r="B106" s="140"/>
      <c r="C106" s="141" t="s">
        <v>139</v>
      </c>
      <c r="D106" s="141" t="s">
        <v>121</v>
      </c>
      <c r="E106" s="142" t="s">
        <v>972</v>
      </c>
      <c r="F106" s="143" t="s">
        <v>973</v>
      </c>
      <c r="G106" s="144" t="s">
        <v>270</v>
      </c>
      <c r="H106" s="145">
        <v>169.565</v>
      </c>
      <c r="I106" s="146"/>
      <c r="J106" s="147">
        <f>ROUND(I106*H106,2)</f>
        <v>0</v>
      </c>
      <c r="K106" s="143" t="s">
        <v>271</v>
      </c>
      <c r="L106" s="36"/>
      <c r="M106" s="148" t="s">
        <v>3</v>
      </c>
      <c r="N106" s="149" t="s">
        <v>40</v>
      </c>
      <c r="O106" s="56"/>
      <c r="P106" s="150">
        <f>O106*H106</f>
        <v>0</v>
      </c>
      <c r="Q106" s="150">
        <v>0</v>
      </c>
      <c r="R106" s="150">
        <f>Q106*H106</f>
        <v>0</v>
      </c>
      <c r="S106" s="150">
        <v>0.325</v>
      </c>
      <c r="T106" s="151">
        <f>S106*H106</f>
        <v>55.108625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152" t="s">
        <v>125</v>
      </c>
      <c r="AT106" s="152" t="s">
        <v>121</v>
      </c>
      <c r="AU106" s="152" t="s">
        <v>78</v>
      </c>
      <c r="AY106" s="20" t="s">
        <v>118</v>
      </c>
      <c r="BE106" s="153">
        <f>IF(N106="základní",J106,0)</f>
        <v>0</v>
      </c>
      <c r="BF106" s="153">
        <f>IF(N106="snížená",J106,0)</f>
        <v>0</v>
      </c>
      <c r="BG106" s="153">
        <f>IF(N106="zákl. přenesená",J106,0)</f>
        <v>0</v>
      </c>
      <c r="BH106" s="153">
        <f>IF(N106="sníž. přenesená",J106,0)</f>
        <v>0</v>
      </c>
      <c r="BI106" s="153">
        <f>IF(N106="nulová",J106,0)</f>
        <v>0</v>
      </c>
      <c r="BJ106" s="20" t="s">
        <v>31</v>
      </c>
      <c r="BK106" s="153">
        <f>ROUND(I106*H106,2)</f>
        <v>0</v>
      </c>
      <c r="BL106" s="20" t="s">
        <v>125</v>
      </c>
      <c r="BM106" s="152" t="s">
        <v>974</v>
      </c>
    </row>
    <row r="107" spans="1:47" s="2" customFormat="1" ht="11.25">
      <c r="A107" s="35"/>
      <c r="B107" s="36"/>
      <c r="C107" s="35"/>
      <c r="D107" s="181" t="s">
        <v>273</v>
      </c>
      <c r="E107" s="35"/>
      <c r="F107" s="182" t="s">
        <v>975</v>
      </c>
      <c r="G107" s="35"/>
      <c r="H107" s="35"/>
      <c r="I107" s="183"/>
      <c r="J107" s="35"/>
      <c r="K107" s="35"/>
      <c r="L107" s="36"/>
      <c r="M107" s="184"/>
      <c r="N107" s="185"/>
      <c r="O107" s="56"/>
      <c r="P107" s="56"/>
      <c r="Q107" s="56"/>
      <c r="R107" s="56"/>
      <c r="S107" s="56"/>
      <c r="T107" s="57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T107" s="20" t="s">
        <v>273</v>
      </c>
      <c r="AU107" s="20" t="s">
        <v>78</v>
      </c>
    </row>
    <row r="108" spans="2:51" s="13" customFormat="1" ht="11.25">
      <c r="B108" s="154"/>
      <c r="D108" s="155" t="s">
        <v>127</v>
      </c>
      <c r="E108" s="156" t="s">
        <v>3</v>
      </c>
      <c r="F108" s="157" t="s">
        <v>960</v>
      </c>
      <c r="H108" s="158">
        <v>63.58</v>
      </c>
      <c r="I108" s="159"/>
      <c r="L108" s="154"/>
      <c r="M108" s="160"/>
      <c r="N108" s="161"/>
      <c r="O108" s="161"/>
      <c r="P108" s="161"/>
      <c r="Q108" s="161"/>
      <c r="R108" s="161"/>
      <c r="S108" s="161"/>
      <c r="T108" s="162"/>
      <c r="AT108" s="156" t="s">
        <v>127</v>
      </c>
      <c r="AU108" s="156" t="s">
        <v>78</v>
      </c>
      <c r="AV108" s="13" t="s">
        <v>78</v>
      </c>
      <c r="AW108" s="13" t="s">
        <v>30</v>
      </c>
      <c r="AX108" s="13" t="s">
        <v>69</v>
      </c>
      <c r="AY108" s="156" t="s">
        <v>118</v>
      </c>
    </row>
    <row r="109" spans="2:51" s="13" customFormat="1" ht="11.25">
      <c r="B109" s="154"/>
      <c r="D109" s="155" t="s">
        <v>127</v>
      </c>
      <c r="E109" s="156" t="s">
        <v>3</v>
      </c>
      <c r="F109" s="157" t="s">
        <v>961</v>
      </c>
      <c r="H109" s="158">
        <v>105.985</v>
      </c>
      <c r="I109" s="159"/>
      <c r="L109" s="154"/>
      <c r="M109" s="160"/>
      <c r="N109" s="161"/>
      <c r="O109" s="161"/>
      <c r="P109" s="161"/>
      <c r="Q109" s="161"/>
      <c r="R109" s="161"/>
      <c r="S109" s="161"/>
      <c r="T109" s="162"/>
      <c r="AT109" s="156" t="s">
        <v>127</v>
      </c>
      <c r="AU109" s="156" t="s">
        <v>78</v>
      </c>
      <c r="AV109" s="13" t="s">
        <v>78</v>
      </c>
      <c r="AW109" s="13" t="s">
        <v>30</v>
      </c>
      <c r="AX109" s="13" t="s">
        <v>69</v>
      </c>
      <c r="AY109" s="156" t="s">
        <v>118</v>
      </c>
    </row>
    <row r="110" spans="2:51" s="15" customFormat="1" ht="11.25">
      <c r="B110" s="170"/>
      <c r="D110" s="155" t="s">
        <v>127</v>
      </c>
      <c r="E110" s="171" t="s">
        <v>3</v>
      </c>
      <c r="F110" s="172" t="s">
        <v>150</v>
      </c>
      <c r="H110" s="173">
        <v>169.565</v>
      </c>
      <c r="I110" s="174"/>
      <c r="L110" s="170"/>
      <c r="M110" s="175"/>
      <c r="N110" s="176"/>
      <c r="O110" s="176"/>
      <c r="P110" s="176"/>
      <c r="Q110" s="176"/>
      <c r="R110" s="176"/>
      <c r="S110" s="176"/>
      <c r="T110" s="177"/>
      <c r="AT110" s="171" t="s">
        <v>127</v>
      </c>
      <c r="AU110" s="171" t="s">
        <v>78</v>
      </c>
      <c r="AV110" s="15" t="s">
        <v>125</v>
      </c>
      <c r="AW110" s="15" t="s">
        <v>30</v>
      </c>
      <c r="AX110" s="15" t="s">
        <v>31</v>
      </c>
      <c r="AY110" s="171" t="s">
        <v>118</v>
      </c>
    </row>
    <row r="111" spans="1:65" s="2" customFormat="1" ht="37.9" customHeight="1">
      <c r="A111" s="35"/>
      <c r="B111" s="140"/>
      <c r="C111" s="141" t="s">
        <v>151</v>
      </c>
      <c r="D111" s="141" t="s">
        <v>121</v>
      </c>
      <c r="E111" s="142" t="s">
        <v>976</v>
      </c>
      <c r="F111" s="143" t="s">
        <v>977</v>
      </c>
      <c r="G111" s="144" t="s">
        <v>270</v>
      </c>
      <c r="H111" s="145">
        <v>105.985</v>
      </c>
      <c r="I111" s="146"/>
      <c r="J111" s="147">
        <f>ROUND(I111*H111,2)</f>
        <v>0</v>
      </c>
      <c r="K111" s="143" t="s">
        <v>271</v>
      </c>
      <c r="L111" s="36"/>
      <c r="M111" s="148" t="s">
        <v>3</v>
      </c>
      <c r="N111" s="149" t="s">
        <v>40</v>
      </c>
      <c r="O111" s="56"/>
      <c r="P111" s="150">
        <f>O111*H111</f>
        <v>0</v>
      </c>
      <c r="Q111" s="150">
        <v>0</v>
      </c>
      <c r="R111" s="150">
        <f>Q111*H111</f>
        <v>0</v>
      </c>
      <c r="S111" s="150">
        <v>0.58</v>
      </c>
      <c r="T111" s="151">
        <f>S111*H111</f>
        <v>61.47129999999999</v>
      </c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R111" s="152" t="s">
        <v>125</v>
      </c>
      <c r="AT111" s="152" t="s">
        <v>121</v>
      </c>
      <c r="AU111" s="152" t="s">
        <v>78</v>
      </c>
      <c r="AY111" s="20" t="s">
        <v>118</v>
      </c>
      <c r="BE111" s="153">
        <f>IF(N111="základní",J111,0)</f>
        <v>0</v>
      </c>
      <c r="BF111" s="153">
        <f>IF(N111="snížená",J111,0)</f>
        <v>0</v>
      </c>
      <c r="BG111" s="153">
        <f>IF(N111="zákl. přenesená",J111,0)</f>
        <v>0</v>
      </c>
      <c r="BH111" s="153">
        <f>IF(N111="sníž. přenesená",J111,0)</f>
        <v>0</v>
      </c>
      <c r="BI111" s="153">
        <f>IF(N111="nulová",J111,0)</f>
        <v>0</v>
      </c>
      <c r="BJ111" s="20" t="s">
        <v>31</v>
      </c>
      <c r="BK111" s="153">
        <f>ROUND(I111*H111,2)</f>
        <v>0</v>
      </c>
      <c r="BL111" s="20" t="s">
        <v>125</v>
      </c>
      <c r="BM111" s="152" t="s">
        <v>978</v>
      </c>
    </row>
    <row r="112" spans="1:47" s="2" customFormat="1" ht="11.25">
      <c r="A112" s="35"/>
      <c r="B112" s="36"/>
      <c r="C112" s="35"/>
      <c r="D112" s="181" t="s">
        <v>273</v>
      </c>
      <c r="E112" s="35"/>
      <c r="F112" s="182" t="s">
        <v>979</v>
      </c>
      <c r="G112" s="35"/>
      <c r="H112" s="35"/>
      <c r="I112" s="183"/>
      <c r="J112" s="35"/>
      <c r="K112" s="35"/>
      <c r="L112" s="36"/>
      <c r="M112" s="184"/>
      <c r="N112" s="185"/>
      <c r="O112" s="56"/>
      <c r="P112" s="56"/>
      <c r="Q112" s="56"/>
      <c r="R112" s="56"/>
      <c r="S112" s="56"/>
      <c r="T112" s="57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T112" s="20" t="s">
        <v>273</v>
      </c>
      <c r="AU112" s="20" t="s">
        <v>78</v>
      </c>
    </row>
    <row r="113" spans="2:51" s="13" customFormat="1" ht="11.25">
      <c r="B113" s="154"/>
      <c r="D113" s="155" t="s">
        <v>127</v>
      </c>
      <c r="E113" s="156" t="s">
        <v>3</v>
      </c>
      <c r="F113" s="157" t="s">
        <v>961</v>
      </c>
      <c r="H113" s="158">
        <v>105.985</v>
      </c>
      <c r="I113" s="159"/>
      <c r="L113" s="154"/>
      <c r="M113" s="160"/>
      <c r="N113" s="161"/>
      <c r="O113" s="161"/>
      <c r="P113" s="161"/>
      <c r="Q113" s="161"/>
      <c r="R113" s="161"/>
      <c r="S113" s="161"/>
      <c r="T113" s="162"/>
      <c r="AT113" s="156" t="s">
        <v>127</v>
      </c>
      <c r="AU113" s="156" t="s">
        <v>78</v>
      </c>
      <c r="AV113" s="13" t="s">
        <v>78</v>
      </c>
      <c r="AW113" s="13" t="s">
        <v>30</v>
      </c>
      <c r="AX113" s="13" t="s">
        <v>31</v>
      </c>
      <c r="AY113" s="156" t="s">
        <v>118</v>
      </c>
    </row>
    <row r="114" spans="1:65" s="2" customFormat="1" ht="16.5" customHeight="1">
      <c r="A114" s="35"/>
      <c r="B114" s="140"/>
      <c r="C114" s="141" t="s">
        <v>155</v>
      </c>
      <c r="D114" s="141" t="s">
        <v>121</v>
      </c>
      <c r="E114" s="142" t="s">
        <v>980</v>
      </c>
      <c r="F114" s="143" t="s">
        <v>981</v>
      </c>
      <c r="G114" s="144" t="s">
        <v>270</v>
      </c>
      <c r="H114" s="145">
        <v>2.475</v>
      </c>
      <c r="I114" s="146"/>
      <c r="J114" s="147">
        <f>ROUND(I114*H114,2)</f>
        <v>0</v>
      </c>
      <c r="K114" s="143" t="s">
        <v>271</v>
      </c>
      <c r="L114" s="36"/>
      <c r="M114" s="148" t="s">
        <v>3</v>
      </c>
      <c r="N114" s="149" t="s">
        <v>40</v>
      </c>
      <c r="O114" s="56"/>
      <c r="P114" s="150">
        <f>O114*H114</f>
        <v>0</v>
      </c>
      <c r="Q114" s="150">
        <v>0</v>
      </c>
      <c r="R114" s="150">
        <f>Q114*H114</f>
        <v>0</v>
      </c>
      <c r="S114" s="150">
        <v>0</v>
      </c>
      <c r="T114" s="151">
        <f>S114*H114</f>
        <v>0</v>
      </c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R114" s="152" t="s">
        <v>125</v>
      </c>
      <c r="AT114" s="152" t="s">
        <v>121</v>
      </c>
      <c r="AU114" s="152" t="s">
        <v>78</v>
      </c>
      <c r="AY114" s="20" t="s">
        <v>118</v>
      </c>
      <c r="BE114" s="153">
        <f>IF(N114="základní",J114,0)</f>
        <v>0</v>
      </c>
      <c r="BF114" s="153">
        <f>IF(N114="snížená",J114,0)</f>
        <v>0</v>
      </c>
      <c r="BG114" s="153">
        <f>IF(N114="zákl. přenesená",J114,0)</f>
        <v>0</v>
      </c>
      <c r="BH114" s="153">
        <f>IF(N114="sníž. přenesená",J114,0)</f>
        <v>0</v>
      </c>
      <c r="BI114" s="153">
        <f>IF(N114="nulová",J114,0)</f>
        <v>0</v>
      </c>
      <c r="BJ114" s="20" t="s">
        <v>31</v>
      </c>
      <c r="BK114" s="153">
        <f>ROUND(I114*H114,2)</f>
        <v>0</v>
      </c>
      <c r="BL114" s="20" t="s">
        <v>125</v>
      </c>
      <c r="BM114" s="152" t="s">
        <v>982</v>
      </c>
    </row>
    <row r="115" spans="1:47" s="2" customFormat="1" ht="11.25">
      <c r="A115" s="35"/>
      <c r="B115" s="36"/>
      <c r="C115" s="35"/>
      <c r="D115" s="181" t="s">
        <v>273</v>
      </c>
      <c r="E115" s="35"/>
      <c r="F115" s="182" t="s">
        <v>983</v>
      </c>
      <c r="G115" s="35"/>
      <c r="H115" s="35"/>
      <c r="I115" s="183"/>
      <c r="J115" s="35"/>
      <c r="K115" s="35"/>
      <c r="L115" s="36"/>
      <c r="M115" s="184"/>
      <c r="N115" s="185"/>
      <c r="O115" s="56"/>
      <c r="P115" s="56"/>
      <c r="Q115" s="56"/>
      <c r="R115" s="56"/>
      <c r="S115" s="56"/>
      <c r="T115" s="57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T115" s="20" t="s">
        <v>273</v>
      </c>
      <c r="AU115" s="20" t="s">
        <v>78</v>
      </c>
    </row>
    <row r="116" spans="2:51" s="13" customFormat="1" ht="11.25">
      <c r="B116" s="154"/>
      <c r="D116" s="155" t="s">
        <v>127</v>
      </c>
      <c r="E116" s="156" t="s">
        <v>3</v>
      </c>
      <c r="F116" s="157" t="s">
        <v>984</v>
      </c>
      <c r="H116" s="158">
        <v>2.475</v>
      </c>
      <c r="I116" s="159"/>
      <c r="L116" s="154"/>
      <c r="M116" s="160"/>
      <c r="N116" s="161"/>
      <c r="O116" s="161"/>
      <c r="P116" s="161"/>
      <c r="Q116" s="161"/>
      <c r="R116" s="161"/>
      <c r="S116" s="161"/>
      <c r="T116" s="162"/>
      <c r="AT116" s="156" t="s">
        <v>127</v>
      </c>
      <c r="AU116" s="156" t="s">
        <v>78</v>
      </c>
      <c r="AV116" s="13" t="s">
        <v>78</v>
      </c>
      <c r="AW116" s="13" t="s">
        <v>30</v>
      </c>
      <c r="AX116" s="13" t="s">
        <v>31</v>
      </c>
      <c r="AY116" s="156" t="s">
        <v>118</v>
      </c>
    </row>
    <row r="117" spans="1:65" s="2" customFormat="1" ht="24.2" customHeight="1">
      <c r="A117" s="35"/>
      <c r="B117" s="140"/>
      <c r="C117" s="141" t="s">
        <v>160</v>
      </c>
      <c r="D117" s="141" t="s">
        <v>121</v>
      </c>
      <c r="E117" s="142" t="s">
        <v>985</v>
      </c>
      <c r="F117" s="143" t="s">
        <v>986</v>
      </c>
      <c r="G117" s="144" t="s">
        <v>142</v>
      </c>
      <c r="H117" s="145">
        <v>60.5</v>
      </c>
      <c r="I117" s="146"/>
      <c r="J117" s="147">
        <f>ROUND(I117*H117,2)</f>
        <v>0</v>
      </c>
      <c r="K117" s="143" t="s">
        <v>271</v>
      </c>
      <c r="L117" s="36"/>
      <c r="M117" s="148" t="s">
        <v>3</v>
      </c>
      <c r="N117" s="149" t="s">
        <v>40</v>
      </c>
      <c r="O117" s="56"/>
      <c r="P117" s="150">
        <f>O117*H117</f>
        <v>0</v>
      </c>
      <c r="Q117" s="150">
        <v>0</v>
      </c>
      <c r="R117" s="150">
        <f>Q117*H117</f>
        <v>0</v>
      </c>
      <c r="S117" s="150">
        <v>0.29</v>
      </c>
      <c r="T117" s="151">
        <f>S117*H117</f>
        <v>17.544999999999998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R117" s="152" t="s">
        <v>125</v>
      </c>
      <c r="AT117" s="152" t="s">
        <v>121</v>
      </c>
      <c r="AU117" s="152" t="s">
        <v>78</v>
      </c>
      <c r="AY117" s="20" t="s">
        <v>118</v>
      </c>
      <c r="BE117" s="153">
        <f>IF(N117="základní",J117,0)</f>
        <v>0</v>
      </c>
      <c r="BF117" s="153">
        <f>IF(N117="snížená",J117,0)</f>
        <v>0</v>
      </c>
      <c r="BG117" s="153">
        <f>IF(N117="zákl. přenesená",J117,0)</f>
        <v>0</v>
      </c>
      <c r="BH117" s="153">
        <f>IF(N117="sníž. přenesená",J117,0)</f>
        <v>0</v>
      </c>
      <c r="BI117" s="153">
        <f>IF(N117="nulová",J117,0)</f>
        <v>0</v>
      </c>
      <c r="BJ117" s="20" t="s">
        <v>31</v>
      </c>
      <c r="BK117" s="153">
        <f>ROUND(I117*H117,2)</f>
        <v>0</v>
      </c>
      <c r="BL117" s="20" t="s">
        <v>125</v>
      </c>
      <c r="BM117" s="152" t="s">
        <v>987</v>
      </c>
    </row>
    <row r="118" spans="1:47" s="2" customFormat="1" ht="11.25">
      <c r="A118" s="35"/>
      <c r="B118" s="36"/>
      <c r="C118" s="35"/>
      <c r="D118" s="181" t="s">
        <v>273</v>
      </c>
      <c r="E118" s="35"/>
      <c r="F118" s="182" t="s">
        <v>988</v>
      </c>
      <c r="G118" s="35"/>
      <c r="H118" s="35"/>
      <c r="I118" s="183"/>
      <c r="J118" s="35"/>
      <c r="K118" s="35"/>
      <c r="L118" s="36"/>
      <c r="M118" s="184"/>
      <c r="N118" s="185"/>
      <c r="O118" s="56"/>
      <c r="P118" s="56"/>
      <c r="Q118" s="56"/>
      <c r="R118" s="56"/>
      <c r="S118" s="56"/>
      <c r="T118" s="57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T118" s="20" t="s">
        <v>273</v>
      </c>
      <c r="AU118" s="20" t="s">
        <v>78</v>
      </c>
    </row>
    <row r="119" spans="2:51" s="13" customFormat="1" ht="11.25">
      <c r="B119" s="154"/>
      <c r="D119" s="155" t="s">
        <v>127</v>
      </c>
      <c r="E119" s="156" t="s">
        <v>3</v>
      </c>
      <c r="F119" s="157" t="s">
        <v>989</v>
      </c>
      <c r="H119" s="158">
        <v>60.5</v>
      </c>
      <c r="I119" s="159"/>
      <c r="L119" s="154"/>
      <c r="M119" s="160"/>
      <c r="N119" s="161"/>
      <c r="O119" s="161"/>
      <c r="P119" s="161"/>
      <c r="Q119" s="161"/>
      <c r="R119" s="161"/>
      <c r="S119" s="161"/>
      <c r="T119" s="162"/>
      <c r="AT119" s="156" t="s">
        <v>127</v>
      </c>
      <c r="AU119" s="156" t="s">
        <v>78</v>
      </c>
      <c r="AV119" s="13" t="s">
        <v>78</v>
      </c>
      <c r="AW119" s="13" t="s">
        <v>30</v>
      </c>
      <c r="AX119" s="13" t="s">
        <v>31</v>
      </c>
      <c r="AY119" s="156" t="s">
        <v>118</v>
      </c>
    </row>
    <row r="120" spans="1:65" s="2" customFormat="1" ht="24.2" customHeight="1">
      <c r="A120" s="35"/>
      <c r="B120" s="140"/>
      <c r="C120" s="141" t="s">
        <v>119</v>
      </c>
      <c r="D120" s="141" t="s">
        <v>121</v>
      </c>
      <c r="E120" s="142" t="s">
        <v>990</v>
      </c>
      <c r="F120" s="143" t="s">
        <v>991</v>
      </c>
      <c r="G120" s="144" t="s">
        <v>142</v>
      </c>
      <c r="H120" s="145">
        <v>60.5</v>
      </c>
      <c r="I120" s="146"/>
      <c r="J120" s="147">
        <f>ROUND(I120*H120,2)</f>
        <v>0</v>
      </c>
      <c r="K120" s="143" t="s">
        <v>271</v>
      </c>
      <c r="L120" s="36"/>
      <c r="M120" s="148" t="s">
        <v>3</v>
      </c>
      <c r="N120" s="149" t="s">
        <v>40</v>
      </c>
      <c r="O120" s="56"/>
      <c r="P120" s="150">
        <f>O120*H120</f>
        <v>0</v>
      </c>
      <c r="Q120" s="150">
        <v>0</v>
      </c>
      <c r="R120" s="150">
        <f>Q120*H120</f>
        <v>0</v>
      </c>
      <c r="S120" s="150">
        <v>0.205</v>
      </c>
      <c r="T120" s="151">
        <f>S120*H120</f>
        <v>12.4025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152" t="s">
        <v>125</v>
      </c>
      <c r="AT120" s="152" t="s">
        <v>121</v>
      </c>
      <c r="AU120" s="152" t="s">
        <v>78</v>
      </c>
      <c r="AY120" s="20" t="s">
        <v>118</v>
      </c>
      <c r="BE120" s="153">
        <f>IF(N120="základní",J120,0)</f>
        <v>0</v>
      </c>
      <c r="BF120" s="153">
        <f>IF(N120="snížená",J120,0)</f>
        <v>0</v>
      </c>
      <c r="BG120" s="153">
        <f>IF(N120="zákl. přenesená",J120,0)</f>
        <v>0</v>
      </c>
      <c r="BH120" s="153">
        <f>IF(N120="sníž. přenesená",J120,0)</f>
        <v>0</v>
      </c>
      <c r="BI120" s="153">
        <f>IF(N120="nulová",J120,0)</f>
        <v>0</v>
      </c>
      <c r="BJ120" s="20" t="s">
        <v>31</v>
      </c>
      <c r="BK120" s="153">
        <f>ROUND(I120*H120,2)</f>
        <v>0</v>
      </c>
      <c r="BL120" s="20" t="s">
        <v>125</v>
      </c>
      <c r="BM120" s="152" t="s">
        <v>992</v>
      </c>
    </row>
    <row r="121" spans="1:47" s="2" customFormat="1" ht="11.25">
      <c r="A121" s="35"/>
      <c r="B121" s="36"/>
      <c r="C121" s="35"/>
      <c r="D121" s="181" t="s">
        <v>273</v>
      </c>
      <c r="E121" s="35"/>
      <c r="F121" s="182" t="s">
        <v>993</v>
      </c>
      <c r="G121" s="35"/>
      <c r="H121" s="35"/>
      <c r="I121" s="183"/>
      <c r="J121" s="35"/>
      <c r="K121" s="35"/>
      <c r="L121" s="36"/>
      <c r="M121" s="184"/>
      <c r="N121" s="185"/>
      <c r="O121" s="56"/>
      <c r="P121" s="56"/>
      <c r="Q121" s="56"/>
      <c r="R121" s="56"/>
      <c r="S121" s="56"/>
      <c r="T121" s="57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T121" s="20" t="s">
        <v>273</v>
      </c>
      <c r="AU121" s="20" t="s">
        <v>78</v>
      </c>
    </row>
    <row r="122" spans="2:51" s="13" customFormat="1" ht="11.25">
      <c r="B122" s="154"/>
      <c r="D122" s="155" t="s">
        <v>127</v>
      </c>
      <c r="E122" s="156" t="s">
        <v>3</v>
      </c>
      <c r="F122" s="157" t="s">
        <v>994</v>
      </c>
      <c r="H122" s="158">
        <v>60.5</v>
      </c>
      <c r="I122" s="159"/>
      <c r="L122" s="154"/>
      <c r="M122" s="160"/>
      <c r="N122" s="161"/>
      <c r="O122" s="161"/>
      <c r="P122" s="161"/>
      <c r="Q122" s="161"/>
      <c r="R122" s="161"/>
      <c r="S122" s="161"/>
      <c r="T122" s="162"/>
      <c r="AT122" s="156" t="s">
        <v>127</v>
      </c>
      <c r="AU122" s="156" t="s">
        <v>78</v>
      </c>
      <c r="AV122" s="13" t="s">
        <v>78</v>
      </c>
      <c r="AW122" s="13" t="s">
        <v>30</v>
      </c>
      <c r="AX122" s="13" t="s">
        <v>31</v>
      </c>
      <c r="AY122" s="156" t="s">
        <v>118</v>
      </c>
    </row>
    <row r="123" spans="1:65" s="2" customFormat="1" ht="16.5" customHeight="1">
      <c r="A123" s="35"/>
      <c r="B123" s="140"/>
      <c r="C123" s="141" t="s">
        <v>168</v>
      </c>
      <c r="D123" s="141" t="s">
        <v>121</v>
      </c>
      <c r="E123" s="142" t="s">
        <v>995</v>
      </c>
      <c r="F123" s="143" t="s">
        <v>996</v>
      </c>
      <c r="G123" s="144" t="s">
        <v>270</v>
      </c>
      <c r="H123" s="145">
        <v>2.475</v>
      </c>
      <c r="I123" s="146"/>
      <c r="J123" s="147">
        <f>ROUND(I123*H123,2)</f>
        <v>0</v>
      </c>
      <c r="K123" s="143" t="s">
        <v>271</v>
      </c>
      <c r="L123" s="36"/>
      <c r="M123" s="148" t="s">
        <v>3</v>
      </c>
      <c r="N123" s="149" t="s">
        <v>40</v>
      </c>
      <c r="O123" s="56"/>
      <c r="P123" s="150">
        <f>O123*H123</f>
        <v>0</v>
      </c>
      <c r="Q123" s="150">
        <v>0</v>
      </c>
      <c r="R123" s="150">
        <f>Q123*H123</f>
        <v>0</v>
      </c>
      <c r="S123" s="150">
        <v>0</v>
      </c>
      <c r="T123" s="151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152" t="s">
        <v>125</v>
      </c>
      <c r="AT123" s="152" t="s">
        <v>121</v>
      </c>
      <c r="AU123" s="152" t="s">
        <v>78</v>
      </c>
      <c r="AY123" s="20" t="s">
        <v>118</v>
      </c>
      <c r="BE123" s="153">
        <f>IF(N123="základní",J123,0)</f>
        <v>0</v>
      </c>
      <c r="BF123" s="153">
        <f>IF(N123="snížená",J123,0)</f>
        <v>0</v>
      </c>
      <c r="BG123" s="153">
        <f>IF(N123="zákl. přenesená",J123,0)</f>
        <v>0</v>
      </c>
      <c r="BH123" s="153">
        <f>IF(N123="sníž. přenesená",J123,0)</f>
        <v>0</v>
      </c>
      <c r="BI123" s="153">
        <f>IF(N123="nulová",J123,0)</f>
        <v>0</v>
      </c>
      <c r="BJ123" s="20" t="s">
        <v>31</v>
      </c>
      <c r="BK123" s="153">
        <f>ROUND(I123*H123,2)</f>
        <v>0</v>
      </c>
      <c r="BL123" s="20" t="s">
        <v>125</v>
      </c>
      <c r="BM123" s="152" t="s">
        <v>997</v>
      </c>
    </row>
    <row r="124" spans="1:47" s="2" customFormat="1" ht="11.25">
      <c r="A124" s="35"/>
      <c r="B124" s="36"/>
      <c r="C124" s="35"/>
      <c r="D124" s="181" t="s">
        <v>273</v>
      </c>
      <c r="E124" s="35"/>
      <c r="F124" s="182" t="s">
        <v>998</v>
      </c>
      <c r="G124" s="35"/>
      <c r="H124" s="35"/>
      <c r="I124" s="183"/>
      <c r="J124" s="35"/>
      <c r="K124" s="35"/>
      <c r="L124" s="36"/>
      <c r="M124" s="184"/>
      <c r="N124" s="185"/>
      <c r="O124" s="56"/>
      <c r="P124" s="56"/>
      <c r="Q124" s="56"/>
      <c r="R124" s="56"/>
      <c r="S124" s="56"/>
      <c r="T124" s="57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20" t="s">
        <v>273</v>
      </c>
      <c r="AU124" s="20" t="s">
        <v>78</v>
      </c>
    </row>
    <row r="125" spans="2:51" s="13" customFormat="1" ht="11.25">
      <c r="B125" s="154"/>
      <c r="D125" s="155" t="s">
        <v>127</v>
      </c>
      <c r="E125" s="156" t="s">
        <v>3</v>
      </c>
      <c r="F125" s="157" t="s">
        <v>999</v>
      </c>
      <c r="H125" s="158">
        <v>2.475</v>
      </c>
      <c r="I125" s="159"/>
      <c r="L125" s="154"/>
      <c r="M125" s="160"/>
      <c r="N125" s="161"/>
      <c r="O125" s="161"/>
      <c r="P125" s="161"/>
      <c r="Q125" s="161"/>
      <c r="R125" s="161"/>
      <c r="S125" s="161"/>
      <c r="T125" s="162"/>
      <c r="AT125" s="156" t="s">
        <v>127</v>
      </c>
      <c r="AU125" s="156" t="s">
        <v>78</v>
      </c>
      <c r="AV125" s="13" t="s">
        <v>78</v>
      </c>
      <c r="AW125" s="13" t="s">
        <v>30</v>
      </c>
      <c r="AX125" s="13" t="s">
        <v>69</v>
      </c>
      <c r="AY125" s="156" t="s">
        <v>118</v>
      </c>
    </row>
    <row r="126" spans="2:51" s="15" customFormat="1" ht="11.25">
      <c r="B126" s="170"/>
      <c r="D126" s="155" t="s">
        <v>127</v>
      </c>
      <c r="E126" s="171" t="s">
        <v>3</v>
      </c>
      <c r="F126" s="172" t="s">
        <v>150</v>
      </c>
      <c r="H126" s="173">
        <v>2.475</v>
      </c>
      <c r="I126" s="174"/>
      <c r="L126" s="170"/>
      <c r="M126" s="175"/>
      <c r="N126" s="176"/>
      <c r="O126" s="176"/>
      <c r="P126" s="176"/>
      <c r="Q126" s="176"/>
      <c r="R126" s="176"/>
      <c r="S126" s="176"/>
      <c r="T126" s="177"/>
      <c r="AT126" s="171" t="s">
        <v>127</v>
      </c>
      <c r="AU126" s="171" t="s">
        <v>78</v>
      </c>
      <c r="AV126" s="15" t="s">
        <v>125</v>
      </c>
      <c r="AW126" s="15" t="s">
        <v>30</v>
      </c>
      <c r="AX126" s="15" t="s">
        <v>31</v>
      </c>
      <c r="AY126" s="171" t="s">
        <v>118</v>
      </c>
    </row>
    <row r="127" spans="1:65" s="2" customFormat="1" ht="16.5" customHeight="1">
      <c r="A127" s="35"/>
      <c r="B127" s="140"/>
      <c r="C127" s="141" t="s">
        <v>173</v>
      </c>
      <c r="D127" s="141" t="s">
        <v>121</v>
      </c>
      <c r="E127" s="142" t="s">
        <v>297</v>
      </c>
      <c r="F127" s="143" t="s">
        <v>298</v>
      </c>
      <c r="G127" s="144" t="s">
        <v>299</v>
      </c>
      <c r="H127" s="145">
        <v>300</v>
      </c>
      <c r="I127" s="146"/>
      <c r="J127" s="147">
        <f>ROUND(I127*H127,2)</f>
        <v>0</v>
      </c>
      <c r="K127" s="143" t="s">
        <v>271</v>
      </c>
      <c r="L127" s="36"/>
      <c r="M127" s="148" t="s">
        <v>3</v>
      </c>
      <c r="N127" s="149" t="s">
        <v>40</v>
      </c>
      <c r="O127" s="56"/>
      <c r="P127" s="150">
        <f>O127*H127</f>
        <v>0</v>
      </c>
      <c r="Q127" s="150">
        <v>3E-05</v>
      </c>
      <c r="R127" s="150">
        <f>Q127*H127</f>
        <v>0.009000000000000001</v>
      </c>
      <c r="S127" s="150">
        <v>0</v>
      </c>
      <c r="T127" s="151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52" t="s">
        <v>125</v>
      </c>
      <c r="AT127" s="152" t="s">
        <v>121</v>
      </c>
      <c r="AU127" s="152" t="s">
        <v>78</v>
      </c>
      <c r="AY127" s="20" t="s">
        <v>118</v>
      </c>
      <c r="BE127" s="153">
        <f>IF(N127="základní",J127,0)</f>
        <v>0</v>
      </c>
      <c r="BF127" s="153">
        <f>IF(N127="snížená",J127,0)</f>
        <v>0</v>
      </c>
      <c r="BG127" s="153">
        <f>IF(N127="zákl. přenesená",J127,0)</f>
        <v>0</v>
      </c>
      <c r="BH127" s="153">
        <f>IF(N127="sníž. přenesená",J127,0)</f>
        <v>0</v>
      </c>
      <c r="BI127" s="153">
        <f>IF(N127="nulová",J127,0)</f>
        <v>0</v>
      </c>
      <c r="BJ127" s="20" t="s">
        <v>31</v>
      </c>
      <c r="BK127" s="153">
        <f>ROUND(I127*H127,2)</f>
        <v>0</v>
      </c>
      <c r="BL127" s="20" t="s">
        <v>125</v>
      </c>
      <c r="BM127" s="152" t="s">
        <v>1000</v>
      </c>
    </row>
    <row r="128" spans="1:47" s="2" customFormat="1" ht="11.25">
      <c r="A128" s="35"/>
      <c r="B128" s="36"/>
      <c r="C128" s="35"/>
      <c r="D128" s="181" t="s">
        <v>273</v>
      </c>
      <c r="E128" s="35"/>
      <c r="F128" s="182" t="s">
        <v>301</v>
      </c>
      <c r="G128" s="35"/>
      <c r="H128" s="35"/>
      <c r="I128" s="183"/>
      <c r="J128" s="35"/>
      <c r="K128" s="35"/>
      <c r="L128" s="36"/>
      <c r="M128" s="184"/>
      <c r="N128" s="185"/>
      <c r="O128" s="56"/>
      <c r="P128" s="56"/>
      <c r="Q128" s="56"/>
      <c r="R128" s="56"/>
      <c r="S128" s="56"/>
      <c r="T128" s="57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20" t="s">
        <v>273</v>
      </c>
      <c r="AU128" s="20" t="s">
        <v>78</v>
      </c>
    </row>
    <row r="129" spans="2:51" s="13" customFormat="1" ht="11.25">
      <c r="B129" s="154"/>
      <c r="D129" s="155" t="s">
        <v>127</v>
      </c>
      <c r="E129" s="156" t="s">
        <v>3</v>
      </c>
      <c r="F129" s="157" t="s">
        <v>1001</v>
      </c>
      <c r="H129" s="158">
        <v>300</v>
      </c>
      <c r="I129" s="159"/>
      <c r="L129" s="154"/>
      <c r="M129" s="160"/>
      <c r="N129" s="161"/>
      <c r="O129" s="161"/>
      <c r="P129" s="161"/>
      <c r="Q129" s="161"/>
      <c r="R129" s="161"/>
      <c r="S129" s="161"/>
      <c r="T129" s="162"/>
      <c r="AT129" s="156" t="s">
        <v>127</v>
      </c>
      <c r="AU129" s="156" t="s">
        <v>78</v>
      </c>
      <c r="AV129" s="13" t="s">
        <v>78</v>
      </c>
      <c r="AW129" s="13" t="s">
        <v>30</v>
      </c>
      <c r="AX129" s="13" t="s">
        <v>31</v>
      </c>
      <c r="AY129" s="156" t="s">
        <v>118</v>
      </c>
    </row>
    <row r="130" spans="1:65" s="2" customFormat="1" ht="49.15" customHeight="1">
      <c r="A130" s="35"/>
      <c r="B130" s="140"/>
      <c r="C130" s="141" t="s">
        <v>9</v>
      </c>
      <c r="D130" s="141" t="s">
        <v>121</v>
      </c>
      <c r="E130" s="142" t="s">
        <v>1002</v>
      </c>
      <c r="F130" s="143" t="s">
        <v>1003</v>
      </c>
      <c r="G130" s="144" t="s">
        <v>142</v>
      </c>
      <c r="H130" s="145">
        <v>15</v>
      </c>
      <c r="I130" s="146"/>
      <c r="J130" s="147">
        <f>ROUND(I130*H130,2)</f>
        <v>0</v>
      </c>
      <c r="K130" s="143" t="s">
        <v>271</v>
      </c>
      <c r="L130" s="36"/>
      <c r="M130" s="148" t="s">
        <v>3</v>
      </c>
      <c r="N130" s="149" t="s">
        <v>40</v>
      </c>
      <c r="O130" s="56"/>
      <c r="P130" s="150">
        <f>O130*H130</f>
        <v>0</v>
      </c>
      <c r="Q130" s="150">
        <v>0.00868</v>
      </c>
      <c r="R130" s="150">
        <f>Q130*H130</f>
        <v>0.1302</v>
      </c>
      <c r="S130" s="150">
        <v>0</v>
      </c>
      <c r="T130" s="151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52" t="s">
        <v>125</v>
      </c>
      <c r="AT130" s="152" t="s">
        <v>121</v>
      </c>
      <c r="AU130" s="152" t="s">
        <v>78</v>
      </c>
      <c r="AY130" s="20" t="s">
        <v>118</v>
      </c>
      <c r="BE130" s="153">
        <f>IF(N130="základní",J130,0)</f>
        <v>0</v>
      </c>
      <c r="BF130" s="153">
        <f>IF(N130="snížená",J130,0)</f>
        <v>0</v>
      </c>
      <c r="BG130" s="153">
        <f>IF(N130="zákl. přenesená",J130,0)</f>
        <v>0</v>
      </c>
      <c r="BH130" s="153">
        <f>IF(N130="sníž. přenesená",J130,0)</f>
        <v>0</v>
      </c>
      <c r="BI130" s="153">
        <f>IF(N130="nulová",J130,0)</f>
        <v>0</v>
      </c>
      <c r="BJ130" s="20" t="s">
        <v>31</v>
      </c>
      <c r="BK130" s="153">
        <f>ROUND(I130*H130,2)</f>
        <v>0</v>
      </c>
      <c r="BL130" s="20" t="s">
        <v>125</v>
      </c>
      <c r="BM130" s="152" t="s">
        <v>1004</v>
      </c>
    </row>
    <row r="131" spans="1:47" s="2" customFormat="1" ht="11.25">
      <c r="A131" s="35"/>
      <c r="B131" s="36"/>
      <c r="C131" s="35"/>
      <c r="D131" s="181" t="s">
        <v>273</v>
      </c>
      <c r="E131" s="35"/>
      <c r="F131" s="182" t="s">
        <v>1005</v>
      </c>
      <c r="G131" s="35"/>
      <c r="H131" s="35"/>
      <c r="I131" s="183"/>
      <c r="J131" s="35"/>
      <c r="K131" s="35"/>
      <c r="L131" s="36"/>
      <c r="M131" s="184"/>
      <c r="N131" s="185"/>
      <c r="O131" s="56"/>
      <c r="P131" s="56"/>
      <c r="Q131" s="56"/>
      <c r="R131" s="56"/>
      <c r="S131" s="56"/>
      <c r="T131" s="57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20" t="s">
        <v>273</v>
      </c>
      <c r="AU131" s="20" t="s">
        <v>78</v>
      </c>
    </row>
    <row r="132" spans="2:51" s="13" customFormat="1" ht="11.25">
      <c r="B132" s="154"/>
      <c r="D132" s="155" t="s">
        <v>127</v>
      </c>
      <c r="E132" s="156" t="s">
        <v>3</v>
      </c>
      <c r="F132" s="157" t="s">
        <v>1006</v>
      </c>
      <c r="H132" s="158">
        <v>15</v>
      </c>
      <c r="I132" s="159"/>
      <c r="L132" s="154"/>
      <c r="M132" s="160"/>
      <c r="N132" s="161"/>
      <c r="O132" s="161"/>
      <c r="P132" s="161"/>
      <c r="Q132" s="161"/>
      <c r="R132" s="161"/>
      <c r="S132" s="161"/>
      <c r="T132" s="162"/>
      <c r="AT132" s="156" t="s">
        <v>127</v>
      </c>
      <c r="AU132" s="156" t="s">
        <v>78</v>
      </c>
      <c r="AV132" s="13" t="s">
        <v>78</v>
      </c>
      <c r="AW132" s="13" t="s">
        <v>30</v>
      </c>
      <c r="AX132" s="13" t="s">
        <v>69</v>
      </c>
      <c r="AY132" s="156" t="s">
        <v>118</v>
      </c>
    </row>
    <row r="133" spans="2:51" s="15" customFormat="1" ht="11.25">
      <c r="B133" s="170"/>
      <c r="D133" s="155" t="s">
        <v>127</v>
      </c>
      <c r="E133" s="171" t="s">
        <v>3</v>
      </c>
      <c r="F133" s="172" t="s">
        <v>150</v>
      </c>
      <c r="H133" s="173">
        <v>15</v>
      </c>
      <c r="I133" s="174"/>
      <c r="L133" s="170"/>
      <c r="M133" s="175"/>
      <c r="N133" s="176"/>
      <c r="O133" s="176"/>
      <c r="P133" s="176"/>
      <c r="Q133" s="176"/>
      <c r="R133" s="176"/>
      <c r="S133" s="176"/>
      <c r="T133" s="177"/>
      <c r="AT133" s="171" t="s">
        <v>127</v>
      </c>
      <c r="AU133" s="171" t="s">
        <v>78</v>
      </c>
      <c r="AV133" s="15" t="s">
        <v>125</v>
      </c>
      <c r="AW133" s="15" t="s">
        <v>30</v>
      </c>
      <c r="AX133" s="15" t="s">
        <v>31</v>
      </c>
      <c r="AY133" s="171" t="s">
        <v>118</v>
      </c>
    </row>
    <row r="134" spans="1:65" s="2" customFormat="1" ht="16.5" customHeight="1">
      <c r="A134" s="35"/>
      <c r="B134" s="140"/>
      <c r="C134" s="141" t="s">
        <v>182</v>
      </c>
      <c r="D134" s="141" t="s">
        <v>121</v>
      </c>
      <c r="E134" s="142" t="s">
        <v>1007</v>
      </c>
      <c r="F134" s="143" t="s">
        <v>1008</v>
      </c>
      <c r="G134" s="144" t="s">
        <v>142</v>
      </c>
      <c r="H134" s="145">
        <v>33</v>
      </c>
      <c r="I134" s="146"/>
      <c r="J134" s="147">
        <f>ROUND(I134*H134,2)</f>
        <v>0</v>
      </c>
      <c r="K134" s="143" t="s">
        <v>3</v>
      </c>
      <c r="L134" s="36"/>
      <c r="M134" s="148" t="s">
        <v>3</v>
      </c>
      <c r="N134" s="149" t="s">
        <v>40</v>
      </c>
      <c r="O134" s="56"/>
      <c r="P134" s="150">
        <f>O134*H134</f>
        <v>0</v>
      </c>
      <c r="Q134" s="150">
        <v>0.1269</v>
      </c>
      <c r="R134" s="150">
        <f>Q134*H134</f>
        <v>4.1877</v>
      </c>
      <c r="S134" s="150">
        <v>0</v>
      </c>
      <c r="T134" s="151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52" t="s">
        <v>125</v>
      </c>
      <c r="AT134" s="152" t="s">
        <v>121</v>
      </c>
      <c r="AU134" s="152" t="s">
        <v>78</v>
      </c>
      <c r="AY134" s="20" t="s">
        <v>118</v>
      </c>
      <c r="BE134" s="153">
        <f>IF(N134="základní",J134,0)</f>
        <v>0</v>
      </c>
      <c r="BF134" s="153">
        <f>IF(N134="snížená",J134,0)</f>
        <v>0</v>
      </c>
      <c r="BG134" s="153">
        <f>IF(N134="zákl. přenesená",J134,0)</f>
        <v>0</v>
      </c>
      <c r="BH134" s="153">
        <f>IF(N134="sníž. přenesená",J134,0)</f>
        <v>0</v>
      </c>
      <c r="BI134" s="153">
        <f>IF(N134="nulová",J134,0)</f>
        <v>0</v>
      </c>
      <c r="BJ134" s="20" t="s">
        <v>31</v>
      </c>
      <c r="BK134" s="153">
        <f>ROUND(I134*H134,2)</f>
        <v>0</v>
      </c>
      <c r="BL134" s="20" t="s">
        <v>125</v>
      </c>
      <c r="BM134" s="152" t="s">
        <v>1009</v>
      </c>
    </row>
    <row r="135" spans="2:51" s="14" customFormat="1" ht="11.25">
      <c r="B135" s="163"/>
      <c r="D135" s="155" t="s">
        <v>127</v>
      </c>
      <c r="E135" s="164" t="s">
        <v>3</v>
      </c>
      <c r="F135" s="165" t="s">
        <v>1010</v>
      </c>
      <c r="H135" s="164" t="s">
        <v>3</v>
      </c>
      <c r="I135" s="166"/>
      <c r="L135" s="163"/>
      <c r="M135" s="167"/>
      <c r="N135" s="168"/>
      <c r="O135" s="168"/>
      <c r="P135" s="168"/>
      <c r="Q135" s="168"/>
      <c r="R135" s="168"/>
      <c r="S135" s="168"/>
      <c r="T135" s="169"/>
      <c r="AT135" s="164" t="s">
        <v>127</v>
      </c>
      <c r="AU135" s="164" t="s">
        <v>78</v>
      </c>
      <c r="AV135" s="14" t="s">
        <v>31</v>
      </c>
      <c r="AW135" s="14" t="s">
        <v>30</v>
      </c>
      <c r="AX135" s="14" t="s">
        <v>69</v>
      </c>
      <c r="AY135" s="164" t="s">
        <v>118</v>
      </c>
    </row>
    <row r="136" spans="2:51" s="14" customFormat="1" ht="11.25">
      <c r="B136" s="163"/>
      <c r="D136" s="155" t="s">
        <v>127</v>
      </c>
      <c r="E136" s="164" t="s">
        <v>3</v>
      </c>
      <c r="F136" s="165" t="s">
        <v>1011</v>
      </c>
      <c r="H136" s="164" t="s">
        <v>3</v>
      </c>
      <c r="I136" s="166"/>
      <c r="L136" s="163"/>
      <c r="M136" s="167"/>
      <c r="N136" s="168"/>
      <c r="O136" s="168"/>
      <c r="P136" s="168"/>
      <c r="Q136" s="168"/>
      <c r="R136" s="168"/>
      <c r="S136" s="168"/>
      <c r="T136" s="169"/>
      <c r="AT136" s="164" t="s">
        <v>127</v>
      </c>
      <c r="AU136" s="164" t="s">
        <v>78</v>
      </c>
      <c r="AV136" s="14" t="s">
        <v>31</v>
      </c>
      <c r="AW136" s="14" t="s">
        <v>30</v>
      </c>
      <c r="AX136" s="14" t="s">
        <v>69</v>
      </c>
      <c r="AY136" s="164" t="s">
        <v>118</v>
      </c>
    </row>
    <row r="137" spans="2:51" s="14" customFormat="1" ht="11.25">
      <c r="B137" s="163"/>
      <c r="D137" s="155" t="s">
        <v>127</v>
      </c>
      <c r="E137" s="164" t="s">
        <v>3</v>
      </c>
      <c r="F137" s="165" t="s">
        <v>1012</v>
      </c>
      <c r="H137" s="164" t="s">
        <v>3</v>
      </c>
      <c r="I137" s="166"/>
      <c r="L137" s="163"/>
      <c r="M137" s="167"/>
      <c r="N137" s="168"/>
      <c r="O137" s="168"/>
      <c r="P137" s="168"/>
      <c r="Q137" s="168"/>
      <c r="R137" s="168"/>
      <c r="S137" s="168"/>
      <c r="T137" s="169"/>
      <c r="AT137" s="164" t="s">
        <v>127</v>
      </c>
      <c r="AU137" s="164" t="s">
        <v>78</v>
      </c>
      <c r="AV137" s="14" t="s">
        <v>31</v>
      </c>
      <c r="AW137" s="14" t="s">
        <v>30</v>
      </c>
      <c r="AX137" s="14" t="s">
        <v>69</v>
      </c>
      <c r="AY137" s="164" t="s">
        <v>118</v>
      </c>
    </row>
    <row r="138" spans="2:51" s="14" customFormat="1" ht="11.25">
      <c r="B138" s="163"/>
      <c r="D138" s="155" t="s">
        <v>127</v>
      </c>
      <c r="E138" s="164" t="s">
        <v>3</v>
      </c>
      <c r="F138" s="165" t="s">
        <v>1013</v>
      </c>
      <c r="H138" s="164" t="s">
        <v>3</v>
      </c>
      <c r="I138" s="166"/>
      <c r="L138" s="163"/>
      <c r="M138" s="167"/>
      <c r="N138" s="168"/>
      <c r="O138" s="168"/>
      <c r="P138" s="168"/>
      <c r="Q138" s="168"/>
      <c r="R138" s="168"/>
      <c r="S138" s="168"/>
      <c r="T138" s="169"/>
      <c r="AT138" s="164" t="s">
        <v>127</v>
      </c>
      <c r="AU138" s="164" t="s">
        <v>78</v>
      </c>
      <c r="AV138" s="14" t="s">
        <v>31</v>
      </c>
      <c r="AW138" s="14" t="s">
        <v>30</v>
      </c>
      <c r="AX138" s="14" t="s">
        <v>69</v>
      </c>
      <c r="AY138" s="164" t="s">
        <v>118</v>
      </c>
    </row>
    <row r="139" spans="2:51" s="14" customFormat="1" ht="11.25">
      <c r="B139" s="163"/>
      <c r="D139" s="155" t="s">
        <v>127</v>
      </c>
      <c r="E139" s="164" t="s">
        <v>3</v>
      </c>
      <c r="F139" s="165" t="s">
        <v>1014</v>
      </c>
      <c r="H139" s="164" t="s">
        <v>3</v>
      </c>
      <c r="I139" s="166"/>
      <c r="L139" s="163"/>
      <c r="M139" s="167"/>
      <c r="N139" s="168"/>
      <c r="O139" s="168"/>
      <c r="P139" s="168"/>
      <c r="Q139" s="168"/>
      <c r="R139" s="168"/>
      <c r="S139" s="168"/>
      <c r="T139" s="169"/>
      <c r="AT139" s="164" t="s">
        <v>127</v>
      </c>
      <c r="AU139" s="164" t="s">
        <v>78</v>
      </c>
      <c r="AV139" s="14" t="s">
        <v>31</v>
      </c>
      <c r="AW139" s="14" t="s">
        <v>30</v>
      </c>
      <c r="AX139" s="14" t="s">
        <v>69</v>
      </c>
      <c r="AY139" s="164" t="s">
        <v>118</v>
      </c>
    </row>
    <row r="140" spans="2:51" s="14" customFormat="1" ht="11.25">
      <c r="B140" s="163"/>
      <c r="D140" s="155" t="s">
        <v>127</v>
      </c>
      <c r="E140" s="164" t="s">
        <v>3</v>
      </c>
      <c r="F140" s="165" t="s">
        <v>1015</v>
      </c>
      <c r="H140" s="164" t="s">
        <v>3</v>
      </c>
      <c r="I140" s="166"/>
      <c r="L140" s="163"/>
      <c r="M140" s="167"/>
      <c r="N140" s="168"/>
      <c r="O140" s="168"/>
      <c r="P140" s="168"/>
      <c r="Q140" s="168"/>
      <c r="R140" s="168"/>
      <c r="S140" s="168"/>
      <c r="T140" s="169"/>
      <c r="AT140" s="164" t="s">
        <v>127</v>
      </c>
      <c r="AU140" s="164" t="s">
        <v>78</v>
      </c>
      <c r="AV140" s="14" t="s">
        <v>31</v>
      </c>
      <c r="AW140" s="14" t="s">
        <v>30</v>
      </c>
      <c r="AX140" s="14" t="s">
        <v>69</v>
      </c>
      <c r="AY140" s="164" t="s">
        <v>118</v>
      </c>
    </row>
    <row r="141" spans="2:51" s="14" customFormat="1" ht="11.25">
      <c r="B141" s="163"/>
      <c r="D141" s="155" t="s">
        <v>127</v>
      </c>
      <c r="E141" s="164" t="s">
        <v>3</v>
      </c>
      <c r="F141" s="165" t="s">
        <v>1016</v>
      </c>
      <c r="H141" s="164" t="s">
        <v>3</v>
      </c>
      <c r="I141" s="166"/>
      <c r="L141" s="163"/>
      <c r="M141" s="167"/>
      <c r="N141" s="168"/>
      <c r="O141" s="168"/>
      <c r="P141" s="168"/>
      <c r="Q141" s="168"/>
      <c r="R141" s="168"/>
      <c r="S141" s="168"/>
      <c r="T141" s="169"/>
      <c r="AT141" s="164" t="s">
        <v>127</v>
      </c>
      <c r="AU141" s="164" t="s">
        <v>78</v>
      </c>
      <c r="AV141" s="14" t="s">
        <v>31</v>
      </c>
      <c r="AW141" s="14" t="s">
        <v>30</v>
      </c>
      <c r="AX141" s="14" t="s">
        <v>69</v>
      </c>
      <c r="AY141" s="164" t="s">
        <v>118</v>
      </c>
    </row>
    <row r="142" spans="2:51" s="14" customFormat="1" ht="11.25">
      <c r="B142" s="163"/>
      <c r="D142" s="155" t="s">
        <v>127</v>
      </c>
      <c r="E142" s="164" t="s">
        <v>3</v>
      </c>
      <c r="F142" s="165" t="s">
        <v>1017</v>
      </c>
      <c r="H142" s="164" t="s">
        <v>3</v>
      </c>
      <c r="I142" s="166"/>
      <c r="L142" s="163"/>
      <c r="M142" s="167"/>
      <c r="N142" s="168"/>
      <c r="O142" s="168"/>
      <c r="P142" s="168"/>
      <c r="Q142" s="168"/>
      <c r="R142" s="168"/>
      <c r="S142" s="168"/>
      <c r="T142" s="169"/>
      <c r="AT142" s="164" t="s">
        <v>127</v>
      </c>
      <c r="AU142" s="164" t="s">
        <v>78</v>
      </c>
      <c r="AV142" s="14" t="s">
        <v>31</v>
      </c>
      <c r="AW142" s="14" t="s">
        <v>30</v>
      </c>
      <c r="AX142" s="14" t="s">
        <v>69</v>
      </c>
      <c r="AY142" s="164" t="s">
        <v>118</v>
      </c>
    </row>
    <row r="143" spans="2:51" s="14" customFormat="1" ht="11.25">
      <c r="B143" s="163"/>
      <c r="D143" s="155" t="s">
        <v>127</v>
      </c>
      <c r="E143" s="164" t="s">
        <v>3</v>
      </c>
      <c r="F143" s="165" t="s">
        <v>1018</v>
      </c>
      <c r="H143" s="164" t="s">
        <v>3</v>
      </c>
      <c r="I143" s="166"/>
      <c r="L143" s="163"/>
      <c r="M143" s="167"/>
      <c r="N143" s="168"/>
      <c r="O143" s="168"/>
      <c r="P143" s="168"/>
      <c r="Q143" s="168"/>
      <c r="R143" s="168"/>
      <c r="S143" s="168"/>
      <c r="T143" s="169"/>
      <c r="AT143" s="164" t="s">
        <v>127</v>
      </c>
      <c r="AU143" s="164" t="s">
        <v>78</v>
      </c>
      <c r="AV143" s="14" t="s">
        <v>31</v>
      </c>
      <c r="AW143" s="14" t="s">
        <v>30</v>
      </c>
      <c r="AX143" s="14" t="s">
        <v>69</v>
      </c>
      <c r="AY143" s="164" t="s">
        <v>118</v>
      </c>
    </row>
    <row r="144" spans="2:51" s="13" customFormat="1" ht="11.25">
      <c r="B144" s="154"/>
      <c r="D144" s="155" t="s">
        <v>127</v>
      </c>
      <c r="E144" s="156" t="s">
        <v>3</v>
      </c>
      <c r="F144" s="157" t="s">
        <v>1019</v>
      </c>
      <c r="H144" s="158">
        <v>33</v>
      </c>
      <c r="I144" s="159"/>
      <c r="L144" s="154"/>
      <c r="M144" s="160"/>
      <c r="N144" s="161"/>
      <c r="O144" s="161"/>
      <c r="P144" s="161"/>
      <c r="Q144" s="161"/>
      <c r="R144" s="161"/>
      <c r="S144" s="161"/>
      <c r="T144" s="162"/>
      <c r="AT144" s="156" t="s">
        <v>127</v>
      </c>
      <c r="AU144" s="156" t="s">
        <v>78</v>
      </c>
      <c r="AV144" s="13" t="s">
        <v>78</v>
      </c>
      <c r="AW144" s="13" t="s">
        <v>30</v>
      </c>
      <c r="AX144" s="13" t="s">
        <v>69</v>
      </c>
      <c r="AY144" s="156" t="s">
        <v>118</v>
      </c>
    </row>
    <row r="145" spans="2:51" s="15" customFormat="1" ht="11.25">
      <c r="B145" s="170"/>
      <c r="D145" s="155" t="s">
        <v>127</v>
      </c>
      <c r="E145" s="171" t="s">
        <v>3</v>
      </c>
      <c r="F145" s="172" t="s">
        <v>150</v>
      </c>
      <c r="H145" s="173">
        <v>33</v>
      </c>
      <c r="I145" s="174"/>
      <c r="L145" s="170"/>
      <c r="M145" s="175"/>
      <c r="N145" s="176"/>
      <c r="O145" s="176"/>
      <c r="P145" s="176"/>
      <c r="Q145" s="176"/>
      <c r="R145" s="176"/>
      <c r="S145" s="176"/>
      <c r="T145" s="177"/>
      <c r="AT145" s="171" t="s">
        <v>127</v>
      </c>
      <c r="AU145" s="171" t="s">
        <v>78</v>
      </c>
      <c r="AV145" s="15" t="s">
        <v>125</v>
      </c>
      <c r="AW145" s="15" t="s">
        <v>30</v>
      </c>
      <c r="AX145" s="15" t="s">
        <v>31</v>
      </c>
      <c r="AY145" s="171" t="s">
        <v>118</v>
      </c>
    </row>
    <row r="146" spans="1:65" s="2" customFormat="1" ht="49.15" customHeight="1">
      <c r="A146" s="35"/>
      <c r="B146" s="140"/>
      <c r="C146" s="141" t="s">
        <v>187</v>
      </c>
      <c r="D146" s="141" t="s">
        <v>121</v>
      </c>
      <c r="E146" s="142" t="s">
        <v>310</v>
      </c>
      <c r="F146" s="143" t="s">
        <v>311</v>
      </c>
      <c r="G146" s="144" t="s">
        <v>142</v>
      </c>
      <c r="H146" s="145">
        <v>111.1</v>
      </c>
      <c r="I146" s="146"/>
      <c r="J146" s="147">
        <f>ROUND(I146*H146,2)</f>
        <v>0</v>
      </c>
      <c r="K146" s="143" t="s">
        <v>271</v>
      </c>
      <c r="L146" s="36"/>
      <c r="M146" s="148" t="s">
        <v>3</v>
      </c>
      <c r="N146" s="149" t="s">
        <v>40</v>
      </c>
      <c r="O146" s="56"/>
      <c r="P146" s="150">
        <f>O146*H146</f>
        <v>0</v>
      </c>
      <c r="Q146" s="150">
        <v>0.0369</v>
      </c>
      <c r="R146" s="150">
        <f>Q146*H146</f>
        <v>4.09959</v>
      </c>
      <c r="S146" s="150">
        <v>0</v>
      </c>
      <c r="T146" s="151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52" t="s">
        <v>125</v>
      </c>
      <c r="AT146" s="152" t="s">
        <v>121</v>
      </c>
      <c r="AU146" s="152" t="s">
        <v>78</v>
      </c>
      <c r="AY146" s="20" t="s">
        <v>118</v>
      </c>
      <c r="BE146" s="153">
        <f>IF(N146="základní",J146,0)</f>
        <v>0</v>
      </c>
      <c r="BF146" s="153">
        <f>IF(N146="snížená",J146,0)</f>
        <v>0</v>
      </c>
      <c r="BG146" s="153">
        <f>IF(N146="zákl. přenesená",J146,0)</f>
        <v>0</v>
      </c>
      <c r="BH146" s="153">
        <f>IF(N146="sníž. přenesená",J146,0)</f>
        <v>0</v>
      </c>
      <c r="BI146" s="153">
        <f>IF(N146="nulová",J146,0)</f>
        <v>0</v>
      </c>
      <c r="BJ146" s="20" t="s">
        <v>31</v>
      </c>
      <c r="BK146" s="153">
        <f>ROUND(I146*H146,2)</f>
        <v>0</v>
      </c>
      <c r="BL146" s="20" t="s">
        <v>125</v>
      </c>
      <c r="BM146" s="152" t="s">
        <v>1020</v>
      </c>
    </row>
    <row r="147" spans="1:47" s="2" customFormat="1" ht="11.25">
      <c r="A147" s="35"/>
      <c r="B147" s="36"/>
      <c r="C147" s="35"/>
      <c r="D147" s="181" t="s">
        <v>273</v>
      </c>
      <c r="E147" s="35"/>
      <c r="F147" s="182" t="s">
        <v>313</v>
      </c>
      <c r="G147" s="35"/>
      <c r="H147" s="35"/>
      <c r="I147" s="183"/>
      <c r="J147" s="35"/>
      <c r="K147" s="35"/>
      <c r="L147" s="36"/>
      <c r="M147" s="184"/>
      <c r="N147" s="185"/>
      <c r="O147" s="56"/>
      <c r="P147" s="56"/>
      <c r="Q147" s="56"/>
      <c r="R147" s="56"/>
      <c r="S147" s="56"/>
      <c r="T147" s="57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T147" s="20" t="s">
        <v>273</v>
      </c>
      <c r="AU147" s="20" t="s">
        <v>78</v>
      </c>
    </row>
    <row r="148" spans="2:51" s="13" customFormat="1" ht="11.25">
      <c r="B148" s="154"/>
      <c r="D148" s="155" t="s">
        <v>127</v>
      </c>
      <c r="E148" s="156" t="s">
        <v>3</v>
      </c>
      <c r="F148" s="157" t="s">
        <v>1021</v>
      </c>
      <c r="H148" s="158">
        <v>111.1</v>
      </c>
      <c r="I148" s="159"/>
      <c r="L148" s="154"/>
      <c r="M148" s="160"/>
      <c r="N148" s="161"/>
      <c r="O148" s="161"/>
      <c r="P148" s="161"/>
      <c r="Q148" s="161"/>
      <c r="R148" s="161"/>
      <c r="S148" s="161"/>
      <c r="T148" s="162"/>
      <c r="AT148" s="156" t="s">
        <v>127</v>
      </c>
      <c r="AU148" s="156" t="s">
        <v>78</v>
      </c>
      <c r="AV148" s="13" t="s">
        <v>78</v>
      </c>
      <c r="AW148" s="13" t="s">
        <v>30</v>
      </c>
      <c r="AX148" s="13" t="s">
        <v>69</v>
      </c>
      <c r="AY148" s="156" t="s">
        <v>118</v>
      </c>
    </row>
    <row r="149" spans="2:51" s="15" customFormat="1" ht="11.25">
      <c r="B149" s="170"/>
      <c r="D149" s="155" t="s">
        <v>127</v>
      </c>
      <c r="E149" s="171" t="s">
        <v>3</v>
      </c>
      <c r="F149" s="172" t="s">
        <v>150</v>
      </c>
      <c r="H149" s="173">
        <v>111.1</v>
      </c>
      <c r="I149" s="174"/>
      <c r="L149" s="170"/>
      <c r="M149" s="175"/>
      <c r="N149" s="176"/>
      <c r="O149" s="176"/>
      <c r="P149" s="176"/>
      <c r="Q149" s="176"/>
      <c r="R149" s="176"/>
      <c r="S149" s="176"/>
      <c r="T149" s="177"/>
      <c r="AT149" s="171" t="s">
        <v>127</v>
      </c>
      <c r="AU149" s="171" t="s">
        <v>78</v>
      </c>
      <c r="AV149" s="15" t="s">
        <v>125</v>
      </c>
      <c r="AW149" s="15" t="s">
        <v>30</v>
      </c>
      <c r="AX149" s="15" t="s">
        <v>31</v>
      </c>
      <c r="AY149" s="171" t="s">
        <v>118</v>
      </c>
    </row>
    <row r="150" spans="1:65" s="2" customFormat="1" ht="21.75" customHeight="1">
      <c r="A150" s="35"/>
      <c r="B150" s="140"/>
      <c r="C150" s="141" t="s">
        <v>191</v>
      </c>
      <c r="D150" s="141" t="s">
        <v>121</v>
      </c>
      <c r="E150" s="142" t="s">
        <v>315</v>
      </c>
      <c r="F150" s="143" t="s">
        <v>316</v>
      </c>
      <c r="G150" s="144" t="s">
        <v>142</v>
      </c>
      <c r="H150" s="145">
        <v>202</v>
      </c>
      <c r="I150" s="146"/>
      <c r="J150" s="147">
        <f>ROUND(I150*H150,2)</f>
        <v>0</v>
      </c>
      <c r="K150" s="143" t="s">
        <v>271</v>
      </c>
      <c r="L150" s="36"/>
      <c r="M150" s="148" t="s">
        <v>3</v>
      </c>
      <c r="N150" s="149" t="s">
        <v>40</v>
      </c>
      <c r="O150" s="56"/>
      <c r="P150" s="150">
        <f>O150*H150</f>
        <v>0</v>
      </c>
      <c r="Q150" s="150">
        <v>7E-05</v>
      </c>
      <c r="R150" s="150">
        <f>Q150*H150</f>
        <v>0.014139999999999998</v>
      </c>
      <c r="S150" s="150">
        <v>0</v>
      </c>
      <c r="T150" s="151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152" t="s">
        <v>125</v>
      </c>
      <c r="AT150" s="152" t="s">
        <v>121</v>
      </c>
      <c r="AU150" s="152" t="s">
        <v>78</v>
      </c>
      <c r="AY150" s="20" t="s">
        <v>118</v>
      </c>
      <c r="BE150" s="153">
        <f>IF(N150="základní",J150,0)</f>
        <v>0</v>
      </c>
      <c r="BF150" s="153">
        <f>IF(N150="snížená",J150,0)</f>
        <v>0</v>
      </c>
      <c r="BG150" s="153">
        <f>IF(N150="zákl. přenesená",J150,0)</f>
        <v>0</v>
      </c>
      <c r="BH150" s="153">
        <f>IF(N150="sníž. přenesená",J150,0)</f>
        <v>0</v>
      </c>
      <c r="BI150" s="153">
        <f>IF(N150="nulová",J150,0)</f>
        <v>0</v>
      </c>
      <c r="BJ150" s="20" t="s">
        <v>31</v>
      </c>
      <c r="BK150" s="153">
        <f>ROUND(I150*H150,2)</f>
        <v>0</v>
      </c>
      <c r="BL150" s="20" t="s">
        <v>125</v>
      </c>
      <c r="BM150" s="152" t="s">
        <v>1022</v>
      </c>
    </row>
    <row r="151" spans="1:47" s="2" customFormat="1" ht="11.25">
      <c r="A151" s="35"/>
      <c r="B151" s="36"/>
      <c r="C151" s="35"/>
      <c r="D151" s="181" t="s">
        <v>273</v>
      </c>
      <c r="E151" s="35"/>
      <c r="F151" s="182" t="s">
        <v>318</v>
      </c>
      <c r="G151" s="35"/>
      <c r="H151" s="35"/>
      <c r="I151" s="183"/>
      <c r="J151" s="35"/>
      <c r="K151" s="35"/>
      <c r="L151" s="36"/>
      <c r="M151" s="184"/>
      <c r="N151" s="185"/>
      <c r="O151" s="56"/>
      <c r="P151" s="56"/>
      <c r="Q151" s="56"/>
      <c r="R151" s="56"/>
      <c r="S151" s="56"/>
      <c r="T151" s="57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T151" s="20" t="s">
        <v>273</v>
      </c>
      <c r="AU151" s="20" t="s">
        <v>78</v>
      </c>
    </row>
    <row r="152" spans="2:51" s="13" customFormat="1" ht="11.25">
      <c r="B152" s="154"/>
      <c r="D152" s="155" t="s">
        <v>127</v>
      </c>
      <c r="E152" s="156" t="s">
        <v>3</v>
      </c>
      <c r="F152" s="157" t="s">
        <v>1023</v>
      </c>
      <c r="H152" s="158">
        <v>202</v>
      </c>
      <c r="I152" s="159"/>
      <c r="L152" s="154"/>
      <c r="M152" s="160"/>
      <c r="N152" s="161"/>
      <c r="O152" s="161"/>
      <c r="P152" s="161"/>
      <c r="Q152" s="161"/>
      <c r="R152" s="161"/>
      <c r="S152" s="161"/>
      <c r="T152" s="162"/>
      <c r="AT152" s="156" t="s">
        <v>127</v>
      </c>
      <c r="AU152" s="156" t="s">
        <v>78</v>
      </c>
      <c r="AV152" s="13" t="s">
        <v>78</v>
      </c>
      <c r="AW152" s="13" t="s">
        <v>30</v>
      </c>
      <c r="AX152" s="13" t="s">
        <v>69</v>
      </c>
      <c r="AY152" s="156" t="s">
        <v>118</v>
      </c>
    </row>
    <row r="153" spans="2:51" s="15" customFormat="1" ht="11.25">
      <c r="B153" s="170"/>
      <c r="D153" s="155" t="s">
        <v>127</v>
      </c>
      <c r="E153" s="171" t="s">
        <v>3</v>
      </c>
      <c r="F153" s="172" t="s">
        <v>150</v>
      </c>
      <c r="H153" s="173">
        <v>202</v>
      </c>
      <c r="I153" s="174"/>
      <c r="L153" s="170"/>
      <c r="M153" s="175"/>
      <c r="N153" s="176"/>
      <c r="O153" s="176"/>
      <c r="P153" s="176"/>
      <c r="Q153" s="176"/>
      <c r="R153" s="176"/>
      <c r="S153" s="176"/>
      <c r="T153" s="177"/>
      <c r="AT153" s="171" t="s">
        <v>127</v>
      </c>
      <c r="AU153" s="171" t="s">
        <v>78</v>
      </c>
      <c r="AV153" s="15" t="s">
        <v>125</v>
      </c>
      <c r="AW153" s="15" t="s">
        <v>30</v>
      </c>
      <c r="AX153" s="15" t="s">
        <v>31</v>
      </c>
      <c r="AY153" s="171" t="s">
        <v>118</v>
      </c>
    </row>
    <row r="154" spans="1:65" s="2" customFormat="1" ht="16.5" customHeight="1">
      <c r="A154" s="35"/>
      <c r="B154" s="140"/>
      <c r="C154" s="141" t="s">
        <v>195</v>
      </c>
      <c r="D154" s="141" t="s">
        <v>121</v>
      </c>
      <c r="E154" s="142" t="s">
        <v>320</v>
      </c>
      <c r="F154" s="143" t="s">
        <v>321</v>
      </c>
      <c r="G154" s="144" t="s">
        <v>142</v>
      </c>
      <c r="H154" s="145">
        <v>202</v>
      </c>
      <c r="I154" s="146"/>
      <c r="J154" s="147">
        <f>ROUND(I154*H154,2)</f>
        <v>0</v>
      </c>
      <c r="K154" s="143" t="s">
        <v>3</v>
      </c>
      <c r="L154" s="36"/>
      <c r="M154" s="148" t="s">
        <v>3</v>
      </c>
      <c r="N154" s="149" t="s">
        <v>40</v>
      </c>
      <c r="O154" s="56"/>
      <c r="P154" s="150">
        <f>O154*H154</f>
        <v>0</v>
      </c>
      <c r="Q154" s="150">
        <v>0.0792</v>
      </c>
      <c r="R154" s="150">
        <f>Q154*H154</f>
        <v>15.998400000000002</v>
      </c>
      <c r="S154" s="150">
        <v>0</v>
      </c>
      <c r="T154" s="151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52" t="s">
        <v>125</v>
      </c>
      <c r="AT154" s="152" t="s">
        <v>121</v>
      </c>
      <c r="AU154" s="152" t="s">
        <v>78</v>
      </c>
      <c r="AY154" s="20" t="s">
        <v>118</v>
      </c>
      <c r="BE154" s="153">
        <f>IF(N154="základní",J154,0)</f>
        <v>0</v>
      </c>
      <c r="BF154" s="153">
        <f>IF(N154="snížená",J154,0)</f>
        <v>0</v>
      </c>
      <c r="BG154" s="153">
        <f>IF(N154="zákl. přenesená",J154,0)</f>
        <v>0</v>
      </c>
      <c r="BH154" s="153">
        <f>IF(N154="sníž. přenesená",J154,0)</f>
        <v>0</v>
      </c>
      <c r="BI154" s="153">
        <f>IF(N154="nulová",J154,0)</f>
        <v>0</v>
      </c>
      <c r="BJ154" s="20" t="s">
        <v>31</v>
      </c>
      <c r="BK154" s="153">
        <f>ROUND(I154*H154,2)</f>
        <v>0</v>
      </c>
      <c r="BL154" s="20" t="s">
        <v>125</v>
      </c>
      <c r="BM154" s="152" t="s">
        <v>1024</v>
      </c>
    </row>
    <row r="155" spans="2:51" s="13" customFormat="1" ht="11.25">
      <c r="B155" s="154"/>
      <c r="D155" s="155" t="s">
        <v>127</v>
      </c>
      <c r="E155" s="156" t="s">
        <v>3</v>
      </c>
      <c r="F155" s="157" t="s">
        <v>1025</v>
      </c>
      <c r="H155" s="158">
        <v>202</v>
      </c>
      <c r="I155" s="159"/>
      <c r="L155" s="154"/>
      <c r="M155" s="160"/>
      <c r="N155" s="161"/>
      <c r="O155" s="161"/>
      <c r="P155" s="161"/>
      <c r="Q155" s="161"/>
      <c r="R155" s="161"/>
      <c r="S155" s="161"/>
      <c r="T155" s="162"/>
      <c r="AT155" s="156" t="s">
        <v>127</v>
      </c>
      <c r="AU155" s="156" t="s">
        <v>78</v>
      </c>
      <c r="AV155" s="13" t="s">
        <v>78</v>
      </c>
      <c r="AW155" s="13" t="s">
        <v>30</v>
      </c>
      <c r="AX155" s="13" t="s">
        <v>31</v>
      </c>
      <c r="AY155" s="156" t="s">
        <v>118</v>
      </c>
    </row>
    <row r="156" spans="1:65" s="2" customFormat="1" ht="24.2" customHeight="1">
      <c r="A156" s="35"/>
      <c r="B156" s="140"/>
      <c r="C156" s="141" t="s">
        <v>205</v>
      </c>
      <c r="D156" s="141" t="s">
        <v>121</v>
      </c>
      <c r="E156" s="142" t="s">
        <v>323</v>
      </c>
      <c r="F156" s="143" t="s">
        <v>324</v>
      </c>
      <c r="G156" s="144" t="s">
        <v>325</v>
      </c>
      <c r="H156" s="145">
        <v>593.04</v>
      </c>
      <c r="I156" s="146"/>
      <c r="J156" s="147">
        <f>ROUND(I156*H156,2)</f>
        <v>0</v>
      </c>
      <c r="K156" s="143" t="s">
        <v>271</v>
      </c>
      <c r="L156" s="36"/>
      <c r="M156" s="148" t="s">
        <v>3</v>
      </c>
      <c r="N156" s="149" t="s">
        <v>40</v>
      </c>
      <c r="O156" s="56"/>
      <c r="P156" s="150">
        <f>O156*H156</f>
        <v>0</v>
      </c>
      <c r="Q156" s="150">
        <v>0</v>
      </c>
      <c r="R156" s="150">
        <f>Q156*H156</f>
        <v>0</v>
      </c>
      <c r="S156" s="150">
        <v>0</v>
      </c>
      <c r="T156" s="151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52" t="s">
        <v>125</v>
      </c>
      <c r="AT156" s="152" t="s">
        <v>121</v>
      </c>
      <c r="AU156" s="152" t="s">
        <v>78</v>
      </c>
      <c r="AY156" s="20" t="s">
        <v>118</v>
      </c>
      <c r="BE156" s="153">
        <f>IF(N156="základní",J156,0)</f>
        <v>0</v>
      </c>
      <c r="BF156" s="153">
        <f>IF(N156="snížená",J156,0)</f>
        <v>0</v>
      </c>
      <c r="BG156" s="153">
        <f>IF(N156="zákl. přenesená",J156,0)</f>
        <v>0</v>
      </c>
      <c r="BH156" s="153">
        <f>IF(N156="sníž. přenesená",J156,0)</f>
        <v>0</v>
      </c>
      <c r="BI156" s="153">
        <f>IF(N156="nulová",J156,0)</f>
        <v>0</v>
      </c>
      <c r="BJ156" s="20" t="s">
        <v>31</v>
      </c>
      <c r="BK156" s="153">
        <f>ROUND(I156*H156,2)</f>
        <v>0</v>
      </c>
      <c r="BL156" s="20" t="s">
        <v>125</v>
      </c>
      <c r="BM156" s="152" t="s">
        <v>1026</v>
      </c>
    </row>
    <row r="157" spans="1:47" s="2" customFormat="1" ht="11.25">
      <c r="A157" s="35"/>
      <c r="B157" s="36"/>
      <c r="C157" s="35"/>
      <c r="D157" s="181" t="s">
        <v>273</v>
      </c>
      <c r="E157" s="35"/>
      <c r="F157" s="182" t="s">
        <v>327</v>
      </c>
      <c r="G157" s="35"/>
      <c r="H157" s="35"/>
      <c r="I157" s="183"/>
      <c r="J157" s="35"/>
      <c r="K157" s="35"/>
      <c r="L157" s="36"/>
      <c r="M157" s="184"/>
      <c r="N157" s="185"/>
      <c r="O157" s="56"/>
      <c r="P157" s="56"/>
      <c r="Q157" s="56"/>
      <c r="R157" s="56"/>
      <c r="S157" s="56"/>
      <c r="T157" s="57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T157" s="20" t="s">
        <v>273</v>
      </c>
      <c r="AU157" s="20" t="s">
        <v>78</v>
      </c>
    </row>
    <row r="158" spans="2:51" s="13" customFormat="1" ht="11.25">
      <c r="B158" s="154"/>
      <c r="D158" s="155" t="s">
        <v>127</v>
      </c>
      <c r="E158" s="156" t="s">
        <v>3</v>
      </c>
      <c r="F158" s="157" t="s">
        <v>1027</v>
      </c>
      <c r="H158" s="158">
        <v>593.04</v>
      </c>
      <c r="I158" s="159"/>
      <c r="L158" s="154"/>
      <c r="M158" s="160"/>
      <c r="N158" s="161"/>
      <c r="O158" s="161"/>
      <c r="P158" s="161"/>
      <c r="Q158" s="161"/>
      <c r="R158" s="161"/>
      <c r="S158" s="161"/>
      <c r="T158" s="162"/>
      <c r="AT158" s="156" t="s">
        <v>127</v>
      </c>
      <c r="AU158" s="156" t="s">
        <v>78</v>
      </c>
      <c r="AV158" s="13" t="s">
        <v>78</v>
      </c>
      <c r="AW158" s="13" t="s">
        <v>30</v>
      </c>
      <c r="AX158" s="13" t="s">
        <v>31</v>
      </c>
      <c r="AY158" s="156" t="s">
        <v>118</v>
      </c>
    </row>
    <row r="159" spans="1:65" s="2" customFormat="1" ht="37.9" customHeight="1">
      <c r="A159" s="35"/>
      <c r="B159" s="140"/>
      <c r="C159" s="141" t="s">
        <v>209</v>
      </c>
      <c r="D159" s="141" t="s">
        <v>121</v>
      </c>
      <c r="E159" s="142" t="s">
        <v>1028</v>
      </c>
      <c r="F159" s="143" t="s">
        <v>1029</v>
      </c>
      <c r="G159" s="144" t="s">
        <v>325</v>
      </c>
      <c r="H159" s="145">
        <v>533.736</v>
      </c>
      <c r="I159" s="146"/>
      <c r="J159" s="147">
        <f>ROUND(I159*H159,2)</f>
        <v>0</v>
      </c>
      <c r="K159" s="143" t="s">
        <v>271</v>
      </c>
      <c r="L159" s="36"/>
      <c r="M159" s="148" t="s">
        <v>3</v>
      </c>
      <c r="N159" s="149" t="s">
        <v>40</v>
      </c>
      <c r="O159" s="56"/>
      <c r="P159" s="150">
        <f>O159*H159</f>
        <v>0</v>
      </c>
      <c r="Q159" s="150">
        <v>0</v>
      </c>
      <c r="R159" s="150">
        <f>Q159*H159</f>
        <v>0</v>
      </c>
      <c r="S159" s="150">
        <v>0</v>
      </c>
      <c r="T159" s="151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52" t="s">
        <v>125</v>
      </c>
      <c r="AT159" s="152" t="s">
        <v>121</v>
      </c>
      <c r="AU159" s="152" t="s">
        <v>78</v>
      </c>
      <c r="AY159" s="20" t="s">
        <v>118</v>
      </c>
      <c r="BE159" s="153">
        <f>IF(N159="základní",J159,0)</f>
        <v>0</v>
      </c>
      <c r="BF159" s="153">
        <f>IF(N159="snížená",J159,0)</f>
        <v>0</v>
      </c>
      <c r="BG159" s="153">
        <f>IF(N159="zákl. přenesená",J159,0)</f>
        <v>0</v>
      </c>
      <c r="BH159" s="153">
        <f>IF(N159="sníž. přenesená",J159,0)</f>
        <v>0</v>
      </c>
      <c r="BI159" s="153">
        <f>IF(N159="nulová",J159,0)</f>
        <v>0</v>
      </c>
      <c r="BJ159" s="20" t="s">
        <v>31</v>
      </c>
      <c r="BK159" s="153">
        <f>ROUND(I159*H159,2)</f>
        <v>0</v>
      </c>
      <c r="BL159" s="20" t="s">
        <v>125</v>
      </c>
      <c r="BM159" s="152" t="s">
        <v>1030</v>
      </c>
    </row>
    <row r="160" spans="1:47" s="2" customFormat="1" ht="11.25">
      <c r="A160" s="35"/>
      <c r="B160" s="36"/>
      <c r="C160" s="35"/>
      <c r="D160" s="181" t="s">
        <v>273</v>
      </c>
      <c r="E160" s="35"/>
      <c r="F160" s="182" t="s">
        <v>1031</v>
      </c>
      <c r="G160" s="35"/>
      <c r="H160" s="35"/>
      <c r="I160" s="183"/>
      <c r="J160" s="35"/>
      <c r="K160" s="35"/>
      <c r="L160" s="36"/>
      <c r="M160" s="184"/>
      <c r="N160" s="185"/>
      <c r="O160" s="56"/>
      <c r="P160" s="56"/>
      <c r="Q160" s="56"/>
      <c r="R160" s="56"/>
      <c r="S160" s="56"/>
      <c r="T160" s="57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T160" s="20" t="s">
        <v>273</v>
      </c>
      <c r="AU160" s="20" t="s">
        <v>78</v>
      </c>
    </row>
    <row r="161" spans="2:51" s="14" customFormat="1" ht="11.25">
      <c r="B161" s="163"/>
      <c r="D161" s="155" t="s">
        <v>127</v>
      </c>
      <c r="E161" s="164" t="s">
        <v>3</v>
      </c>
      <c r="F161" s="165" t="s">
        <v>341</v>
      </c>
      <c r="H161" s="164" t="s">
        <v>3</v>
      </c>
      <c r="I161" s="166"/>
      <c r="L161" s="163"/>
      <c r="M161" s="167"/>
      <c r="N161" s="168"/>
      <c r="O161" s="168"/>
      <c r="P161" s="168"/>
      <c r="Q161" s="168"/>
      <c r="R161" s="168"/>
      <c r="S161" s="168"/>
      <c r="T161" s="169"/>
      <c r="AT161" s="164" t="s">
        <v>127</v>
      </c>
      <c r="AU161" s="164" t="s">
        <v>78</v>
      </c>
      <c r="AV161" s="14" t="s">
        <v>31</v>
      </c>
      <c r="AW161" s="14" t="s">
        <v>30</v>
      </c>
      <c r="AX161" s="14" t="s">
        <v>69</v>
      </c>
      <c r="AY161" s="164" t="s">
        <v>118</v>
      </c>
    </row>
    <row r="162" spans="2:51" s="13" customFormat="1" ht="11.25">
      <c r="B162" s="154"/>
      <c r="D162" s="155" t="s">
        <v>127</v>
      </c>
      <c r="E162" s="156" t="s">
        <v>3</v>
      </c>
      <c r="F162" s="157" t="s">
        <v>1032</v>
      </c>
      <c r="H162" s="158">
        <v>317.632</v>
      </c>
      <c r="I162" s="159"/>
      <c r="L162" s="154"/>
      <c r="M162" s="160"/>
      <c r="N162" s="161"/>
      <c r="O162" s="161"/>
      <c r="P162" s="161"/>
      <c r="Q162" s="161"/>
      <c r="R162" s="161"/>
      <c r="S162" s="161"/>
      <c r="T162" s="162"/>
      <c r="AT162" s="156" t="s">
        <v>127</v>
      </c>
      <c r="AU162" s="156" t="s">
        <v>78</v>
      </c>
      <c r="AV162" s="13" t="s">
        <v>78</v>
      </c>
      <c r="AW162" s="13" t="s">
        <v>30</v>
      </c>
      <c r="AX162" s="13" t="s">
        <v>69</v>
      </c>
      <c r="AY162" s="156" t="s">
        <v>118</v>
      </c>
    </row>
    <row r="163" spans="2:51" s="13" customFormat="1" ht="22.5">
      <c r="B163" s="154"/>
      <c r="D163" s="155" t="s">
        <v>127</v>
      </c>
      <c r="E163" s="156" t="s">
        <v>3</v>
      </c>
      <c r="F163" s="157" t="s">
        <v>1033</v>
      </c>
      <c r="H163" s="158">
        <v>255.747</v>
      </c>
      <c r="I163" s="159"/>
      <c r="L163" s="154"/>
      <c r="M163" s="160"/>
      <c r="N163" s="161"/>
      <c r="O163" s="161"/>
      <c r="P163" s="161"/>
      <c r="Q163" s="161"/>
      <c r="R163" s="161"/>
      <c r="S163" s="161"/>
      <c r="T163" s="162"/>
      <c r="AT163" s="156" t="s">
        <v>127</v>
      </c>
      <c r="AU163" s="156" t="s">
        <v>78</v>
      </c>
      <c r="AV163" s="13" t="s">
        <v>78</v>
      </c>
      <c r="AW163" s="13" t="s">
        <v>30</v>
      </c>
      <c r="AX163" s="13" t="s">
        <v>69</v>
      </c>
      <c r="AY163" s="156" t="s">
        <v>118</v>
      </c>
    </row>
    <row r="164" spans="2:51" s="13" customFormat="1" ht="11.25">
      <c r="B164" s="154"/>
      <c r="D164" s="155" t="s">
        <v>127</v>
      </c>
      <c r="E164" s="156" t="s">
        <v>3</v>
      </c>
      <c r="F164" s="157" t="s">
        <v>1034</v>
      </c>
      <c r="H164" s="158">
        <v>157.74</v>
      </c>
      <c r="I164" s="159"/>
      <c r="L164" s="154"/>
      <c r="M164" s="160"/>
      <c r="N164" s="161"/>
      <c r="O164" s="161"/>
      <c r="P164" s="161"/>
      <c r="Q164" s="161"/>
      <c r="R164" s="161"/>
      <c r="S164" s="161"/>
      <c r="T164" s="162"/>
      <c r="AT164" s="156" t="s">
        <v>127</v>
      </c>
      <c r="AU164" s="156" t="s">
        <v>78</v>
      </c>
      <c r="AV164" s="13" t="s">
        <v>78</v>
      </c>
      <c r="AW164" s="13" t="s">
        <v>30</v>
      </c>
      <c r="AX164" s="13" t="s">
        <v>69</v>
      </c>
      <c r="AY164" s="156" t="s">
        <v>118</v>
      </c>
    </row>
    <row r="165" spans="2:51" s="13" customFormat="1" ht="11.25">
      <c r="B165" s="154"/>
      <c r="D165" s="155" t="s">
        <v>127</v>
      </c>
      <c r="E165" s="156" t="s">
        <v>3</v>
      </c>
      <c r="F165" s="157" t="s">
        <v>1035</v>
      </c>
      <c r="H165" s="158">
        <v>-0.495</v>
      </c>
      <c r="I165" s="159"/>
      <c r="L165" s="154"/>
      <c r="M165" s="160"/>
      <c r="N165" s="161"/>
      <c r="O165" s="161"/>
      <c r="P165" s="161"/>
      <c r="Q165" s="161"/>
      <c r="R165" s="161"/>
      <c r="S165" s="161"/>
      <c r="T165" s="162"/>
      <c r="AT165" s="156" t="s">
        <v>127</v>
      </c>
      <c r="AU165" s="156" t="s">
        <v>78</v>
      </c>
      <c r="AV165" s="13" t="s">
        <v>78</v>
      </c>
      <c r="AW165" s="13" t="s">
        <v>30</v>
      </c>
      <c r="AX165" s="13" t="s">
        <v>69</v>
      </c>
      <c r="AY165" s="156" t="s">
        <v>118</v>
      </c>
    </row>
    <row r="166" spans="2:51" s="14" customFormat="1" ht="11.25">
      <c r="B166" s="163"/>
      <c r="D166" s="155" t="s">
        <v>127</v>
      </c>
      <c r="E166" s="164" t="s">
        <v>3</v>
      </c>
      <c r="F166" s="165" t="s">
        <v>1036</v>
      </c>
      <c r="H166" s="164" t="s">
        <v>3</v>
      </c>
      <c r="I166" s="166"/>
      <c r="L166" s="163"/>
      <c r="M166" s="167"/>
      <c r="N166" s="168"/>
      <c r="O166" s="168"/>
      <c r="P166" s="168"/>
      <c r="Q166" s="168"/>
      <c r="R166" s="168"/>
      <c r="S166" s="168"/>
      <c r="T166" s="169"/>
      <c r="AT166" s="164" t="s">
        <v>127</v>
      </c>
      <c r="AU166" s="164" t="s">
        <v>78</v>
      </c>
      <c r="AV166" s="14" t="s">
        <v>31</v>
      </c>
      <c r="AW166" s="14" t="s">
        <v>30</v>
      </c>
      <c r="AX166" s="14" t="s">
        <v>69</v>
      </c>
      <c r="AY166" s="164" t="s">
        <v>118</v>
      </c>
    </row>
    <row r="167" spans="2:51" s="13" customFormat="1" ht="33.75">
      <c r="B167" s="154"/>
      <c r="D167" s="155" t="s">
        <v>127</v>
      </c>
      <c r="E167" s="156" t="s">
        <v>3</v>
      </c>
      <c r="F167" s="157" t="s">
        <v>1037</v>
      </c>
      <c r="H167" s="158">
        <v>-20.081</v>
      </c>
      <c r="I167" s="159"/>
      <c r="L167" s="154"/>
      <c r="M167" s="160"/>
      <c r="N167" s="161"/>
      <c r="O167" s="161"/>
      <c r="P167" s="161"/>
      <c r="Q167" s="161"/>
      <c r="R167" s="161"/>
      <c r="S167" s="161"/>
      <c r="T167" s="162"/>
      <c r="AT167" s="156" t="s">
        <v>127</v>
      </c>
      <c r="AU167" s="156" t="s">
        <v>78</v>
      </c>
      <c r="AV167" s="13" t="s">
        <v>78</v>
      </c>
      <c r="AW167" s="13" t="s">
        <v>30</v>
      </c>
      <c r="AX167" s="13" t="s">
        <v>69</v>
      </c>
      <c r="AY167" s="156" t="s">
        <v>118</v>
      </c>
    </row>
    <row r="168" spans="2:51" s="14" customFormat="1" ht="11.25">
      <c r="B168" s="163"/>
      <c r="D168" s="155" t="s">
        <v>127</v>
      </c>
      <c r="E168" s="164" t="s">
        <v>3</v>
      </c>
      <c r="F168" s="165" t="s">
        <v>1038</v>
      </c>
      <c r="H168" s="164" t="s">
        <v>3</v>
      </c>
      <c r="I168" s="166"/>
      <c r="L168" s="163"/>
      <c r="M168" s="167"/>
      <c r="N168" s="168"/>
      <c r="O168" s="168"/>
      <c r="P168" s="168"/>
      <c r="Q168" s="168"/>
      <c r="R168" s="168"/>
      <c r="S168" s="168"/>
      <c r="T168" s="169"/>
      <c r="AT168" s="164" t="s">
        <v>127</v>
      </c>
      <c r="AU168" s="164" t="s">
        <v>78</v>
      </c>
      <c r="AV168" s="14" t="s">
        <v>31</v>
      </c>
      <c r="AW168" s="14" t="s">
        <v>30</v>
      </c>
      <c r="AX168" s="14" t="s">
        <v>69</v>
      </c>
      <c r="AY168" s="164" t="s">
        <v>118</v>
      </c>
    </row>
    <row r="169" spans="2:51" s="13" customFormat="1" ht="33.75">
      <c r="B169" s="154"/>
      <c r="D169" s="155" t="s">
        <v>127</v>
      </c>
      <c r="E169" s="156" t="s">
        <v>3</v>
      </c>
      <c r="F169" s="157" t="s">
        <v>1039</v>
      </c>
      <c r="H169" s="158">
        <v>-71.764</v>
      </c>
      <c r="I169" s="159"/>
      <c r="L169" s="154"/>
      <c r="M169" s="160"/>
      <c r="N169" s="161"/>
      <c r="O169" s="161"/>
      <c r="P169" s="161"/>
      <c r="Q169" s="161"/>
      <c r="R169" s="161"/>
      <c r="S169" s="161"/>
      <c r="T169" s="162"/>
      <c r="AT169" s="156" t="s">
        <v>127</v>
      </c>
      <c r="AU169" s="156" t="s">
        <v>78</v>
      </c>
      <c r="AV169" s="13" t="s">
        <v>78</v>
      </c>
      <c r="AW169" s="13" t="s">
        <v>30</v>
      </c>
      <c r="AX169" s="13" t="s">
        <v>69</v>
      </c>
      <c r="AY169" s="156" t="s">
        <v>118</v>
      </c>
    </row>
    <row r="170" spans="2:51" s="13" customFormat="1" ht="22.5">
      <c r="B170" s="154"/>
      <c r="D170" s="155" t="s">
        <v>127</v>
      </c>
      <c r="E170" s="156" t="s">
        <v>3</v>
      </c>
      <c r="F170" s="157" t="s">
        <v>1040</v>
      </c>
      <c r="H170" s="158">
        <v>-19.728</v>
      </c>
      <c r="I170" s="159"/>
      <c r="L170" s="154"/>
      <c r="M170" s="160"/>
      <c r="N170" s="161"/>
      <c r="O170" s="161"/>
      <c r="P170" s="161"/>
      <c r="Q170" s="161"/>
      <c r="R170" s="161"/>
      <c r="S170" s="161"/>
      <c r="T170" s="162"/>
      <c r="AT170" s="156" t="s">
        <v>127</v>
      </c>
      <c r="AU170" s="156" t="s">
        <v>78</v>
      </c>
      <c r="AV170" s="13" t="s">
        <v>78</v>
      </c>
      <c r="AW170" s="13" t="s">
        <v>30</v>
      </c>
      <c r="AX170" s="13" t="s">
        <v>69</v>
      </c>
      <c r="AY170" s="156" t="s">
        <v>118</v>
      </c>
    </row>
    <row r="171" spans="2:51" s="13" customFormat="1" ht="22.5">
      <c r="B171" s="154"/>
      <c r="D171" s="155" t="s">
        <v>127</v>
      </c>
      <c r="E171" s="156" t="s">
        <v>3</v>
      </c>
      <c r="F171" s="157" t="s">
        <v>1041</v>
      </c>
      <c r="H171" s="158">
        <v>-26.011</v>
      </c>
      <c r="I171" s="159"/>
      <c r="L171" s="154"/>
      <c r="M171" s="160"/>
      <c r="N171" s="161"/>
      <c r="O171" s="161"/>
      <c r="P171" s="161"/>
      <c r="Q171" s="161"/>
      <c r="R171" s="161"/>
      <c r="S171" s="161"/>
      <c r="T171" s="162"/>
      <c r="AT171" s="156" t="s">
        <v>127</v>
      </c>
      <c r="AU171" s="156" t="s">
        <v>78</v>
      </c>
      <c r="AV171" s="13" t="s">
        <v>78</v>
      </c>
      <c r="AW171" s="13" t="s">
        <v>30</v>
      </c>
      <c r="AX171" s="13" t="s">
        <v>69</v>
      </c>
      <c r="AY171" s="156" t="s">
        <v>118</v>
      </c>
    </row>
    <row r="172" spans="2:51" s="15" customFormat="1" ht="11.25">
      <c r="B172" s="170"/>
      <c r="D172" s="155" t="s">
        <v>127</v>
      </c>
      <c r="E172" s="171" t="s">
        <v>3</v>
      </c>
      <c r="F172" s="172" t="s">
        <v>150</v>
      </c>
      <c r="H172" s="173">
        <v>593.0400000000001</v>
      </c>
      <c r="I172" s="174"/>
      <c r="L172" s="170"/>
      <c r="M172" s="175"/>
      <c r="N172" s="176"/>
      <c r="O172" s="176"/>
      <c r="P172" s="176"/>
      <c r="Q172" s="176"/>
      <c r="R172" s="176"/>
      <c r="S172" s="176"/>
      <c r="T172" s="177"/>
      <c r="AT172" s="171" t="s">
        <v>127</v>
      </c>
      <c r="AU172" s="171" t="s">
        <v>78</v>
      </c>
      <c r="AV172" s="15" t="s">
        <v>125</v>
      </c>
      <c r="AW172" s="15" t="s">
        <v>30</v>
      </c>
      <c r="AX172" s="15" t="s">
        <v>69</v>
      </c>
      <c r="AY172" s="171" t="s">
        <v>118</v>
      </c>
    </row>
    <row r="173" spans="2:51" s="13" customFormat="1" ht="11.25">
      <c r="B173" s="154"/>
      <c r="D173" s="155" t="s">
        <v>127</v>
      </c>
      <c r="E173" s="156" t="s">
        <v>3</v>
      </c>
      <c r="F173" s="157" t="s">
        <v>1042</v>
      </c>
      <c r="H173" s="158">
        <v>533.736</v>
      </c>
      <c r="I173" s="159"/>
      <c r="L173" s="154"/>
      <c r="M173" s="160"/>
      <c r="N173" s="161"/>
      <c r="O173" s="161"/>
      <c r="P173" s="161"/>
      <c r="Q173" s="161"/>
      <c r="R173" s="161"/>
      <c r="S173" s="161"/>
      <c r="T173" s="162"/>
      <c r="AT173" s="156" t="s">
        <v>127</v>
      </c>
      <c r="AU173" s="156" t="s">
        <v>78</v>
      </c>
      <c r="AV173" s="13" t="s">
        <v>78</v>
      </c>
      <c r="AW173" s="13" t="s">
        <v>30</v>
      </c>
      <c r="AX173" s="13" t="s">
        <v>69</v>
      </c>
      <c r="AY173" s="156" t="s">
        <v>118</v>
      </c>
    </row>
    <row r="174" spans="2:51" s="15" customFormat="1" ht="11.25">
      <c r="B174" s="170"/>
      <c r="D174" s="155" t="s">
        <v>127</v>
      </c>
      <c r="E174" s="171" t="s">
        <v>3</v>
      </c>
      <c r="F174" s="172" t="s">
        <v>150</v>
      </c>
      <c r="H174" s="173">
        <v>533.736</v>
      </c>
      <c r="I174" s="174"/>
      <c r="L174" s="170"/>
      <c r="M174" s="175"/>
      <c r="N174" s="176"/>
      <c r="O174" s="176"/>
      <c r="P174" s="176"/>
      <c r="Q174" s="176"/>
      <c r="R174" s="176"/>
      <c r="S174" s="176"/>
      <c r="T174" s="177"/>
      <c r="AT174" s="171" t="s">
        <v>127</v>
      </c>
      <c r="AU174" s="171" t="s">
        <v>78</v>
      </c>
      <c r="AV174" s="15" t="s">
        <v>125</v>
      </c>
      <c r="AW174" s="15" t="s">
        <v>30</v>
      </c>
      <c r="AX174" s="15" t="s">
        <v>31</v>
      </c>
      <c r="AY174" s="171" t="s">
        <v>118</v>
      </c>
    </row>
    <row r="175" spans="1:65" s="2" customFormat="1" ht="37.9" customHeight="1">
      <c r="A175" s="35"/>
      <c r="B175" s="140"/>
      <c r="C175" s="141" t="s">
        <v>213</v>
      </c>
      <c r="D175" s="141" t="s">
        <v>121</v>
      </c>
      <c r="E175" s="142" t="s">
        <v>1043</v>
      </c>
      <c r="F175" s="143" t="s">
        <v>1044</v>
      </c>
      <c r="G175" s="144" t="s">
        <v>325</v>
      </c>
      <c r="H175" s="145">
        <v>59.304</v>
      </c>
      <c r="I175" s="146"/>
      <c r="J175" s="147">
        <f>ROUND(I175*H175,2)</f>
        <v>0</v>
      </c>
      <c r="K175" s="143" t="s">
        <v>271</v>
      </c>
      <c r="L175" s="36"/>
      <c r="M175" s="148" t="s">
        <v>3</v>
      </c>
      <c r="N175" s="149" t="s">
        <v>40</v>
      </c>
      <c r="O175" s="56"/>
      <c r="P175" s="150">
        <f>O175*H175</f>
        <v>0</v>
      </c>
      <c r="Q175" s="150">
        <v>0</v>
      </c>
      <c r="R175" s="150">
        <f>Q175*H175</f>
        <v>0</v>
      </c>
      <c r="S175" s="150">
        <v>0</v>
      </c>
      <c r="T175" s="151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152" t="s">
        <v>125</v>
      </c>
      <c r="AT175" s="152" t="s">
        <v>121</v>
      </c>
      <c r="AU175" s="152" t="s">
        <v>78</v>
      </c>
      <c r="AY175" s="20" t="s">
        <v>118</v>
      </c>
      <c r="BE175" s="153">
        <f>IF(N175="základní",J175,0)</f>
        <v>0</v>
      </c>
      <c r="BF175" s="153">
        <f>IF(N175="snížená",J175,0)</f>
        <v>0</v>
      </c>
      <c r="BG175" s="153">
        <f>IF(N175="zákl. přenesená",J175,0)</f>
        <v>0</v>
      </c>
      <c r="BH175" s="153">
        <f>IF(N175="sníž. přenesená",J175,0)</f>
        <v>0</v>
      </c>
      <c r="BI175" s="153">
        <f>IF(N175="nulová",J175,0)</f>
        <v>0</v>
      </c>
      <c r="BJ175" s="20" t="s">
        <v>31</v>
      </c>
      <c r="BK175" s="153">
        <f>ROUND(I175*H175,2)</f>
        <v>0</v>
      </c>
      <c r="BL175" s="20" t="s">
        <v>125</v>
      </c>
      <c r="BM175" s="152" t="s">
        <v>1045</v>
      </c>
    </row>
    <row r="176" spans="1:47" s="2" customFormat="1" ht="11.25">
      <c r="A176" s="35"/>
      <c r="B176" s="36"/>
      <c r="C176" s="35"/>
      <c r="D176" s="181" t="s">
        <v>273</v>
      </c>
      <c r="E176" s="35"/>
      <c r="F176" s="182" t="s">
        <v>1046</v>
      </c>
      <c r="G176" s="35"/>
      <c r="H176" s="35"/>
      <c r="I176" s="183"/>
      <c r="J176" s="35"/>
      <c r="K176" s="35"/>
      <c r="L176" s="36"/>
      <c r="M176" s="184"/>
      <c r="N176" s="185"/>
      <c r="O176" s="56"/>
      <c r="P176" s="56"/>
      <c r="Q176" s="56"/>
      <c r="R176" s="56"/>
      <c r="S176" s="56"/>
      <c r="T176" s="57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T176" s="20" t="s">
        <v>273</v>
      </c>
      <c r="AU176" s="20" t="s">
        <v>78</v>
      </c>
    </row>
    <row r="177" spans="2:51" s="13" customFormat="1" ht="11.25">
      <c r="B177" s="154"/>
      <c r="D177" s="155" t="s">
        <v>127</v>
      </c>
      <c r="E177" s="156" t="s">
        <v>3</v>
      </c>
      <c r="F177" s="157" t="s">
        <v>1047</v>
      </c>
      <c r="H177" s="158">
        <v>59.304</v>
      </c>
      <c r="I177" s="159"/>
      <c r="L177" s="154"/>
      <c r="M177" s="160"/>
      <c r="N177" s="161"/>
      <c r="O177" s="161"/>
      <c r="P177" s="161"/>
      <c r="Q177" s="161"/>
      <c r="R177" s="161"/>
      <c r="S177" s="161"/>
      <c r="T177" s="162"/>
      <c r="AT177" s="156" t="s">
        <v>127</v>
      </c>
      <c r="AU177" s="156" t="s">
        <v>78</v>
      </c>
      <c r="AV177" s="13" t="s">
        <v>78</v>
      </c>
      <c r="AW177" s="13" t="s">
        <v>30</v>
      </c>
      <c r="AX177" s="13" t="s">
        <v>69</v>
      </c>
      <c r="AY177" s="156" t="s">
        <v>118</v>
      </c>
    </row>
    <row r="178" spans="2:51" s="15" customFormat="1" ht="11.25">
      <c r="B178" s="170"/>
      <c r="D178" s="155" t="s">
        <v>127</v>
      </c>
      <c r="E178" s="171" t="s">
        <v>3</v>
      </c>
      <c r="F178" s="172" t="s">
        <v>150</v>
      </c>
      <c r="H178" s="173">
        <v>59.304</v>
      </c>
      <c r="I178" s="174"/>
      <c r="L178" s="170"/>
      <c r="M178" s="175"/>
      <c r="N178" s="176"/>
      <c r="O178" s="176"/>
      <c r="P178" s="176"/>
      <c r="Q178" s="176"/>
      <c r="R178" s="176"/>
      <c r="S178" s="176"/>
      <c r="T178" s="177"/>
      <c r="AT178" s="171" t="s">
        <v>127</v>
      </c>
      <c r="AU178" s="171" t="s">
        <v>78</v>
      </c>
      <c r="AV178" s="15" t="s">
        <v>125</v>
      </c>
      <c r="AW178" s="15" t="s">
        <v>30</v>
      </c>
      <c r="AX178" s="15" t="s">
        <v>31</v>
      </c>
      <c r="AY178" s="171" t="s">
        <v>118</v>
      </c>
    </row>
    <row r="179" spans="1:65" s="2" customFormat="1" ht="24.2" customHeight="1">
      <c r="A179" s="35"/>
      <c r="B179" s="140"/>
      <c r="C179" s="141" t="s">
        <v>222</v>
      </c>
      <c r="D179" s="141" t="s">
        <v>121</v>
      </c>
      <c r="E179" s="142" t="s">
        <v>1048</v>
      </c>
      <c r="F179" s="143" t="s">
        <v>1049</v>
      </c>
      <c r="G179" s="144" t="s">
        <v>270</v>
      </c>
      <c r="H179" s="145">
        <v>592.517</v>
      </c>
      <c r="I179" s="146"/>
      <c r="J179" s="147">
        <f>ROUND(I179*H179,2)</f>
        <v>0</v>
      </c>
      <c r="K179" s="143" t="s">
        <v>271</v>
      </c>
      <c r="L179" s="36"/>
      <c r="M179" s="148" t="s">
        <v>3</v>
      </c>
      <c r="N179" s="149" t="s">
        <v>40</v>
      </c>
      <c r="O179" s="56"/>
      <c r="P179" s="150">
        <f>O179*H179</f>
        <v>0</v>
      </c>
      <c r="Q179" s="150">
        <v>0.00085</v>
      </c>
      <c r="R179" s="150">
        <f>Q179*H179</f>
        <v>0.50363945</v>
      </c>
      <c r="S179" s="150">
        <v>0</v>
      </c>
      <c r="T179" s="151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152" t="s">
        <v>125</v>
      </c>
      <c r="AT179" s="152" t="s">
        <v>121</v>
      </c>
      <c r="AU179" s="152" t="s">
        <v>78</v>
      </c>
      <c r="AY179" s="20" t="s">
        <v>118</v>
      </c>
      <c r="BE179" s="153">
        <f>IF(N179="základní",J179,0)</f>
        <v>0</v>
      </c>
      <c r="BF179" s="153">
        <f>IF(N179="snížená",J179,0)</f>
        <v>0</v>
      </c>
      <c r="BG179" s="153">
        <f>IF(N179="zákl. přenesená",J179,0)</f>
        <v>0</v>
      </c>
      <c r="BH179" s="153">
        <f>IF(N179="sníž. přenesená",J179,0)</f>
        <v>0</v>
      </c>
      <c r="BI179" s="153">
        <f>IF(N179="nulová",J179,0)</f>
        <v>0</v>
      </c>
      <c r="BJ179" s="20" t="s">
        <v>31</v>
      </c>
      <c r="BK179" s="153">
        <f>ROUND(I179*H179,2)</f>
        <v>0</v>
      </c>
      <c r="BL179" s="20" t="s">
        <v>125</v>
      </c>
      <c r="BM179" s="152" t="s">
        <v>1050</v>
      </c>
    </row>
    <row r="180" spans="1:47" s="2" customFormat="1" ht="11.25">
      <c r="A180" s="35"/>
      <c r="B180" s="36"/>
      <c r="C180" s="35"/>
      <c r="D180" s="181" t="s">
        <v>273</v>
      </c>
      <c r="E180" s="35"/>
      <c r="F180" s="182" t="s">
        <v>1051</v>
      </c>
      <c r="G180" s="35"/>
      <c r="H180" s="35"/>
      <c r="I180" s="183"/>
      <c r="J180" s="35"/>
      <c r="K180" s="35"/>
      <c r="L180" s="36"/>
      <c r="M180" s="184"/>
      <c r="N180" s="185"/>
      <c r="O180" s="56"/>
      <c r="P180" s="56"/>
      <c r="Q180" s="56"/>
      <c r="R180" s="56"/>
      <c r="S180" s="56"/>
      <c r="T180" s="57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T180" s="20" t="s">
        <v>273</v>
      </c>
      <c r="AU180" s="20" t="s">
        <v>78</v>
      </c>
    </row>
    <row r="181" spans="2:51" s="14" customFormat="1" ht="11.25">
      <c r="B181" s="163"/>
      <c r="D181" s="155" t="s">
        <v>127</v>
      </c>
      <c r="E181" s="164" t="s">
        <v>3</v>
      </c>
      <c r="F181" s="165" t="s">
        <v>1052</v>
      </c>
      <c r="H181" s="164" t="s">
        <v>3</v>
      </c>
      <c r="I181" s="166"/>
      <c r="L181" s="163"/>
      <c r="M181" s="167"/>
      <c r="N181" s="168"/>
      <c r="O181" s="168"/>
      <c r="P181" s="168"/>
      <c r="Q181" s="168"/>
      <c r="R181" s="168"/>
      <c r="S181" s="168"/>
      <c r="T181" s="169"/>
      <c r="AT181" s="164" t="s">
        <v>127</v>
      </c>
      <c r="AU181" s="164" t="s">
        <v>78</v>
      </c>
      <c r="AV181" s="14" t="s">
        <v>31</v>
      </c>
      <c r="AW181" s="14" t="s">
        <v>30</v>
      </c>
      <c r="AX181" s="14" t="s">
        <v>69</v>
      </c>
      <c r="AY181" s="164" t="s">
        <v>118</v>
      </c>
    </row>
    <row r="182" spans="2:51" s="13" customFormat="1" ht="11.25">
      <c r="B182" s="154"/>
      <c r="D182" s="155" t="s">
        <v>127</v>
      </c>
      <c r="E182" s="156" t="s">
        <v>3</v>
      </c>
      <c r="F182" s="157" t="s">
        <v>1053</v>
      </c>
      <c r="H182" s="158">
        <v>44.2</v>
      </c>
      <c r="I182" s="159"/>
      <c r="L182" s="154"/>
      <c r="M182" s="160"/>
      <c r="N182" s="161"/>
      <c r="O182" s="161"/>
      <c r="P182" s="161"/>
      <c r="Q182" s="161"/>
      <c r="R182" s="161"/>
      <c r="S182" s="161"/>
      <c r="T182" s="162"/>
      <c r="AT182" s="156" t="s">
        <v>127</v>
      </c>
      <c r="AU182" s="156" t="s">
        <v>78</v>
      </c>
      <c r="AV182" s="13" t="s">
        <v>78</v>
      </c>
      <c r="AW182" s="13" t="s">
        <v>30</v>
      </c>
      <c r="AX182" s="13" t="s">
        <v>69</v>
      </c>
      <c r="AY182" s="156" t="s">
        <v>118</v>
      </c>
    </row>
    <row r="183" spans="2:51" s="13" customFormat="1" ht="11.25">
      <c r="B183" s="154"/>
      <c r="D183" s="155" t="s">
        <v>127</v>
      </c>
      <c r="E183" s="156" t="s">
        <v>3</v>
      </c>
      <c r="F183" s="157" t="s">
        <v>1054</v>
      </c>
      <c r="H183" s="158">
        <v>261.517</v>
      </c>
      <c r="I183" s="159"/>
      <c r="L183" s="154"/>
      <c r="M183" s="160"/>
      <c r="N183" s="161"/>
      <c r="O183" s="161"/>
      <c r="P183" s="161"/>
      <c r="Q183" s="161"/>
      <c r="R183" s="161"/>
      <c r="S183" s="161"/>
      <c r="T183" s="162"/>
      <c r="AT183" s="156" t="s">
        <v>127</v>
      </c>
      <c r="AU183" s="156" t="s">
        <v>78</v>
      </c>
      <c r="AV183" s="13" t="s">
        <v>78</v>
      </c>
      <c r="AW183" s="13" t="s">
        <v>30</v>
      </c>
      <c r="AX183" s="13" t="s">
        <v>69</v>
      </c>
      <c r="AY183" s="156" t="s">
        <v>118</v>
      </c>
    </row>
    <row r="184" spans="2:51" s="13" customFormat="1" ht="11.25">
      <c r="B184" s="154"/>
      <c r="D184" s="155" t="s">
        <v>127</v>
      </c>
      <c r="E184" s="156" t="s">
        <v>3</v>
      </c>
      <c r="F184" s="157" t="s">
        <v>1055</v>
      </c>
      <c r="H184" s="158">
        <v>286.8</v>
      </c>
      <c r="I184" s="159"/>
      <c r="L184" s="154"/>
      <c r="M184" s="160"/>
      <c r="N184" s="161"/>
      <c r="O184" s="161"/>
      <c r="P184" s="161"/>
      <c r="Q184" s="161"/>
      <c r="R184" s="161"/>
      <c r="S184" s="161"/>
      <c r="T184" s="162"/>
      <c r="AT184" s="156" t="s">
        <v>127</v>
      </c>
      <c r="AU184" s="156" t="s">
        <v>78</v>
      </c>
      <c r="AV184" s="13" t="s">
        <v>78</v>
      </c>
      <c r="AW184" s="13" t="s">
        <v>30</v>
      </c>
      <c r="AX184" s="13" t="s">
        <v>69</v>
      </c>
      <c r="AY184" s="156" t="s">
        <v>118</v>
      </c>
    </row>
    <row r="185" spans="2:51" s="15" customFormat="1" ht="11.25">
      <c r="B185" s="170"/>
      <c r="D185" s="155" t="s">
        <v>127</v>
      </c>
      <c r="E185" s="171" t="s">
        <v>3</v>
      </c>
      <c r="F185" s="172" t="s">
        <v>150</v>
      </c>
      <c r="H185" s="173">
        <v>592.517</v>
      </c>
      <c r="I185" s="174"/>
      <c r="L185" s="170"/>
      <c r="M185" s="175"/>
      <c r="N185" s="176"/>
      <c r="O185" s="176"/>
      <c r="P185" s="176"/>
      <c r="Q185" s="176"/>
      <c r="R185" s="176"/>
      <c r="S185" s="176"/>
      <c r="T185" s="177"/>
      <c r="AT185" s="171" t="s">
        <v>127</v>
      </c>
      <c r="AU185" s="171" t="s">
        <v>78</v>
      </c>
      <c r="AV185" s="15" t="s">
        <v>125</v>
      </c>
      <c r="AW185" s="15" t="s">
        <v>30</v>
      </c>
      <c r="AX185" s="15" t="s">
        <v>31</v>
      </c>
      <c r="AY185" s="171" t="s">
        <v>118</v>
      </c>
    </row>
    <row r="186" spans="1:65" s="2" customFormat="1" ht="24.2" customHeight="1">
      <c r="A186" s="35"/>
      <c r="B186" s="140"/>
      <c r="C186" s="141" t="s">
        <v>8</v>
      </c>
      <c r="D186" s="141" t="s">
        <v>121</v>
      </c>
      <c r="E186" s="142" t="s">
        <v>1056</v>
      </c>
      <c r="F186" s="143" t="s">
        <v>1057</v>
      </c>
      <c r="G186" s="144" t="s">
        <v>270</v>
      </c>
      <c r="H186" s="145">
        <v>144.272</v>
      </c>
      <c r="I186" s="146"/>
      <c r="J186" s="147">
        <f>ROUND(I186*H186,2)</f>
        <v>0</v>
      </c>
      <c r="K186" s="143" t="s">
        <v>271</v>
      </c>
      <c r="L186" s="36"/>
      <c r="M186" s="148" t="s">
        <v>3</v>
      </c>
      <c r="N186" s="149" t="s">
        <v>40</v>
      </c>
      <c r="O186" s="56"/>
      <c r="P186" s="150">
        <f>O186*H186</f>
        <v>0</v>
      </c>
      <c r="Q186" s="150">
        <v>0.00119</v>
      </c>
      <c r="R186" s="150">
        <f>Q186*H186</f>
        <v>0.17168368</v>
      </c>
      <c r="S186" s="150">
        <v>0</v>
      </c>
      <c r="T186" s="151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152" t="s">
        <v>125</v>
      </c>
      <c r="AT186" s="152" t="s">
        <v>121</v>
      </c>
      <c r="AU186" s="152" t="s">
        <v>78</v>
      </c>
      <c r="AY186" s="20" t="s">
        <v>118</v>
      </c>
      <c r="BE186" s="153">
        <f>IF(N186="základní",J186,0)</f>
        <v>0</v>
      </c>
      <c r="BF186" s="153">
        <f>IF(N186="snížená",J186,0)</f>
        <v>0</v>
      </c>
      <c r="BG186" s="153">
        <f>IF(N186="zákl. přenesená",J186,0)</f>
        <v>0</v>
      </c>
      <c r="BH186" s="153">
        <f>IF(N186="sníž. přenesená",J186,0)</f>
        <v>0</v>
      </c>
      <c r="BI186" s="153">
        <f>IF(N186="nulová",J186,0)</f>
        <v>0</v>
      </c>
      <c r="BJ186" s="20" t="s">
        <v>31</v>
      </c>
      <c r="BK186" s="153">
        <f>ROUND(I186*H186,2)</f>
        <v>0</v>
      </c>
      <c r="BL186" s="20" t="s">
        <v>125</v>
      </c>
      <c r="BM186" s="152" t="s">
        <v>1058</v>
      </c>
    </row>
    <row r="187" spans="1:47" s="2" customFormat="1" ht="11.25">
      <c r="A187" s="35"/>
      <c r="B187" s="36"/>
      <c r="C187" s="35"/>
      <c r="D187" s="181" t="s">
        <v>273</v>
      </c>
      <c r="E187" s="35"/>
      <c r="F187" s="182" t="s">
        <v>1059</v>
      </c>
      <c r="G187" s="35"/>
      <c r="H187" s="35"/>
      <c r="I187" s="183"/>
      <c r="J187" s="35"/>
      <c r="K187" s="35"/>
      <c r="L187" s="36"/>
      <c r="M187" s="184"/>
      <c r="N187" s="185"/>
      <c r="O187" s="56"/>
      <c r="P187" s="56"/>
      <c r="Q187" s="56"/>
      <c r="R187" s="56"/>
      <c r="S187" s="56"/>
      <c r="T187" s="57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T187" s="20" t="s">
        <v>273</v>
      </c>
      <c r="AU187" s="20" t="s">
        <v>78</v>
      </c>
    </row>
    <row r="188" spans="2:51" s="14" customFormat="1" ht="11.25">
      <c r="B188" s="163"/>
      <c r="D188" s="155" t="s">
        <v>127</v>
      </c>
      <c r="E188" s="164" t="s">
        <v>3</v>
      </c>
      <c r="F188" s="165" t="s">
        <v>1052</v>
      </c>
      <c r="H188" s="164" t="s">
        <v>3</v>
      </c>
      <c r="I188" s="166"/>
      <c r="L188" s="163"/>
      <c r="M188" s="167"/>
      <c r="N188" s="168"/>
      <c r="O188" s="168"/>
      <c r="P188" s="168"/>
      <c r="Q188" s="168"/>
      <c r="R188" s="168"/>
      <c r="S188" s="168"/>
      <c r="T188" s="169"/>
      <c r="AT188" s="164" t="s">
        <v>127</v>
      </c>
      <c r="AU188" s="164" t="s">
        <v>78</v>
      </c>
      <c r="AV188" s="14" t="s">
        <v>31</v>
      </c>
      <c r="AW188" s="14" t="s">
        <v>30</v>
      </c>
      <c r="AX188" s="14" t="s">
        <v>69</v>
      </c>
      <c r="AY188" s="164" t="s">
        <v>118</v>
      </c>
    </row>
    <row r="189" spans="2:51" s="13" customFormat="1" ht="11.25">
      <c r="B189" s="154"/>
      <c r="D189" s="155" t="s">
        <v>127</v>
      </c>
      <c r="E189" s="156" t="s">
        <v>3</v>
      </c>
      <c r="F189" s="157" t="s">
        <v>1060</v>
      </c>
      <c r="H189" s="158">
        <v>533.312</v>
      </c>
      <c r="I189" s="159"/>
      <c r="L189" s="154"/>
      <c r="M189" s="160"/>
      <c r="N189" s="161"/>
      <c r="O189" s="161"/>
      <c r="P189" s="161"/>
      <c r="Q189" s="161"/>
      <c r="R189" s="161"/>
      <c r="S189" s="161"/>
      <c r="T189" s="162"/>
      <c r="AT189" s="156" t="s">
        <v>127</v>
      </c>
      <c r="AU189" s="156" t="s">
        <v>78</v>
      </c>
      <c r="AV189" s="13" t="s">
        <v>78</v>
      </c>
      <c r="AW189" s="13" t="s">
        <v>30</v>
      </c>
      <c r="AX189" s="13" t="s">
        <v>69</v>
      </c>
      <c r="AY189" s="156" t="s">
        <v>118</v>
      </c>
    </row>
    <row r="190" spans="2:51" s="13" customFormat="1" ht="11.25">
      <c r="B190" s="154"/>
      <c r="D190" s="155" t="s">
        <v>127</v>
      </c>
      <c r="E190" s="156" t="s">
        <v>3</v>
      </c>
      <c r="F190" s="157" t="s">
        <v>1061</v>
      </c>
      <c r="H190" s="158">
        <v>203.477</v>
      </c>
      <c r="I190" s="159"/>
      <c r="L190" s="154"/>
      <c r="M190" s="160"/>
      <c r="N190" s="161"/>
      <c r="O190" s="161"/>
      <c r="P190" s="161"/>
      <c r="Q190" s="161"/>
      <c r="R190" s="161"/>
      <c r="S190" s="161"/>
      <c r="T190" s="162"/>
      <c r="AT190" s="156" t="s">
        <v>127</v>
      </c>
      <c r="AU190" s="156" t="s">
        <v>78</v>
      </c>
      <c r="AV190" s="13" t="s">
        <v>78</v>
      </c>
      <c r="AW190" s="13" t="s">
        <v>30</v>
      </c>
      <c r="AX190" s="13" t="s">
        <v>69</v>
      </c>
      <c r="AY190" s="156" t="s">
        <v>118</v>
      </c>
    </row>
    <row r="191" spans="2:51" s="13" customFormat="1" ht="11.25">
      <c r="B191" s="154"/>
      <c r="D191" s="155" t="s">
        <v>127</v>
      </c>
      <c r="E191" s="156" t="s">
        <v>3</v>
      </c>
      <c r="F191" s="157" t="s">
        <v>1062</v>
      </c>
      <c r="H191" s="158">
        <v>-592.517</v>
      </c>
      <c r="I191" s="159"/>
      <c r="L191" s="154"/>
      <c r="M191" s="160"/>
      <c r="N191" s="161"/>
      <c r="O191" s="161"/>
      <c r="P191" s="161"/>
      <c r="Q191" s="161"/>
      <c r="R191" s="161"/>
      <c r="S191" s="161"/>
      <c r="T191" s="162"/>
      <c r="AT191" s="156" t="s">
        <v>127</v>
      </c>
      <c r="AU191" s="156" t="s">
        <v>78</v>
      </c>
      <c r="AV191" s="13" t="s">
        <v>78</v>
      </c>
      <c r="AW191" s="13" t="s">
        <v>30</v>
      </c>
      <c r="AX191" s="13" t="s">
        <v>69</v>
      </c>
      <c r="AY191" s="156" t="s">
        <v>118</v>
      </c>
    </row>
    <row r="192" spans="2:51" s="15" customFormat="1" ht="11.25">
      <c r="B192" s="170"/>
      <c r="D192" s="155" t="s">
        <v>127</v>
      </c>
      <c r="E192" s="171" t="s">
        <v>3</v>
      </c>
      <c r="F192" s="172" t="s">
        <v>150</v>
      </c>
      <c r="H192" s="173">
        <v>144.27199999999993</v>
      </c>
      <c r="I192" s="174"/>
      <c r="L192" s="170"/>
      <c r="M192" s="175"/>
      <c r="N192" s="176"/>
      <c r="O192" s="176"/>
      <c r="P192" s="176"/>
      <c r="Q192" s="176"/>
      <c r="R192" s="176"/>
      <c r="S192" s="176"/>
      <c r="T192" s="177"/>
      <c r="AT192" s="171" t="s">
        <v>127</v>
      </c>
      <c r="AU192" s="171" t="s">
        <v>78</v>
      </c>
      <c r="AV192" s="15" t="s">
        <v>125</v>
      </c>
      <c r="AW192" s="15" t="s">
        <v>30</v>
      </c>
      <c r="AX192" s="15" t="s">
        <v>31</v>
      </c>
      <c r="AY192" s="171" t="s">
        <v>118</v>
      </c>
    </row>
    <row r="193" spans="1:65" s="2" customFormat="1" ht="24.2" customHeight="1">
      <c r="A193" s="35"/>
      <c r="B193" s="140"/>
      <c r="C193" s="141" t="s">
        <v>229</v>
      </c>
      <c r="D193" s="141" t="s">
        <v>121</v>
      </c>
      <c r="E193" s="142" t="s">
        <v>1063</v>
      </c>
      <c r="F193" s="143" t="s">
        <v>1064</v>
      </c>
      <c r="G193" s="144" t="s">
        <v>270</v>
      </c>
      <c r="H193" s="145">
        <v>529.217</v>
      </c>
      <c r="I193" s="146"/>
      <c r="J193" s="147">
        <f>ROUND(I193*H193,2)</f>
        <v>0</v>
      </c>
      <c r="K193" s="143" t="s">
        <v>271</v>
      </c>
      <c r="L193" s="36"/>
      <c r="M193" s="148" t="s">
        <v>3</v>
      </c>
      <c r="N193" s="149" t="s">
        <v>40</v>
      </c>
      <c r="O193" s="56"/>
      <c r="P193" s="150">
        <f>O193*H193</f>
        <v>0</v>
      </c>
      <c r="Q193" s="150">
        <v>0</v>
      </c>
      <c r="R193" s="150">
        <f>Q193*H193</f>
        <v>0</v>
      </c>
      <c r="S193" s="150">
        <v>0</v>
      </c>
      <c r="T193" s="151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152" t="s">
        <v>125</v>
      </c>
      <c r="AT193" s="152" t="s">
        <v>121</v>
      </c>
      <c r="AU193" s="152" t="s">
        <v>78</v>
      </c>
      <c r="AY193" s="20" t="s">
        <v>118</v>
      </c>
      <c r="BE193" s="153">
        <f>IF(N193="základní",J193,0)</f>
        <v>0</v>
      </c>
      <c r="BF193" s="153">
        <f>IF(N193="snížená",J193,0)</f>
        <v>0</v>
      </c>
      <c r="BG193" s="153">
        <f>IF(N193="zákl. přenesená",J193,0)</f>
        <v>0</v>
      </c>
      <c r="BH193" s="153">
        <f>IF(N193="sníž. přenesená",J193,0)</f>
        <v>0</v>
      </c>
      <c r="BI193" s="153">
        <f>IF(N193="nulová",J193,0)</f>
        <v>0</v>
      </c>
      <c r="BJ193" s="20" t="s">
        <v>31</v>
      </c>
      <c r="BK193" s="153">
        <f>ROUND(I193*H193,2)</f>
        <v>0</v>
      </c>
      <c r="BL193" s="20" t="s">
        <v>125</v>
      </c>
      <c r="BM193" s="152" t="s">
        <v>1065</v>
      </c>
    </row>
    <row r="194" spans="1:47" s="2" customFormat="1" ht="11.25">
      <c r="A194" s="35"/>
      <c r="B194" s="36"/>
      <c r="C194" s="35"/>
      <c r="D194" s="181" t="s">
        <v>273</v>
      </c>
      <c r="E194" s="35"/>
      <c r="F194" s="182" t="s">
        <v>1066</v>
      </c>
      <c r="G194" s="35"/>
      <c r="H194" s="35"/>
      <c r="I194" s="183"/>
      <c r="J194" s="35"/>
      <c r="K194" s="35"/>
      <c r="L194" s="36"/>
      <c r="M194" s="184"/>
      <c r="N194" s="185"/>
      <c r="O194" s="56"/>
      <c r="P194" s="56"/>
      <c r="Q194" s="56"/>
      <c r="R194" s="56"/>
      <c r="S194" s="56"/>
      <c r="T194" s="57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T194" s="20" t="s">
        <v>273</v>
      </c>
      <c r="AU194" s="20" t="s">
        <v>78</v>
      </c>
    </row>
    <row r="195" spans="2:51" s="13" customFormat="1" ht="11.25">
      <c r="B195" s="154"/>
      <c r="D195" s="155" t="s">
        <v>127</v>
      </c>
      <c r="E195" s="156" t="s">
        <v>3</v>
      </c>
      <c r="F195" s="157" t="s">
        <v>1067</v>
      </c>
      <c r="H195" s="158">
        <v>529.217</v>
      </c>
      <c r="I195" s="159"/>
      <c r="L195" s="154"/>
      <c r="M195" s="160"/>
      <c r="N195" s="161"/>
      <c r="O195" s="161"/>
      <c r="P195" s="161"/>
      <c r="Q195" s="161"/>
      <c r="R195" s="161"/>
      <c r="S195" s="161"/>
      <c r="T195" s="162"/>
      <c r="AT195" s="156" t="s">
        <v>127</v>
      </c>
      <c r="AU195" s="156" t="s">
        <v>78</v>
      </c>
      <c r="AV195" s="13" t="s">
        <v>78</v>
      </c>
      <c r="AW195" s="13" t="s">
        <v>30</v>
      </c>
      <c r="AX195" s="13" t="s">
        <v>31</v>
      </c>
      <c r="AY195" s="156" t="s">
        <v>118</v>
      </c>
    </row>
    <row r="196" spans="1:65" s="2" customFormat="1" ht="24.2" customHeight="1">
      <c r="A196" s="35"/>
      <c r="B196" s="140"/>
      <c r="C196" s="141" t="s">
        <v>233</v>
      </c>
      <c r="D196" s="141" t="s">
        <v>121</v>
      </c>
      <c r="E196" s="142" t="s">
        <v>1068</v>
      </c>
      <c r="F196" s="143" t="s">
        <v>1069</v>
      </c>
      <c r="G196" s="144" t="s">
        <v>270</v>
      </c>
      <c r="H196" s="145">
        <v>144.272</v>
      </c>
      <c r="I196" s="146"/>
      <c r="J196" s="147">
        <f>ROUND(I196*H196,2)</f>
        <v>0</v>
      </c>
      <c r="K196" s="143" t="s">
        <v>271</v>
      </c>
      <c r="L196" s="36"/>
      <c r="M196" s="148" t="s">
        <v>3</v>
      </c>
      <c r="N196" s="149" t="s">
        <v>40</v>
      </c>
      <c r="O196" s="56"/>
      <c r="P196" s="150">
        <f>O196*H196</f>
        <v>0</v>
      </c>
      <c r="Q196" s="150">
        <v>0</v>
      </c>
      <c r="R196" s="150">
        <f>Q196*H196</f>
        <v>0</v>
      </c>
      <c r="S196" s="150">
        <v>0</v>
      </c>
      <c r="T196" s="151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152" t="s">
        <v>125</v>
      </c>
      <c r="AT196" s="152" t="s">
        <v>121</v>
      </c>
      <c r="AU196" s="152" t="s">
        <v>78</v>
      </c>
      <c r="AY196" s="20" t="s">
        <v>118</v>
      </c>
      <c r="BE196" s="153">
        <f>IF(N196="základní",J196,0)</f>
        <v>0</v>
      </c>
      <c r="BF196" s="153">
        <f>IF(N196="snížená",J196,0)</f>
        <v>0</v>
      </c>
      <c r="BG196" s="153">
        <f>IF(N196="zákl. přenesená",J196,0)</f>
        <v>0</v>
      </c>
      <c r="BH196" s="153">
        <f>IF(N196="sníž. přenesená",J196,0)</f>
        <v>0</v>
      </c>
      <c r="BI196" s="153">
        <f>IF(N196="nulová",J196,0)</f>
        <v>0</v>
      </c>
      <c r="BJ196" s="20" t="s">
        <v>31</v>
      </c>
      <c r="BK196" s="153">
        <f>ROUND(I196*H196,2)</f>
        <v>0</v>
      </c>
      <c r="BL196" s="20" t="s">
        <v>125</v>
      </c>
      <c r="BM196" s="152" t="s">
        <v>1070</v>
      </c>
    </row>
    <row r="197" spans="1:47" s="2" customFormat="1" ht="11.25">
      <c r="A197" s="35"/>
      <c r="B197" s="36"/>
      <c r="C197" s="35"/>
      <c r="D197" s="181" t="s">
        <v>273</v>
      </c>
      <c r="E197" s="35"/>
      <c r="F197" s="182" t="s">
        <v>1071</v>
      </c>
      <c r="G197" s="35"/>
      <c r="H197" s="35"/>
      <c r="I197" s="183"/>
      <c r="J197" s="35"/>
      <c r="K197" s="35"/>
      <c r="L197" s="36"/>
      <c r="M197" s="184"/>
      <c r="N197" s="185"/>
      <c r="O197" s="56"/>
      <c r="P197" s="56"/>
      <c r="Q197" s="56"/>
      <c r="R197" s="56"/>
      <c r="S197" s="56"/>
      <c r="T197" s="57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T197" s="20" t="s">
        <v>273</v>
      </c>
      <c r="AU197" s="20" t="s">
        <v>78</v>
      </c>
    </row>
    <row r="198" spans="2:51" s="13" customFormat="1" ht="11.25">
      <c r="B198" s="154"/>
      <c r="D198" s="155" t="s">
        <v>127</v>
      </c>
      <c r="E198" s="156" t="s">
        <v>3</v>
      </c>
      <c r="F198" s="157" t="s">
        <v>1072</v>
      </c>
      <c r="H198" s="158">
        <v>144.272</v>
      </c>
      <c r="I198" s="159"/>
      <c r="L198" s="154"/>
      <c r="M198" s="160"/>
      <c r="N198" s="161"/>
      <c r="O198" s="161"/>
      <c r="P198" s="161"/>
      <c r="Q198" s="161"/>
      <c r="R198" s="161"/>
      <c r="S198" s="161"/>
      <c r="T198" s="162"/>
      <c r="AT198" s="156" t="s">
        <v>127</v>
      </c>
      <c r="AU198" s="156" t="s">
        <v>78</v>
      </c>
      <c r="AV198" s="13" t="s">
        <v>78</v>
      </c>
      <c r="AW198" s="13" t="s">
        <v>30</v>
      </c>
      <c r="AX198" s="13" t="s">
        <v>31</v>
      </c>
      <c r="AY198" s="156" t="s">
        <v>118</v>
      </c>
    </row>
    <row r="199" spans="1:65" s="2" customFormat="1" ht="37.9" customHeight="1">
      <c r="A199" s="35"/>
      <c r="B199" s="140"/>
      <c r="C199" s="141" t="s">
        <v>237</v>
      </c>
      <c r="D199" s="141" t="s">
        <v>121</v>
      </c>
      <c r="E199" s="142" t="s">
        <v>388</v>
      </c>
      <c r="F199" s="143" t="s">
        <v>389</v>
      </c>
      <c r="G199" s="144" t="s">
        <v>325</v>
      </c>
      <c r="H199" s="145">
        <v>142.829</v>
      </c>
      <c r="I199" s="146"/>
      <c r="J199" s="147">
        <f>ROUND(I199*H199,2)</f>
        <v>0</v>
      </c>
      <c r="K199" s="143" t="s">
        <v>271</v>
      </c>
      <c r="L199" s="36"/>
      <c r="M199" s="148" t="s">
        <v>3</v>
      </c>
      <c r="N199" s="149" t="s">
        <v>40</v>
      </c>
      <c r="O199" s="56"/>
      <c r="P199" s="150">
        <f>O199*H199</f>
        <v>0</v>
      </c>
      <c r="Q199" s="150">
        <v>0</v>
      </c>
      <c r="R199" s="150">
        <f>Q199*H199</f>
        <v>0</v>
      </c>
      <c r="S199" s="150">
        <v>0</v>
      </c>
      <c r="T199" s="151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152" t="s">
        <v>125</v>
      </c>
      <c r="AT199" s="152" t="s">
        <v>121</v>
      </c>
      <c r="AU199" s="152" t="s">
        <v>78</v>
      </c>
      <c r="AY199" s="20" t="s">
        <v>118</v>
      </c>
      <c r="BE199" s="153">
        <f>IF(N199="základní",J199,0)</f>
        <v>0</v>
      </c>
      <c r="BF199" s="153">
        <f>IF(N199="snížená",J199,0)</f>
        <v>0</v>
      </c>
      <c r="BG199" s="153">
        <f>IF(N199="zákl. přenesená",J199,0)</f>
        <v>0</v>
      </c>
      <c r="BH199" s="153">
        <f>IF(N199="sníž. přenesená",J199,0)</f>
        <v>0</v>
      </c>
      <c r="BI199" s="153">
        <f>IF(N199="nulová",J199,0)</f>
        <v>0</v>
      </c>
      <c r="BJ199" s="20" t="s">
        <v>31</v>
      </c>
      <c r="BK199" s="153">
        <f>ROUND(I199*H199,2)</f>
        <v>0</v>
      </c>
      <c r="BL199" s="20" t="s">
        <v>125</v>
      </c>
      <c r="BM199" s="152" t="s">
        <v>1073</v>
      </c>
    </row>
    <row r="200" spans="1:47" s="2" customFormat="1" ht="11.25">
      <c r="A200" s="35"/>
      <c r="B200" s="36"/>
      <c r="C200" s="35"/>
      <c r="D200" s="181" t="s">
        <v>273</v>
      </c>
      <c r="E200" s="35"/>
      <c r="F200" s="182" t="s">
        <v>391</v>
      </c>
      <c r="G200" s="35"/>
      <c r="H200" s="35"/>
      <c r="I200" s="183"/>
      <c r="J200" s="35"/>
      <c r="K200" s="35"/>
      <c r="L200" s="36"/>
      <c r="M200" s="184"/>
      <c r="N200" s="185"/>
      <c r="O200" s="56"/>
      <c r="P200" s="56"/>
      <c r="Q200" s="56"/>
      <c r="R200" s="56"/>
      <c r="S200" s="56"/>
      <c r="T200" s="57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T200" s="20" t="s">
        <v>273</v>
      </c>
      <c r="AU200" s="20" t="s">
        <v>78</v>
      </c>
    </row>
    <row r="201" spans="2:51" s="13" customFormat="1" ht="11.25">
      <c r="B201" s="154"/>
      <c r="D201" s="155" t="s">
        <v>127</v>
      </c>
      <c r="E201" s="156" t="s">
        <v>3</v>
      </c>
      <c r="F201" s="157" t="s">
        <v>1074</v>
      </c>
      <c r="H201" s="158">
        <v>158.699</v>
      </c>
      <c r="I201" s="159"/>
      <c r="L201" s="154"/>
      <c r="M201" s="160"/>
      <c r="N201" s="161"/>
      <c r="O201" s="161"/>
      <c r="P201" s="161"/>
      <c r="Q201" s="161"/>
      <c r="R201" s="161"/>
      <c r="S201" s="161"/>
      <c r="T201" s="162"/>
      <c r="AT201" s="156" t="s">
        <v>127</v>
      </c>
      <c r="AU201" s="156" t="s">
        <v>78</v>
      </c>
      <c r="AV201" s="13" t="s">
        <v>78</v>
      </c>
      <c r="AW201" s="13" t="s">
        <v>30</v>
      </c>
      <c r="AX201" s="13" t="s">
        <v>69</v>
      </c>
      <c r="AY201" s="156" t="s">
        <v>118</v>
      </c>
    </row>
    <row r="202" spans="2:51" s="15" customFormat="1" ht="11.25">
      <c r="B202" s="170"/>
      <c r="D202" s="155" t="s">
        <v>127</v>
      </c>
      <c r="E202" s="171" t="s">
        <v>3</v>
      </c>
      <c r="F202" s="172" t="s">
        <v>150</v>
      </c>
      <c r="H202" s="173">
        <v>158.699</v>
      </c>
      <c r="I202" s="174"/>
      <c r="L202" s="170"/>
      <c r="M202" s="175"/>
      <c r="N202" s="176"/>
      <c r="O202" s="176"/>
      <c r="P202" s="176"/>
      <c r="Q202" s="176"/>
      <c r="R202" s="176"/>
      <c r="S202" s="176"/>
      <c r="T202" s="177"/>
      <c r="AT202" s="171" t="s">
        <v>127</v>
      </c>
      <c r="AU202" s="171" t="s">
        <v>78</v>
      </c>
      <c r="AV202" s="15" t="s">
        <v>125</v>
      </c>
      <c r="AW202" s="15" t="s">
        <v>30</v>
      </c>
      <c r="AX202" s="15" t="s">
        <v>69</v>
      </c>
      <c r="AY202" s="171" t="s">
        <v>118</v>
      </c>
    </row>
    <row r="203" spans="2:51" s="13" customFormat="1" ht="11.25">
      <c r="B203" s="154"/>
      <c r="D203" s="155" t="s">
        <v>127</v>
      </c>
      <c r="E203" s="156" t="s">
        <v>3</v>
      </c>
      <c r="F203" s="157" t="s">
        <v>1075</v>
      </c>
      <c r="H203" s="158">
        <v>142.829</v>
      </c>
      <c r="I203" s="159"/>
      <c r="L203" s="154"/>
      <c r="M203" s="160"/>
      <c r="N203" s="161"/>
      <c r="O203" s="161"/>
      <c r="P203" s="161"/>
      <c r="Q203" s="161"/>
      <c r="R203" s="161"/>
      <c r="S203" s="161"/>
      <c r="T203" s="162"/>
      <c r="AT203" s="156" t="s">
        <v>127</v>
      </c>
      <c r="AU203" s="156" t="s">
        <v>78</v>
      </c>
      <c r="AV203" s="13" t="s">
        <v>78</v>
      </c>
      <c r="AW203" s="13" t="s">
        <v>30</v>
      </c>
      <c r="AX203" s="13" t="s">
        <v>31</v>
      </c>
      <c r="AY203" s="156" t="s">
        <v>118</v>
      </c>
    </row>
    <row r="204" spans="1:65" s="2" customFormat="1" ht="37.9" customHeight="1">
      <c r="A204" s="35"/>
      <c r="B204" s="140"/>
      <c r="C204" s="141" t="s">
        <v>241</v>
      </c>
      <c r="D204" s="141" t="s">
        <v>121</v>
      </c>
      <c r="E204" s="142" t="s">
        <v>398</v>
      </c>
      <c r="F204" s="143" t="s">
        <v>399</v>
      </c>
      <c r="G204" s="144" t="s">
        <v>325</v>
      </c>
      <c r="H204" s="145">
        <v>15.87</v>
      </c>
      <c r="I204" s="146"/>
      <c r="J204" s="147">
        <f>ROUND(I204*H204,2)</f>
        <v>0</v>
      </c>
      <c r="K204" s="143" t="s">
        <v>271</v>
      </c>
      <c r="L204" s="36"/>
      <c r="M204" s="148" t="s">
        <v>3</v>
      </c>
      <c r="N204" s="149" t="s">
        <v>40</v>
      </c>
      <c r="O204" s="56"/>
      <c r="P204" s="150">
        <f>O204*H204</f>
        <v>0</v>
      </c>
      <c r="Q204" s="150">
        <v>0</v>
      </c>
      <c r="R204" s="150">
        <f>Q204*H204</f>
        <v>0</v>
      </c>
      <c r="S204" s="150">
        <v>0</v>
      </c>
      <c r="T204" s="151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152" t="s">
        <v>125</v>
      </c>
      <c r="AT204" s="152" t="s">
        <v>121</v>
      </c>
      <c r="AU204" s="152" t="s">
        <v>78</v>
      </c>
      <c r="AY204" s="20" t="s">
        <v>118</v>
      </c>
      <c r="BE204" s="153">
        <f>IF(N204="základní",J204,0)</f>
        <v>0</v>
      </c>
      <c r="BF204" s="153">
        <f>IF(N204="snížená",J204,0)</f>
        <v>0</v>
      </c>
      <c r="BG204" s="153">
        <f>IF(N204="zákl. přenesená",J204,0)</f>
        <v>0</v>
      </c>
      <c r="BH204" s="153">
        <f>IF(N204="sníž. přenesená",J204,0)</f>
        <v>0</v>
      </c>
      <c r="BI204" s="153">
        <f>IF(N204="nulová",J204,0)</f>
        <v>0</v>
      </c>
      <c r="BJ204" s="20" t="s">
        <v>31</v>
      </c>
      <c r="BK204" s="153">
        <f>ROUND(I204*H204,2)</f>
        <v>0</v>
      </c>
      <c r="BL204" s="20" t="s">
        <v>125</v>
      </c>
      <c r="BM204" s="152" t="s">
        <v>1076</v>
      </c>
    </row>
    <row r="205" spans="1:47" s="2" customFormat="1" ht="11.25">
      <c r="A205" s="35"/>
      <c r="B205" s="36"/>
      <c r="C205" s="35"/>
      <c r="D205" s="181" t="s">
        <v>273</v>
      </c>
      <c r="E205" s="35"/>
      <c r="F205" s="182" t="s">
        <v>401</v>
      </c>
      <c r="G205" s="35"/>
      <c r="H205" s="35"/>
      <c r="I205" s="183"/>
      <c r="J205" s="35"/>
      <c r="K205" s="35"/>
      <c r="L205" s="36"/>
      <c r="M205" s="184"/>
      <c r="N205" s="185"/>
      <c r="O205" s="56"/>
      <c r="P205" s="56"/>
      <c r="Q205" s="56"/>
      <c r="R205" s="56"/>
      <c r="S205" s="56"/>
      <c r="T205" s="57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T205" s="20" t="s">
        <v>273</v>
      </c>
      <c r="AU205" s="20" t="s">
        <v>78</v>
      </c>
    </row>
    <row r="206" spans="2:51" s="13" customFormat="1" ht="11.25">
      <c r="B206" s="154"/>
      <c r="D206" s="155" t="s">
        <v>127</v>
      </c>
      <c r="E206" s="156" t="s">
        <v>3</v>
      </c>
      <c r="F206" s="157" t="s">
        <v>1077</v>
      </c>
      <c r="H206" s="158">
        <v>15.87</v>
      </c>
      <c r="I206" s="159"/>
      <c r="L206" s="154"/>
      <c r="M206" s="160"/>
      <c r="N206" s="161"/>
      <c r="O206" s="161"/>
      <c r="P206" s="161"/>
      <c r="Q206" s="161"/>
      <c r="R206" s="161"/>
      <c r="S206" s="161"/>
      <c r="T206" s="162"/>
      <c r="AT206" s="156" t="s">
        <v>127</v>
      </c>
      <c r="AU206" s="156" t="s">
        <v>78</v>
      </c>
      <c r="AV206" s="13" t="s">
        <v>78</v>
      </c>
      <c r="AW206" s="13" t="s">
        <v>30</v>
      </c>
      <c r="AX206" s="13" t="s">
        <v>69</v>
      </c>
      <c r="AY206" s="156" t="s">
        <v>118</v>
      </c>
    </row>
    <row r="207" spans="2:51" s="15" customFormat="1" ht="11.25">
      <c r="B207" s="170"/>
      <c r="D207" s="155" t="s">
        <v>127</v>
      </c>
      <c r="E207" s="171" t="s">
        <v>3</v>
      </c>
      <c r="F207" s="172" t="s">
        <v>150</v>
      </c>
      <c r="H207" s="173">
        <v>15.87</v>
      </c>
      <c r="I207" s="174"/>
      <c r="L207" s="170"/>
      <c r="M207" s="175"/>
      <c r="N207" s="176"/>
      <c r="O207" s="176"/>
      <c r="P207" s="176"/>
      <c r="Q207" s="176"/>
      <c r="R207" s="176"/>
      <c r="S207" s="176"/>
      <c r="T207" s="177"/>
      <c r="AT207" s="171" t="s">
        <v>127</v>
      </c>
      <c r="AU207" s="171" t="s">
        <v>78</v>
      </c>
      <c r="AV207" s="15" t="s">
        <v>125</v>
      </c>
      <c r="AW207" s="15" t="s">
        <v>30</v>
      </c>
      <c r="AX207" s="15" t="s">
        <v>31</v>
      </c>
      <c r="AY207" s="171" t="s">
        <v>118</v>
      </c>
    </row>
    <row r="208" spans="1:65" s="2" customFormat="1" ht="37.9" customHeight="1">
      <c r="A208" s="35"/>
      <c r="B208" s="140"/>
      <c r="C208" s="141" t="s">
        <v>249</v>
      </c>
      <c r="D208" s="141" t="s">
        <v>121</v>
      </c>
      <c r="E208" s="142" t="s">
        <v>403</v>
      </c>
      <c r="F208" s="143" t="s">
        <v>404</v>
      </c>
      <c r="G208" s="144" t="s">
        <v>325</v>
      </c>
      <c r="H208" s="145">
        <v>534.231</v>
      </c>
      <c r="I208" s="146"/>
      <c r="J208" s="147">
        <f>ROUND(I208*H208,2)</f>
        <v>0</v>
      </c>
      <c r="K208" s="143" t="s">
        <v>271</v>
      </c>
      <c r="L208" s="36"/>
      <c r="M208" s="148" t="s">
        <v>3</v>
      </c>
      <c r="N208" s="149" t="s">
        <v>40</v>
      </c>
      <c r="O208" s="56"/>
      <c r="P208" s="150">
        <f>O208*H208</f>
        <v>0</v>
      </c>
      <c r="Q208" s="150">
        <v>0</v>
      </c>
      <c r="R208" s="150">
        <f>Q208*H208</f>
        <v>0</v>
      </c>
      <c r="S208" s="150">
        <v>0</v>
      </c>
      <c r="T208" s="151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152" t="s">
        <v>125</v>
      </c>
      <c r="AT208" s="152" t="s">
        <v>121</v>
      </c>
      <c r="AU208" s="152" t="s">
        <v>78</v>
      </c>
      <c r="AY208" s="20" t="s">
        <v>118</v>
      </c>
      <c r="BE208" s="153">
        <f>IF(N208="základní",J208,0)</f>
        <v>0</v>
      </c>
      <c r="BF208" s="153">
        <f>IF(N208="snížená",J208,0)</f>
        <v>0</v>
      </c>
      <c r="BG208" s="153">
        <f>IF(N208="zákl. přenesená",J208,0)</f>
        <v>0</v>
      </c>
      <c r="BH208" s="153">
        <f>IF(N208="sníž. přenesená",J208,0)</f>
        <v>0</v>
      </c>
      <c r="BI208" s="153">
        <f>IF(N208="nulová",J208,0)</f>
        <v>0</v>
      </c>
      <c r="BJ208" s="20" t="s">
        <v>31</v>
      </c>
      <c r="BK208" s="153">
        <f>ROUND(I208*H208,2)</f>
        <v>0</v>
      </c>
      <c r="BL208" s="20" t="s">
        <v>125</v>
      </c>
      <c r="BM208" s="152" t="s">
        <v>1078</v>
      </c>
    </row>
    <row r="209" spans="1:47" s="2" customFormat="1" ht="11.25">
      <c r="A209" s="35"/>
      <c r="B209" s="36"/>
      <c r="C209" s="35"/>
      <c r="D209" s="181" t="s">
        <v>273</v>
      </c>
      <c r="E209" s="35"/>
      <c r="F209" s="182" t="s">
        <v>406</v>
      </c>
      <c r="G209" s="35"/>
      <c r="H209" s="35"/>
      <c r="I209" s="183"/>
      <c r="J209" s="35"/>
      <c r="K209" s="35"/>
      <c r="L209" s="36"/>
      <c r="M209" s="184"/>
      <c r="N209" s="185"/>
      <c r="O209" s="56"/>
      <c r="P209" s="56"/>
      <c r="Q209" s="56"/>
      <c r="R209" s="56"/>
      <c r="S209" s="56"/>
      <c r="T209" s="57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T209" s="20" t="s">
        <v>273</v>
      </c>
      <c r="AU209" s="20" t="s">
        <v>78</v>
      </c>
    </row>
    <row r="210" spans="2:51" s="13" customFormat="1" ht="11.25">
      <c r="B210" s="154"/>
      <c r="D210" s="155" t="s">
        <v>127</v>
      </c>
      <c r="E210" s="156" t="s">
        <v>3</v>
      </c>
      <c r="F210" s="157" t="s">
        <v>1079</v>
      </c>
      <c r="H210" s="158">
        <v>0.495</v>
      </c>
      <c r="I210" s="159"/>
      <c r="L210" s="154"/>
      <c r="M210" s="160"/>
      <c r="N210" s="161"/>
      <c r="O210" s="161"/>
      <c r="P210" s="161"/>
      <c r="Q210" s="161"/>
      <c r="R210" s="161"/>
      <c r="S210" s="161"/>
      <c r="T210" s="162"/>
      <c r="AT210" s="156" t="s">
        <v>127</v>
      </c>
      <c r="AU210" s="156" t="s">
        <v>78</v>
      </c>
      <c r="AV210" s="13" t="s">
        <v>78</v>
      </c>
      <c r="AW210" s="13" t="s">
        <v>30</v>
      </c>
      <c r="AX210" s="13" t="s">
        <v>69</v>
      </c>
      <c r="AY210" s="156" t="s">
        <v>118</v>
      </c>
    </row>
    <row r="211" spans="2:51" s="13" customFormat="1" ht="11.25">
      <c r="B211" s="154"/>
      <c r="D211" s="155" t="s">
        <v>127</v>
      </c>
      <c r="E211" s="156" t="s">
        <v>3</v>
      </c>
      <c r="F211" s="157" t="s">
        <v>1080</v>
      </c>
      <c r="H211" s="158">
        <v>533.736</v>
      </c>
      <c r="I211" s="159"/>
      <c r="L211" s="154"/>
      <c r="M211" s="160"/>
      <c r="N211" s="161"/>
      <c r="O211" s="161"/>
      <c r="P211" s="161"/>
      <c r="Q211" s="161"/>
      <c r="R211" s="161"/>
      <c r="S211" s="161"/>
      <c r="T211" s="162"/>
      <c r="AT211" s="156" t="s">
        <v>127</v>
      </c>
      <c r="AU211" s="156" t="s">
        <v>78</v>
      </c>
      <c r="AV211" s="13" t="s">
        <v>78</v>
      </c>
      <c r="AW211" s="13" t="s">
        <v>30</v>
      </c>
      <c r="AX211" s="13" t="s">
        <v>69</v>
      </c>
      <c r="AY211" s="156" t="s">
        <v>118</v>
      </c>
    </row>
    <row r="212" spans="2:51" s="15" customFormat="1" ht="11.25">
      <c r="B212" s="170"/>
      <c r="D212" s="155" t="s">
        <v>127</v>
      </c>
      <c r="E212" s="171" t="s">
        <v>3</v>
      </c>
      <c r="F212" s="172" t="s">
        <v>150</v>
      </c>
      <c r="H212" s="173">
        <v>534.231</v>
      </c>
      <c r="I212" s="174"/>
      <c r="L212" s="170"/>
      <c r="M212" s="175"/>
      <c r="N212" s="176"/>
      <c r="O212" s="176"/>
      <c r="P212" s="176"/>
      <c r="Q212" s="176"/>
      <c r="R212" s="176"/>
      <c r="S212" s="176"/>
      <c r="T212" s="177"/>
      <c r="AT212" s="171" t="s">
        <v>127</v>
      </c>
      <c r="AU212" s="171" t="s">
        <v>78</v>
      </c>
      <c r="AV212" s="15" t="s">
        <v>125</v>
      </c>
      <c r="AW212" s="15" t="s">
        <v>30</v>
      </c>
      <c r="AX212" s="15" t="s">
        <v>31</v>
      </c>
      <c r="AY212" s="171" t="s">
        <v>118</v>
      </c>
    </row>
    <row r="213" spans="1:65" s="2" customFormat="1" ht="37.9" customHeight="1">
      <c r="A213" s="35"/>
      <c r="B213" s="140"/>
      <c r="C213" s="141" t="s">
        <v>253</v>
      </c>
      <c r="D213" s="141" t="s">
        <v>121</v>
      </c>
      <c r="E213" s="142" t="s">
        <v>408</v>
      </c>
      <c r="F213" s="143" t="s">
        <v>409</v>
      </c>
      <c r="G213" s="144" t="s">
        <v>325</v>
      </c>
      <c r="H213" s="145">
        <v>59.304</v>
      </c>
      <c r="I213" s="146"/>
      <c r="J213" s="147">
        <f>ROUND(I213*H213,2)</f>
        <v>0</v>
      </c>
      <c r="K213" s="143" t="s">
        <v>271</v>
      </c>
      <c r="L213" s="36"/>
      <c r="M213" s="148" t="s">
        <v>3</v>
      </c>
      <c r="N213" s="149" t="s">
        <v>40</v>
      </c>
      <c r="O213" s="56"/>
      <c r="P213" s="150">
        <f>O213*H213</f>
        <v>0</v>
      </c>
      <c r="Q213" s="150">
        <v>0</v>
      </c>
      <c r="R213" s="150">
        <f>Q213*H213</f>
        <v>0</v>
      </c>
      <c r="S213" s="150">
        <v>0</v>
      </c>
      <c r="T213" s="151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152" t="s">
        <v>125</v>
      </c>
      <c r="AT213" s="152" t="s">
        <v>121</v>
      </c>
      <c r="AU213" s="152" t="s">
        <v>78</v>
      </c>
      <c r="AY213" s="20" t="s">
        <v>118</v>
      </c>
      <c r="BE213" s="153">
        <f>IF(N213="základní",J213,0)</f>
        <v>0</v>
      </c>
      <c r="BF213" s="153">
        <f>IF(N213="snížená",J213,0)</f>
        <v>0</v>
      </c>
      <c r="BG213" s="153">
        <f>IF(N213="zákl. přenesená",J213,0)</f>
        <v>0</v>
      </c>
      <c r="BH213" s="153">
        <f>IF(N213="sníž. přenesená",J213,0)</f>
        <v>0</v>
      </c>
      <c r="BI213" s="153">
        <f>IF(N213="nulová",J213,0)</f>
        <v>0</v>
      </c>
      <c r="BJ213" s="20" t="s">
        <v>31</v>
      </c>
      <c r="BK213" s="153">
        <f>ROUND(I213*H213,2)</f>
        <v>0</v>
      </c>
      <c r="BL213" s="20" t="s">
        <v>125</v>
      </c>
      <c r="BM213" s="152" t="s">
        <v>1081</v>
      </c>
    </row>
    <row r="214" spans="1:47" s="2" customFormat="1" ht="11.25">
      <c r="A214" s="35"/>
      <c r="B214" s="36"/>
      <c r="C214" s="35"/>
      <c r="D214" s="181" t="s">
        <v>273</v>
      </c>
      <c r="E214" s="35"/>
      <c r="F214" s="182" t="s">
        <v>411</v>
      </c>
      <c r="G214" s="35"/>
      <c r="H214" s="35"/>
      <c r="I214" s="183"/>
      <c r="J214" s="35"/>
      <c r="K214" s="35"/>
      <c r="L214" s="36"/>
      <c r="M214" s="184"/>
      <c r="N214" s="185"/>
      <c r="O214" s="56"/>
      <c r="P214" s="56"/>
      <c r="Q214" s="56"/>
      <c r="R214" s="56"/>
      <c r="S214" s="56"/>
      <c r="T214" s="57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T214" s="20" t="s">
        <v>273</v>
      </c>
      <c r="AU214" s="20" t="s">
        <v>78</v>
      </c>
    </row>
    <row r="215" spans="2:51" s="13" customFormat="1" ht="11.25">
      <c r="B215" s="154"/>
      <c r="D215" s="155" t="s">
        <v>127</v>
      </c>
      <c r="E215" s="156" t="s">
        <v>3</v>
      </c>
      <c r="F215" s="157" t="s">
        <v>1082</v>
      </c>
      <c r="H215" s="158">
        <v>59.304</v>
      </c>
      <c r="I215" s="159"/>
      <c r="L215" s="154"/>
      <c r="M215" s="160"/>
      <c r="N215" s="161"/>
      <c r="O215" s="161"/>
      <c r="P215" s="161"/>
      <c r="Q215" s="161"/>
      <c r="R215" s="161"/>
      <c r="S215" s="161"/>
      <c r="T215" s="162"/>
      <c r="AT215" s="156" t="s">
        <v>127</v>
      </c>
      <c r="AU215" s="156" t="s">
        <v>78</v>
      </c>
      <c r="AV215" s="13" t="s">
        <v>78</v>
      </c>
      <c r="AW215" s="13" t="s">
        <v>30</v>
      </c>
      <c r="AX215" s="13" t="s">
        <v>31</v>
      </c>
      <c r="AY215" s="156" t="s">
        <v>118</v>
      </c>
    </row>
    <row r="216" spans="1:65" s="2" customFormat="1" ht="24.2" customHeight="1">
      <c r="A216" s="35"/>
      <c r="B216" s="140"/>
      <c r="C216" s="141" t="s">
        <v>257</v>
      </c>
      <c r="D216" s="141" t="s">
        <v>121</v>
      </c>
      <c r="E216" s="142" t="s">
        <v>413</v>
      </c>
      <c r="F216" s="143" t="s">
        <v>414</v>
      </c>
      <c r="G216" s="144" t="s">
        <v>325</v>
      </c>
      <c r="H216" s="145">
        <v>593.535</v>
      </c>
      <c r="I216" s="146"/>
      <c r="J216" s="147">
        <f>ROUND(I216*H216,2)</f>
        <v>0</v>
      </c>
      <c r="K216" s="143" t="s">
        <v>271</v>
      </c>
      <c r="L216" s="36"/>
      <c r="M216" s="148" t="s">
        <v>3</v>
      </c>
      <c r="N216" s="149" t="s">
        <v>40</v>
      </c>
      <c r="O216" s="56"/>
      <c r="P216" s="150">
        <f>O216*H216</f>
        <v>0</v>
      </c>
      <c r="Q216" s="150">
        <v>0</v>
      </c>
      <c r="R216" s="150">
        <f>Q216*H216</f>
        <v>0</v>
      </c>
      <c r="S216" s="150">
        <v>0</v>
      </c>
      <c r="T216" s="151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152" t="s">
        <v>125</v>
      </c>
      <c r="AT216" s="152" t="s">
        <v>121</v>
      </c>
      <c r="AU216" s="152" t="s">
        <v>78</v>
      </c>
      <c r="AY216" s="20" t="s">
        <v>118</v>
      </c>
      <c r="BE216" s="153">
        <f>IF(N216="základní",J216,0)</f>
        <v>0</v>
      </c>
      <c r="BF216" s="153">
        <f>IF(N216="snížená",J216,0)</f>
        <v>0</v>
      </c>
      <c r="BG216" s="153">
        <f>IF(N216="zákl. přenesená",J216,0)</f>
        <v>0</v>
      </c>
      <c r="BH216" s="153">
        <f>IF(N216="sníž. přenesená",J216,0)</f>
        <v>0</v>
      </c>
      <c r="BI216" s="153">
        <f>IF(N216="nulová",J216,0)</f>
        <v>0</v>
      </c>
      <c r="BJ216" s="20" t="s">
        <v>31</v>
      </c>
      <c r="BK216" s="153">
        <f>ROUND(I216*H216,2)</f>
        <v>0</v>
      </c>
      <c r="BL216" s="20" t="s">
        <v>125</v>
      </c>
      <c r="BM216" s="152" t="s">
        <v>1083</v>
      </c>
    </row>
    <row r="217" spans="1:47" s="2" customFormat="1" ht="11.25">
      <c r="A217" s="35"/>
      <c r="B217" s="36"/>
      <c r="C217" s="35"/>
      <c r="D217" s="181" t="s">
        <v>273</v>
      </c>
      <c r="E217" s="35"/>
      <c r="F217" s="182" t="s">
        <v>416</v>
      </c>
      <c r="G217" s="35"/>
      <c r="H217" s="35"/>
      <c r="I217" s="183"/>
      <c r="J217" s="35"/>
      <c r="K217" s="35"/>
      <c r="L217" s="36"/>
      <c r="M217" s="184"/>
      <c r="N217" s="185"/>
      <c r="O217" s="56"/>
      <c r="P217" s="56"/>
      <c r="Q217" s="56"/>
      <c r="R217" s="56"/>
      <c r="S217" s="56"/>
      <c r="T217" s="57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T217" s="20" t="s">
        <v>273</v>
      </c>
      <c r="AU217" s="20" t="s">
        <v>78</v>
      </c>
    </row>
    <row r="218" spans="2:51" s="13" customFormat="1" ht="11.25">
      <c r="B218" s="154"/>
      <c r="D218" s="155" t="s">
        <v>127</v>
      </c>
      <c r="E218" s="156" t="s">
        <v>3</v>
      </c>
      <c r="F218" s="157" t="s">
        <v>1079</v>
      </c>
      <c r="H218" s="158">
        <v>0.495</v>
      </c>
      <c r="I218" s="159"/>
      <c r="L218" s="154"/>
      <c r="M218" s="160"/>
      <c r="N218" s="161"/>
      <c r="O218" s="161"/>
      <c r="P218" s="161"/>
      <c r="Q218" s="161"/>
      <c r="R218" s="161"/>
      <c r="S218" s="161"/>
      <c r="T218" s="162"/>
      <c r="AT218" s="156" t="s">
        <v>127</v>
      </c>
      <c r="AU218" s="156" t="s">
        <v>78</v>
      </c>
      <c r="AV218" s="13" t="s">
        <v>78</v>
      </c>
      <c r="AW218" s="13" t="s">
        <v>30</v>
      </c>
      <c r="AX218" s="13" t="s">
        <v>69</v>
      </c>
      <c r="AY218" s="156" t="s">
        <v>118</v>
      </c>
    </row>
    <row r="219" spans="2:51" s="13" customFormat="1" ht="11.25">
      <c r="B219" s="154"/>
      <c r="D219" s="155" t="s">
        <v>127</v>
      </c>
      <c r="E219" s="156" t="s">
        <v>3</v>
      </c>
      <c r="F219" s="157" t="s">
        <v>1084</v>
      </c>
      <c r="H219" s="158">
        <v>593.04</v>
      </c>
      <c r="I219" s="159"/>
      <c r="L219" s="154"/>
      <c r="M219" s="160"/>
      <c r="N219" s="161"/>
      <c r="O219" s="161"/>
      <c r="P219" s="161"/>
      <c r="Q219" s="161"/>
      <c r="R219" s="161"/>
      <c r="S219" s="161"/>
      <c r="T219" s="162"/>
      <c r="AT219" s="156" t="s">
        <v>127</v>
      </c>
      <c r="AU219" s="156" t="s">
        <v>78</v>
      </c>
      <c r="AV219" s="13" t="s">
        <v>78</v>
      </c>
      <c r="AW219" s="13" t="s">
        <v>30</v>
      </c>
      <c r="AX219" s="13" t="s">
        <v>69</v>
      </c>
      <c r="AY219" s="156" t="s">
        <v>118</v>
      </c>
    </row>
    <row r="220" spans="2:51" s="15" customFormat="1" ht="11.25">
      <c r="B220" s="170"/>
      <c r="D220" s="155" t="s">
        <v>127</v>
      </c>
      <c r="E220" s="171" t="s">
        <v>3</v>
      </c>
      <c r="F220" s="172" t="s">
        <v>150</v>
      </c>
      <c r="H220" s="173">
        <v>593.535</v>
      </c>
      <c r="I220" s="174"/>
      <c r="L220" s="170"/>
      <c r="M220" s="175"/>
      <c r="N220" s="176"/>
      <c r="O220" s="176"/>
      <c r="P220" s="176"/>
      <c r="Q220" s="176"/>
      <c r="R220" s="176"/>
      <c r="S220" s="176"/>
      <c r="T220" s="177"/>
      <c r="AT220" s="171" t="s">
        <v>127</v>
      </c>
      <c r="AU220" s="171" t="s">
        <v>78</v>
      </c>
      <c r="AV220" s="15" t="s">
        <v>125</v>
      </c>
      <c r="AW220" s="15" t="s">
        <v>30</v>
      </c>
      <c r="AX220" s="15" t="s">
        <v>31</v>
      </c>
      <c r="AY220" s="171" t="s">
        <v>118</v>
      </c>
    </row>
    <row r="221" spans="1:65" s="2" customFormat="1" ht="16.5" customHeight="1">
      <c r="A221" s="35"/>
      <c r="B221" s="140"/>
      <c r="C221" s="141" t="s">
        <v>461</v>
      </c>
      <c r="D221" s="141" t="s">
        <v>121</v>
      </c>
      <c r="E221" s="142" t="s">
        <v>418</v>
      </c>
      <c r="F221" s="143" t="s">
        <v>419</v>
      </c>
      <c r="G221" s="144" t="s">
        <v>325</v>
      </c>
      <c r="H221" s="145">
        <v>474.927</v>
      </c>
      <c r="I221" s="146"/>
      <c r="J221" s="147">
        <f>ROUND(I221*H221,2)</f>
        <v>0</v>
      </c>
      <c r="K221" s="143" t="s">
        <v>3</v>
      </c>
      <c r="L221" s="36"/>
      <c r="M221" s="148" t="s">
        <v>3</v>
      </c>
      <c r="N221" s="149" t="s">
        <v>40</v>
      </c>
      <c r="O221" s="56"/>
      <c r="P221" s="150">
        <f>O221*H221</f>
        <v>0</v>
      </c>
      <c r="Q221" s="150">
        <v>0</v>
      </c>
      <c r="R221" s="150">
        <f>Q221*H221</f>
        <v>0</v>
      </c>
      <c r="S221" s="150">
        <v>0</v>
      </c>
      <c r="T221" s="151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152" t="s">
        <v>125</v>
      </c>
      <c r="AT221" s="152" t="s">
        <v>121</v>
      </c>
      <c r="AU221" s="152" t="s">
        <v>78</v>
      </c>
      <c r="AY221" s="20" t="s">
        <v>118</v>
      </c>
      <c r="BE221" s="153">
        <f>IF(N221="základní",J221,0)</f>
        <v>0</v>
      </c>
      <c r="BF221" s="153">
        <f>IF(N221="snížená",J221,0)</f>
        <v>0</v>
      </c>
      <c r="BG221" s="153">
        <f>IF(N221="zákl. přenesená",J221,0)</f>
        <v>0</v>
      </c>
      <c r="BH221" s="153">
        <f>IF(N221="sníž. přenesená",J221,0)</f>
        <v>0</v>
      </c>
      <c r="BI221" s="153">
        <f>IF(N221="nulová",J221,0)</f>
        <v>0</v>
      </c>
      <c r="BJ221" s="20" t="s">
        <v>31</v>
      </c>
      <c r="BK221" s="153">
        <f>ROUND(I221*H221,2)</f>
        <v>0</v>
      </c>
      <c r="BL221" s="20" t="s">
        <v>125</v>
      </c>
      <c r="BM221" s="152" t="s">
        <v>1085</v>
      </c>
    </row>
    <row r="222" spans="2:51" s="13" customFormat="1" ht="11.25">
      <c r="B222" s="154"/>
      <c r="D222" s="155" t="s">
        <v>127</v>
      </c>
      <c r="E222" s="156" t="s">
        <v>3</v>
      </c>
      <c r="F222" s="157" t="s">
        <v>1079</v>
      </c>
      <c r="H222" s="158">
        <v>0.495</v>
      </c>
      <c r="I222" s="159"/>
      <c r="L222" s="154"/>
      <c r="M222" s="160"/>
      <c r="N222" s="161"/>
      <c r="O222" s="161"/>
      <c r="P222" s="161"/>
      <c r="Q222" s="161"/>
      <c r="R222" s="161"/>
      <c r="S222" s="161"/>
      <c r="T222" s="162"/>
      <c r="AT222" s="156" t="s">
        <v>127</v>
      </c>
      <c r="AU222" s="156" t="s">
        <v>78</v>
      </c>
      <c r="AV222" s="13" t="s">
        <v>78</v>
      </c>
      <c r="AW222" s="13" t="s">
        <v>30</v>
      </c>
      <c r="AX222" s="13" t="s">
        <v>69</v>
      </c>
      <c r="AY222" s="156" t="s">
        <v>118</v>
      </c>
    </row>
    <row r="223" spans="2:51" s="13" customFormat="1" ht="11.25">
      <c r="B223" s="154"/>
      <c r="D223" s="155" t="s">
        <v>127</v>
      </c>
      <c r="E223" s="156" t="s">
        <v>3</v>
      </c>
      <c r="F223" s="157" t="s">
        <v>1086</v>
      </c>
      <c r="H223" s="158">
        <v>474.432</v>
      </c>
      <c r="I223" s="159"/>
      <c r="L223" s="154"/>
      <c r="M223" s="160"/>
      <c r="N223" s="161"/>
      <c r="O223" s="161"/>
      <c r="P223" s="161"/>
      <c r="Q223" s="161"/>
      <c r="R223" s="161"/>
      <c r="S223" s="161"/>
      <c r="T223" s="162"/>
      <c r="AT223" s="156" t="s">
        <v>127</v>
      </c>
      <c r="AU223" s="156" t="s">
        <v>78</v>
      </c>
      <c r="AV223" s="13" t="s">
        <v>78</v>
      </c>
      <c r="AW223" s="13" t="s">
        <v>30</v>
      </c>
      <c r="AX223" s="13" t="s">
        <v>69</v>
      </c>
      <c r="AY223" s="156" t="s">
        <v>118</v>
      </c>
    </row>
    <row r="224" spans="2:51" s="15" customFormat="1" ht="11.25">
      <c r="B224" s="170"/>
      <c r="D224" s="155" t="s">
        <v>127</v>
      </c>
      <c r="E224" s="171" t="s">
        <v>3</v>
      </c>
      <c r="F224" s="172" t="s">
        <v>150</v>
      </c>
      <c r="H224" s="173">
        <v>474.927</v>
      </c>
      <c r="I224" s="174"/>
      <c r="L224" s="170"/>
      <c r="M224" s="175"/>
      <c r="N224" s="176"/>
      <c r="O224" s="176"/>
      <c r="P224" s="176"/>
      <c r="Q224" s="176"/>
      <c r="R224" s="176"/>
      <c r="S224" s="176"/>
      <c r="T224" s="177"/>
      <c r="AT224" s="171" t="s">
        <v>127</v>
      </c>
      <c r="AU224" s="171" t="s">
        <v>78</v>
      </c>
      <c r="AV224" s="15" t="s">
        <v>125</v>
      </c>
      <c r="AW224" s="15" t="s">
        <v>30</v>
      </c>
      <c r="AX224" s="15" t="s">
        <v>31</v>
      </c>
      <c r="AY224" s="171" t="s">
        <v>118</v>
      </c>
    </row>
    <row r="225" spans="1:65" s="2" customFormat="1" ht="16.5" customHeight="1">
      <c r="A225" s="35"/>
      <c r="B225" s="140"/>
      <c r="C225" s="141" t="s">
        <v>221</v>
      </c>
      <c r="D225" s="141" t="s">
        <v>121</v>
      </c>
      <c r="E225" s="142" t="s">
        <v>422</v>
      </c>
      <c r="F225" s="143" t="s">
        <v>423</v>
      </c>
      <c r="G225" s="144" t="s">
        <v>325</v>
      </c>
      <c r="H225" s="145">
        <v>118.608</v>
      </c>
      <c r="I225" s="146"/>
      <c r="J225" s="147">
        <f>ROUND(I225*H225,2)</f>
        <v>0</v>
      </c>
      <c r="K225" s="143" t="s">
        <v>3</v>
      </c>
      <c r="L225" s="36"/>
      <c r="M225" s="148" t="s">
        <v>3</v>
      </c>
      <c r="N225" s="149" t="s">
        <v>40</v>
      </c>
      <c r="O225" s="56"/>
      <c r="P225" s="150">
        <f>O225*H225</f>
        <v>0</v>
      </c>
      <c r="Q225" s="150">
        <v>0</v>
      </c>
      <c r="R225" s="150">
        <f>Q225*H225</f>
        <v>0</v>
      </c>
      <c r="S225" s="150">
        <v>0</v>
      </c>
      <c r="T225" s="151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152" t="s">
        <v>125</v>
      </c>
      <c r="AT225" s="152" t="s">
        <v>121</v>
      </c>
      <c r="AU225" s="152" t="s">
        <v>78</v>
      </c>
      <c r="AY225" s="20" t="s">
        <v>118</v>
      </c>
      <c r="BE225" s="153">
        <f>IF(N225="základní",J225,0)</f>
        <v>0</v>
      </c>
      <c r="BF225" s="153">
        <f>IF(N225="snížená",J225,0)</f>
        <v>0</v>
      </c>
      <c r="BG225" s="153">
        <f>IF(N225="zákl. přenesená",J225,0)</f>
        <v>0</v>
      </c>
      <c r="BH225" s="153">
        <f>IF(N225="sníž. přenesená",J225,0)</f>
        <v>0</v>
      </c>
      <c r="BI225" s="153">
        <f>IF(N225="nulová",J225,0)</f>
        <v>0</v>
      </c>
      <c r="BJ225" s="20" t="s">
        <v>31</v>
      </c>
      <c r="BK225" s="153">
        <f>ROUND(I225*H225,2)</f>
        <v>0</v>
      </c>
      <c r="BL225" s="20" t="s">
        <v>125</v>
      </c>
      <c r="BM225" s="152" t="s">
        <v>1087</v>
      </c>
    </row>
    <row r="226" spans="2:51" s="13" customFormat="1" ht="11.25">
      <c r="B226" s="154"/>
      <c r="D226" s="155" t="s">
        <v>127</v>
      </c>
      <c r="E226" s="156" t="s">
        <v>3</v>
      </c>
      <c r="F226" s="157" t="s">
        <v>1088</v>
      </c>
      <c r="H226" s="158">
        <v>118.608</v>
      </c>
      <c r="I226" s="159"/>
      <c r="L226" s="154"/>
      <c r="M226" s="160"/>
      <c r="N226" s="161"/>
      <c r="O226" s="161"/>
      <c r="P226" s="161"/>
      <c r="Q226" s="161"/>
      <c r="R226" s="161"/>
      <c r="S226" s="161"/>
      <c r="T226" s="162"/>
      <c r="AT226" s="156" t="s">
        <v>127</v>
      </c>
      <c r="AU226" s="156" t="s">
        <v>78</v>
      </c>
      <c r="AV226" s="13" t="s">
        <v>78</v>
      </c>
      <c r="AW226" s="13" t="s">
        <v>30</v>
      </c>
      <c r="AX226" s="13" t="s">
        <v>31</v>
      </c>
      <c r="AY226" s="156" t="s">
        <v>118</v>
      </c>
    </row>
    <row r="227" spans="1:65" s="2" customFormat="1" ht="24.2" customHeight="1">
      <c r="A227" s="35"/>
      <c r="B227" s="140"/>
      <c r="C227" s="141" t="s">
        <v>474</v>
      </c>
      <c r="D227" s="141" t="s">
        <v>121</v>
      </c>
      <c r="E227" s="142" t="s">
        <v>426</v>
      </c>
      <c r="F227" s="143" t="s">
        <v>427</v>
      </c>
      <c r="G227" s="144" t="s">
        <v>325</v>
      </c>
      <c r="H227" s="145">
        <v>624.521</v>
      </c>
      <c r="I227" s="146"/>
      <c r="J227" s="147">
        <f>ROUND(I227*H227,2)</f>
        <v>0</v>
      </c>
      <c r="K227" s="143" t="s">
        <v>271</v>
      </c>
      <c r="L227" s="36"/>
      <c r="M227" s="148" t="s">
        <v>3</v>
      </c>
      <c r="N227" s="149" t="s">
        <v>40</v>
      </c>
      <c r="O227" s="56"/>
      <c r="P227" s="150">
        <f>O227*H227</f>
        <v>0</v>
      </c>
      <c r="Q227" s="150">
        <v>0</v>
      </c>
      <c r="R227" s="150">
        <f>Q227*H227</f>
        <v>0</v>
      </c>
      <c r="S227" s="150">
        <v>0</v>
      </c>
      <c r="T227" s="151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152" t="s">
        <v>125</v>
      </c>
      <c r="AT227" s="152" t="s">
        <v>121</v>
      </c>
      <c r="AU227" s="152" t="s">
        <v>78</v>
      </c>
      <c r="AY227" s="20" t="s">
        <v>118</v>
      </c>
      <c r="BE227" s="153">
        <f>IF(N227="základní",J227,0)</f>
        <v>0</v>
      </c>
      <c r="BF227" s="153">
        <f>IF(N227="snížená",J227,0)</f>
        <v>0</v>
      </c>
      <c r="BG227" s="153">
        <f>IF(N227="zákl. přenesená",J227,0)</f>
        <v>0</v>
      </c>
      <c r="BH227" s="153">
        <f>IF(N227="sníž. přenesená",J227,0)</f>
        <v>0</v>
      </c>
      <c r="BI227" s="153">
        <f>IF(N227="nulová",J227,0)</f>
        <v>0</v>
      </c>
      <c r="BJ227" s="20" t="s">
        <v>31</v>
      </c>
      <c r="BK227" s="153">
        <f>ROUND(I227*H227,2)</f>
        <v>0</v>
      </c>
      <c r="BL227" s="20" t="s">
        <v>125</v>
      </c>
      <c r="BM227" s="152" t="s">
        <v>1089</v>
      </c>
    </row>
    <row r="228" spans="1:47" s="2" customFormat="1" ht="11.25">
      <c r="A228" s="35"/>
      <c r="B228" s="36"/>
      <c r="C228" s="35"/>
      <c r="D228" s="181" t="s">
        <v>273</v>
      </c>
      <c r="E228" s="35"/>
      <c r="F228" s="182" t="s">
        <v>429</v>
      </c>
      <c r="G228" s="35"/>
      <c r="H228" s="35"/>
      <c r="I228" s="183"/>
      <c r="J228" s="35"/>
      <c r="K228" s="35"/>
      <c r="L228" s="36"/>
      <c r="M228" s="184"/>
      <c r="N228" s="185"/>
      <c r="O228" s="56"/>
      <c r="P228" s="56"/>
      <c r="Q228" s="56"/>
      <c r="R228" s="56"/>
      <c r="S228" s="56"/>
      <c r="T228" s="57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T228" s="20" t="s">
        <v>273</v>
      </c>
      <c r="AU228" s="20" t="s">
        <v>78</v>
      </c>
    </row>
    <row r="229" spans="2:51" s="14" customFormat="1" ht="11.25">
      <c r="B229" s="163"/>
      <c r="D229" s="155" t="s">
        <v>127</v>
      </c>
      <c r="E229" s="164" t="s">
        <v>3</v>
      </c>
      <c r="F229" s="165" t="s">
        <v>430</v>
      </c>
      <c r="H229" s="164" t="s">
        <v>3</v>
      </c>
      <c r="I229" s="166"/>
      <c r="L229" s="163"/>
      <c r="M229" s="167"/>
      <c r="N229" s="168"/>
      <c r="O229" s="168"/>
      <c r="P229" s="168"/>
      <c r="Q229" s="168"/>
      <c r="R229" s="168"/>
      <c r="S229" s="168"/>
      <c r="T229" s="169"/>
      <c r="AT229" s="164" t="s">
        <v>127</v>
      </c>
      <c r="AU229" s="164" t="s">
        <v>78</v>
      </c>
      <c r="AV229" s="14" t="s">
        <v>31</v>
      </c>
      <c r="AW229" s="14" t="s">
        <v>30</v>
      </c>
      <c r="AX229" s="14" t="s">
        <v>69</v>
      </c>
      <c r="AY229" s="164" t="s">
        <v>118</v>
      </c>
    </row>
    <row r="230" spans="2:51" s="13" customFormat="1" ht="11.25">
      <c r="B230" s="154"/>
      <c r="D230" s="155" t="s">
        <v>127</v>
      </c>
      <c r="E230" s="156" t="s">
        <v>3</v>
      </c>
      <c r="F230" s="157" t="s">
        <v>1090</v>
      </c>
      <c r="H230" s="158">
        <v>593.04</v>
      </c>
      <c r="I230" s="159"/>
      <c r="L230" s="154"/>
      <c r="M230" s="160"/>
      <c r="N230" s="161"/>
      <c r="O230" s="161"/>
      <c r="P230" s="161"/>
      <c r="Q230" s="161"/>
      <c r="R230" s="161"/>
      <c r="S230" s="161"/>
      <c r="T230" s="162"/>
      <c r="AT230" s="156" t="s">
        <v>127</v>
      </c>
      <c r="AU230" s="156" t="s">
        <v>78</v>
      </c>
      <c r="AV230" s="13" t="s">
        <v>78</v>
      </c>
      <c r="AW230" s="13" t="s">
        <v>30</v>
      </c>
      <c r="AX230" s="13" t="s">
        <v>69</v>
      </c>
      <c r="AY230" s="156" t="s">
        <v>118</v>
      </c>
    </row>
    <row r="231" spans="2:51" s="14" customFormat="1" ht="11.25">
      <c r="B231" s="163"/>
      <c r="D231" s="155" t="s">
        <v>127</v>
      </c>
      <c r="E231" s="164" t="s">
        <v>3</v>
      </c>
      <c r="F231" s="165" t="s">
        <v>1091</v>
      </c>
      <c r="H231" s="164" t="s">
        <v>3</v>
      </c>
      <c r="I231" s="166"/>
      <c r="L231" s="163"/>
      <c r="M231" s="167"/>
      <c r="N231" s="168"/>
      <c r="O231" s="168"/>
      <c r="P231" s="168"/>
      <c r="Q231" s="168"/>
      <c r="R231" s="168"/>
      <c r="S231" s="168"/>
      <c r="T231" s="169"/>
      <c r="AT231" s="164" t="s">
        <v>127</v>
      </c>
      <c r="AU231" s="164" t="s">
        <v>78</v>
      </c>
      <c r="AV231" s="14" t="s">
        <v>31</v>
      </c>
      <c r="AW231" s="14" t="s">
        <v>30</v>
      </c>
      <c r="AX231" s="14" t="s">
        <v>69</v>
      </c>
      <c r="AY231" s="164" t="s">
        <v>118</v>
      </c>
    </row>
    <row r="232" spans="2:51" s="13" customFormat="1" ht="22.5">
      <c r="B232" s="154"/>
      <c r="D232" s="155" t="s">
        <v>127</v>
      </c>
      <c r="E232" s="156" t="s">
        <v>3</v>
      </c>
      <c r="F232" s="157" t="s">
        <v>1092</v>
      </c>
      <c r="H232" s="158">
        <v>20.504</v>
      </c>
      <c r="I232" s="159"/>
      <c r="L232" s="154"/>
      <c r="M232" s="160"/>
      <c r="N232" s="161"/>
      <c r="O232" s="161"/>
      <c r="P232" s="161"/>
      <c r="Q232" s="161"/>
      <c r="R232" s="161"/>
      <c r="S232" s="161"/>
      <c r="T232" s="162"/>
      <c r="AT232" s="156" t="s">
        <v>127</v>
      </c>
      <c r="AU232" s="156" t="s">
        <v>78</v>
      </c>
      <c r="AV232" s="13" t="s">
        <v>78</v>
      </c>
      <c r="AW232" s="13" t="s">
        <v>30</v>
      </c>
      <c r="AX232" s="13" t="s">
        <v>69</v>
      </c>
      <c r="AY232" s="156" t="s">
        <v>118</v>
      </c>
    </row>
    <row r="233" spans="2:51" s="13" customFormat="1" ht="11.25">
      <c r="B233" s="154"/>
      <c r="D233" s="155" t="s">
        <v>127</v>
      </c>
      <c r="E233" s="156" t="s">
        <v>3</v>
      </c>
      <c r="F233" s="157" t="s">
        <v>1093</v>
      </c>
      <c r="H233" s="158">
        <v>-9.567</v>
      </c>
      <c r="I233" s="159"/>
      <c r="L233" s="154"/>
      <c r="M233" s="160"/>
      <c r="N233" s="161"/>
      <c r="O233" s="161"/>
      <c r="P233" s="161"/>
      <c r="Q233" s="161"/>
      <c r="R233" s="161"/>
      <c r="S233" s="161"/>
      <c r="T233" s="162"/>
      <c r="AT233" s="156" t="s">
        <v>127</v>
      </c>
      <c r="AU233" s="156" t="s">
        <v>78</v>
      </c>
      <c r="AV233" s="13" t="s">
        <v>78</v>
      </c>
      <c r="AW233" s="13" t="s">
        <v>30</v>
      </c>
      <c r="AX233" s="13" t="s">
        <v>69</v>
      </c>
      <c r="AY233" s="156" t="s">
        <v>118</v>
      </c>
    </row>
    <row r="234" spans="2:51" s="13" customFormat="1" ht="11.25">
      <c r="B234" s="154"/>
      <c r="D234" s="155" t="s">
        <v>127</v>
      </c>
      <c r="E234" s="156" t="s">
        <v>3</v>
      </c>
      <c r="F234" s="157" t="s">
        <v>1094</v>
      </c>
      <c r="H234" s="158">
        <v>-12.756</v>
      </c>
      <c r="I234" s="159"/>
      <c r="L234" s="154"/>
      <c r="M234" s="160"/>
      <c r="N234" s="161"/>
      <c r="O234" s="161"/>
      <c r="P234" s="161"/>
      <c r="Q234" s="161"/>
      <c r="R234" s="161"/>
      <c r="S234" s="161"/>
      <c r="T234" s="162"/>
      <c r="AT234" s="156" t="s">
        <v>127</v>
      </c>
      <c r="AU234" s="156" t="s">
        <v>78</v>
      </c>
      <c r="AV234" s="13" t="s">
        <v>78</v>
      </c>
      <c r="AW234" s="13" t="s">
        <v>30</v>
      </c>
      <c r="AX234" s="13" t="s">
        <v>69</v>
      </c>
      <c r="AY234" s="156" t="s">
        <v>118</v>
      </c>
    </row>
    <row r="235" spans="2:51" s="13" customFormat="1" ht="11.25">
      <c r="B235" s="154"/>
      <c r="D235" s="155" t="s">
        <v>127</v>
      </c>
      <c r="E235" s="156" t="s">
        <v>3</v>
      </c>
      <c r="F235" s="157" t="s">
        <v>1095</v>
      </c>
      <c r="H235" s="158">
        <v>-31.97</v>
      </c>
      <c r="I235" s="159"/>
      <c r="L235" s="154"/>
      <c r="M235" s="160"/>
      <c r="N235" s="161"/>
      <c r="O235" s="161"/>
      <c r="P235" s="161"/>
      <c r="Q235" s="161"/>
      <c r="R235" s="161"/>
      <c r="S235" s="161"/>
      <c r="T235" s="162"/>
      <c r="AT235" s="156" t="s">
        <v>127</v>
      </c>
      <c r="AU235" s="156" t="s">
        <v>78</v>
      </c>
      <c r="AV235" s="13" t="s">
        <v>78</v>
      </c>
      <c r="AW235" s="13" t="s">
        <v>30</v>
      </c>
      <c r="AX235" s="13" t="s">
        <v>69</v>
      </c>
      <c r="AY235" s="156" t="s">
        <v>118</v>
      </c>
    </row>
    <row r="236" spans="2:51" s="13" customFormat="1" ht="11.25">
      <c r="B236" s="154"/>
      <c r="D236" s="155" t="s">
        <v>127</v>
      </c>
      <c r="E236" s="156" t="s">
        <v>3</v>
      </c>
      <c r="F236" s="157" t="s">
        <v>1096</v>
      </c>
      <c r="H236" s="158">
        <v>-2.652</v>
      </c>
      <c r="I236" s="159"/>
      <c r="L236" s="154"/>
      <c r="M236" s="160"/>
      <c r="N236" s="161"/>
      <c r="O236" s="161"/>
      <c r="P236" s="161"/>
      <c r="Q236" s="161"/>
      <c r="R236" s="161"/>
      <c r="S236" s="161"/>
      <c r="T236" s="162"/>
      <c r="AT236" s="156" t="s">
        <v>127</v>
      </c>
      <c r="AU236" s="156" t="s">
        <v>78</v>
      </c>
      <c r="AV236" s="13" t="s">
        <v>78</v>
      </c>
      <c r="AW236" s="13" t="s">
        <v>30</v>
      </c>
      <c r="AX236" s="13" t="s">
        <v>69</v>
      </c>
      <c r="AY236" s="156" t="s">
        <v>118</v>
      </c>
    </row>
    <row r="237" spans="2:51" s="13" customFormat="1" ht="11.25">
      <c r="B237" s="154"/>
      <c r="D237" s="155" t="s">
        <v>127</v>
      </c>
      <c r="E237" s="156" t="s">
        <v>3</v>
      </c>
      <c r="F237" s="157" t="s">
        <v>1097</v>
      </c>
      <c r="H237" s="158">
        <v>-1.31</v>
      </c>
      <c r="I237" s="159"/>
      <c r="L237" s="154"/>
      <c r="M237" s="160"/>
      <c r="N237" s="161"/>
      <c r="O237" s="161"/>
      <c r="P237" s="161"/>
      <c r="Q237" s="161"/>
      <c r="R237" s="161"/>
      <c r="S237" s="161"/>
      <c r="T237" s="162"/>
      <c r="AT237" s="156" t="s">
        <v>127</v>
      </c>
      <c r="AU237" s="156" t="s">
        <v>78</v>
      </c>
      <c r="AV237" s="13" t="s">
        <v>78</v>
      </c>
      <c r="AW237" s="13" t="s">
        <v>30</v>
      </c>
      <c r="AX237" s="13" t="s">
        <v>69</v>
      </c>
      <c r="AY237" s="156" t="s">
        <v>118</v>
      </c>
    </row>
    <row r="238" spans="2:51" s="13" customFormat="1" ht="11.25">
      <c r="B238" s="154"/>
      <c r="D238" s="155" t="s">
        <v>127</v>
      </c>
      <c r="E238" s="156" t="s">
        <v>3</v>
      </c>
      <c r="F238" s="157" t="s">
        <v>1098</v>
      </c>
      <c r="H238" s="158">
        <v>-0.495</v>
      </c>
      <c r="I238" s="159"/>
      <c r="L238" s="154"/>
      <c r="M238" s="160"/>
      <c r="N238" s="161"/>
      <c r="O238" s="161"/>
      <c r="P238" s="161"/>
      <c r="Q238" s="161"/>
      <c r="R238" s="161"/>
      <c r="S238" s="161"/>
      <c r="T238" s="162"/>
      <c r="AT238" s="156" t="s">
        <v>127</v>
      </c>
      <c r="AU238" s="156" t="s">
        <v>78</v>
      </c>
      <c r="AV238" s="13" t="s">
        <v>78</v>
      </c>
      <c r="AW238" s="13" t="s">
        <v>30</v>
      </c>
      <c r="AX238" s="13" t="s">
        <v>69</v>
      </c>
      <c r="AY238" s="156" t="s">
        <v>118</v>
      </c>
    </row>
    <row r="239" spans="2:51" s="16" customFormat="1" ht="11.25">
      <c r="B239" s="186"/>
      <c r="D239" s="155" t="s">
        <v>127</v>
      </c>
      <c r="E239" s="187" t="s">
        <v>3</v>
      </c>
      <c r="F239" s="188" t="s">
        <v>335</v>
      </c>
      <c r="H239" s="189">
        <v>554.794</v>
      </c>
      <c r="I239" s="190"/>
      <c r="L239" s="186"/>
      <c r="M239" s="191"/>
      <c r="N239" s="192"/>
      <c r="O239" s="192"/>
      <c r="P239" s="192"/>
      <c r="Q239" s="192"/>
      <c r="R239" s="192"/>
      <c r="S239" s="192"/>
      <c r="T239" s="193"/>
      <c r="AT239" s="187" t="s">
        <v>127</v>
      </c>
      <c r="AU239" s="187" t="s">
        <v>78</v>
      </c>
      <c r="AV239" s="16" t="s">
        <v>131</v>
      </c>
      <c r="AW239" s="16" t="s">
        <v>30</v>
      </c>
      <c r="AX239" s="16" t="s">
        <v>69</v>
      </c>
      <c r="AY239" s="187" t="s">
        <v>118</v>
      </c>
    </row>
    <row r="240" spans="2:51" s="13" customFormat="1" ht="11.25">
      <c r="B240" s="154"/>
      <c r="D240" s="155" t="s">
        <v>127</v>
      </c>
      <c r="E240" s="156" t="s">
        <v>3</v>
      </c>
      <c r="F240" s="157" t="s">
        <v>1099</v>
      </c>
      <c r="H240" s="158">
        <v>52.993</v>
      </c>
      <c r="I240" s="159"/>
      <c r="L240" s="154"/>
      <c r="M240" s="160"/>
      <c r="N240" s="161"/>
      <c r="O240" s="161"/>
      <c r="P240" s="161"/>
      <c r="Q240" s="161"/>
      <c r="R240" s="161"/>
      <c r="S240" s="161"/>
      <c r="T240" s="162"/>
      <c r="AT240" s="156" t="s">
        <v>127</v>
      </c>
      <c r="AU240" s="156" t="s">
        <v>78</v>
      </c>
      <c r="AV240" s="13" t="s">
        <v>78</v>
      </c>
      <c r="AW240" s="13" t="s">
        <v>30</v>
      </c>
      <c r="AX240" s="13" t="s">
        <v>69</v>
      </c>
      <c r="AY240" s="156" t="s">
        <v>118</v>
      </c>
    </row>
    <row r="241" spans="2:51" s="13" customFormat="1" ht="11.25">
      <c r="B241" s="154"/>
      <c r="D241" s="155" t="s">
        <v>127</v>
      </c>
      <c r="E241" s="156" t="s">
        <v>3</v>
      </c>
      <c r="F241" s="157" t="s">
        <v>1100</v>
      </c>
      <c r="H241" s="158">
        <v>16.734</v>
      </c>
      <c r="I241" s="159"/>
      <c r="L241" s="154"/>
      <c r="M241" s="160"/>
      <c r="N241" s="161"/>
      <c r="O241" s="161"/>
      <c r="P241" s="161"/>
      <c r="Q241" s="161"/>
      <c r="R241" s="161"/>
      <c r="S241" s="161"/>
      <c r="T241" s="162"/>
      <c r="AT241" s="156" t="s">
        <v>127</v>
      </c>
      <c r="AU241" s="156" t="s">
        <v>78</v>
      </c>
      <c r="AV241" s="13" t="s">
        <v>78</v>
      </c>
      <c r="AW241" s="13" t="s">
        <v>30</v>
      </c>
      <c r="AX241" s="13" t="s">
        <v>69</v>
      </c>
      <c r="AY241" s="156" t="s">
        <v>118</v>
      </c>
    </row>
    <row r="242" spans="2:51" s="16" customFormat="1" ht="11.25">
      <c r="B242" s="186"/>
      <c r="D242" s="155" t="s">
        <v>127</v>
      </c>
      <c r="E242" s="187" t="s">
        <v>3</v>
      </c>
      <c r="F242" s="188" t="s">
        <v>335</v>
      </c>
      <c r="H242" s="189">
        <v>69.727</v>
      </c>
      <c r="I242" s="190"/>
      <c r="L242" s="186"/>
      <c r="M242" s="191"/>
      <c r="N242" s="192"/>
      <c r="O242" s="192"/>
      <c r="P242" s="192"/>
      <c r="Q242" s="192"/>
      <c r="R242" s="192"/>
      <c r="S242" s="192"/>
      <c r="T242" s="193"/>
      <c r="AT242" s="187" t="s">
        <v>127</v>
      </c>
      <c r="AU242" s="187" t="s">
        <v>78</v>
      </c>
      <c r="AV242" s="16" t="s">
        <v>131</v>
      </c>
      <c r="AW242" s="16" t="s">
        <v>30</v>
      </c>
      <c r="AX242" s="16" t="s">
        <v>69</v>
      </c>
      <c r="AY242" s="187" t="s">
        <v>118</v>
      </c>
    </row>
    <row r="243" spans="2:51" s="15" customFormat="1" ht="11.25">
      <c r="B243" s="170"/>
      <c r="D243" s="155" t="s">
        <v>127</v>
      </c>
      <c r="E243" s="171" t="s">
        <v>3</v>
      </c>
      <c r="F243" s="172" t="s">
        <v>150</v>
      </c>
      <c r="H243" s="173">
        <v>624.5210000000001</v>
      </c>
      <c r="I243" s="174"/>
      <c r="L243" s="170"/>
      <c r="M243" s="175"/>
      <c r="N243" s="176"/>
      <c r="O243" s="176"/>
      <c r="P243" s="176"/>
      <c r="Q243" s="176"/>
      <c r="R243" s="176"/>
      <c r="S243" s="176"/>
      <c r="T243" s="177"/>
      <c r="AT243" s="171" t="s">
        <v>127</v>
      </c>
      <c r="AU243" s="171" t="s">
        <v>78</v>
      </c>
      <c r="AV243" s="15" t="s">
        <v>125</v>
      </c>
      <c r="AW243" s="15" t="s">
        <v>30</v>
      </c>
      <c r="AX243" s="15" t="s">
        <v>31</v>
      </c>
      <c r="AY243" s="171" t="s">
        <v>118</v>
      </c>
    </row>
    <row r="244" spans="1:65" s="2" customFormat="1" ht="16.5" customHeight="1">
      <c r="A244" s="35"/>
      <c r="B244" s="140"/>
      <c r="C244" s="194" t="s">
        <v>484</v>
      </c>
      <c r="D244" s="194" t="s">
        <v>445</v>
      </c>
      <c r="E244" s="195" t="s">
        <v>446</v>
      </c>
      <c r="F244" s="196" t="s">
        <v>447</v>
      </c>
      <c r="G244" s="197" t="s">
        <v>448</v>
      </c>
      <c r="H244" s="198">
        <v>1153.417</v>
      </c>
      <c r="I244" s="199"/>
      <c r="J244" s="200">
        <f>ROUND(I244*H244,2)</f>
        <v>0</v>
      </c>
      <c r="K244" s="196" t="s">
        <v>3</v>
      </c>
      <c r="L244" s="201"/>
      <c r="M244" s="202" t="s">
        <v>3</v>
      </c>
      <c r="N244" s="203" t="s">
        <v>40</v>
      </c>
      <c r="O244" s="56"/>
      <c r="P244" s="150">
        <f>O244*H244</f>
        <v>0</v>
      </c>
      <c r="Q244" s="150">
        <v>0</v>
      </c>
      <c r="R244" s="150">
        <f>Q244*H244</f>
        <v>0</v>
      </c>
      <c r="S244" s="150">
        <v>0</v>
      </c>
      <c r="T244" s="151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152" t="s">
        <v>160</v>
      </c>
      <c r="AT244" s="152" t="s">
        <v>445</v>
      </c>
      <c r="AU244" s="152" t="s">
        <v>78</v>
      </c>
      <c r="AY244" s="20" t="s">
        <v>118</v>
      </c>
      <c r="BE244" s="153">
        <f>IF(N244="základní",J244,0)</f>
        <v>0</v>
      </c>
      <c r="BF244" s="153">
        <f>IF(N244="snížená",J244,0)</f>
        <v>0</v>
      </c>
      <c r="BG244" s="153">
        <f>IF(N244="zákl. přenesená",J244,0)</f>
        <v>0</v>
      </c>
      <c r="BH244" s="153">
        <f>IF(N244="sníž. přenesená",J244,0)</f>
        <v>0</v>
      </c>
      <c r="BI244" s="153">
        <f>IF(N244="nulová",J244,0)</f>
        <v>0</v>
      </c>
      <c r="BJ244" s="20" t="s">
        <v>31</v>
      </c>
      <c r="BK244" s="153">
        <f>ROUND(I244*H244,2)</f>
        <v>0</v>
      </c>
      <c r="BL244" s="20" t="s">
        <v>125</v>
      </c>
      <c r="BM244" s="152" t="s">
        <v>1101</v>
      </c>
    </row>
    <row r="245" spans="2:51" s="13" customFormat="1" ht="11.25">
      <c r="B245" s="154"/>
      <c r="D245" s="155" t="s">
        <v>127</v>
      </c>
      <c r="E245" s="156" t="s">
        <v>3</v>
      </c>
      <c r="F245" s="157" t="s">
        <v>1102</v>
      </c>
      <c r="H245" s="158">
        <v>1153.417</v>
      </c>
      <c r="I245" s="159"/>
      <c r="L245" s="154"/>
      <c r="M245" s="160"/>
      <c r="N245" s="161"/>
      <c r="O245" s="161"/>
      <c r="P245" s="161"/>
      <c r="Q245" s="161"/>
      <c r="R245" s="161"/>
      <c r="S245" s="161"/>
      <c r="T245" s="162"/>
      <c r="AT245" s="156" t="s">
        <v>127</v>
      </c>
      <c r="AU245" s="156" t="s">
        <v>78</v>
      </c>
      <c r="AV245" s="13" t="s">
        <v>78</v>
      </c>
      <c r="AW245" s="13" t="s">
        <v>30</v>
      </c>
      <c r="AX245" s="13" t="s">
        <v>69</v>
      </c>
      <c r="AY245" s="156" t="s">
        <v>118</v>
      </c>
    </row>
    <row r="246" spans="2:51" s="15" customFormat="1" ht="11.25">
      <c r="B246" s="170"/>
      <c r="D246" s="155" t="s">
        <v>127</v>
      </c>
      <c r="E246" s="171" t="s">
        <v>3</v>
      </c>
      <c r="F246" s="172" t="s">
        <v>150</v>
      </c>
      <c r="H246" s="173">
        <v>1153.417</v>
      </c>
      <c r="I246" s="174"/>
      <c r="L246" s="170"/>
      <c r="M246" s="175"/>
      <c r="N246" s="176"/>
      <c r="O246" s="176"/>
      <c r="P246" s="176"/>
      <c r="Q246" s="176"/>
      <c r="R246" s="176"/>
      <c r="S246" s="176"/>
      <c r="T246" s="177"/>
      <c r="AT246" s="171" t="s">
        <v>127</v>
      </c>
      <c r="AU246" s="171" t="s">
        <v>78</v>
      </c>
      <c r="AV246" s="15" t="s">
        <v>125</v>
      </c>
      <c r="AW246" s="15" t="s">
        <v>30</v>
      </c>
      <c r="AX246" s="15" t="s">
        <v>31</v>
      </c>
      <c r="AY246" s="171" t="s">
        <v>118</v>
      </c>
    </row>
    <row r="247" spans="1:65" s="2" customFormat="1" ht="16.5" customHeight="1">
      <c r="A247" s="35"/>
      <c r="B247" s="140"/>
      <c r="C247" s="194" t="s">
        <v>489</v>
      </c>
      <c r="D247" s="194" t="s">
        <v>445</v>
      </c>
      <c r="E247" s="195" t="s">
        <v>451</v>
      </c>
      <c r="F247" s="196" t="s">
        <v>452</v>
      </c>
      <c r="G247" s="197" t="s">
        <v>448</v>
      </c>
      <c r="H247" s="198">
        <v>177.176</v>
      </c>
      <c r="I247" s="199"/>
      <c r="J247" s="200">
        <f>ROUND(I247*H247,2)</f>
        <v>0</v>
      </c>
      <c r="K247" s="196" t="s">
        <v>271</v>
      </c>
      <c r="L247" s="201"/>
      <c r="M247" s="202" t="s">
        <v>3</v>
      </c>
      <c r="N247" s="203" t="s">
        <v>40</v>
      </c>
      <c r="O247" s="56"/>
      <c r="P247" s="150">
        <f>O247*H247</f>
        <v>0</v>
      </c>
      <c r="Q247" s="150">
        <v>0</v>
      </c>
      <c r="R247" s="150">
        <f>Q247*H247</f>
        <v>0</v>
      </c>
      <c r="S247" s="150">
        <v>0</v>
      </c>
      <c r="T247" s="151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152" t="s">
        <v>160</v>
      </c>
      <c r="AT247" s="152" t="s">
        <v>445</v>
      </c>
      <c r="AU247" s="152" t="s">
        <v>78</v>
      </c>
      <c r="AY247" s="20" t="s">
        <v>118</v>
      </c>
      <c r="BE247" s="153">
        <f>IF(N247="základní",J247,0)</f>
        <v>0</v>
      </c>
      <c r="BF247" s="153">
        <f>IF(N247="snížená",J247,0)</f>
        <v>0</v>
      </c>
      <c r="BG247" s="153">
        <f>IF(N247="zákl. přenesená",J247,0)</f>
        <v>0</v>
      </c>
      <c r="BH247" s="153">
        <f>IF(N247="sníž. přenesená",J247,0)</f>
        <v>0</v>
      </c>
      <c r="BI247" s="153">
        <f>IF(N247="nulová",J247,0)</f>
        <v>0</v>
      </c>
      <c r="BJ247" s="20" t="s">
        <v>31</v>
      </c>
      <c r="BK247" s="153">
        <f>ROUND(I247*H247,2)</f>
        <v>0</v>
      </c>
      <c r="BL247" s="20" t="s">
        <v>125</v>
      </c>
      <c r="BM247" s="152" t="s">
        <v>1103</v>
      </c>
    </row>
    <row r="248" spans="2:51" s="13" customFormat="1" ht="11.25">
      <c r="B248" s="154"/>
      <c r="D248" s="155" t="s">
        <v>127</v>
      </c>
      <c r="E248" s="156" t="s">
        <v>3</v>
      </c>
      <c r="F248" s="157" t="s">
        <v>1104</v>
      </c>
      <c r="H248" s="158">
        <v>177.176</v>
      </c>
      <c r="I248" s="159"/>
      <c r="L248" s="154"/>
      <c r="M248" s="160"/>
      <c r="N248" s="161"/>
      <c r="O248" s="161"/>
      <c r="P248" s="161"/>
      <c r="Q248" s="161"/>
      <c r="R248" s="161"/>
      <c r="S248" s="161"/>
      <c r="T248" s="162"/>
      <c r="AT248" s="156" t="s">
        <v>127</v>
      </c>
      <c r="AU248" s="156" t="s">
        <v>78</v>
      </c>
      <c r="AV248" s="13" t="s">
        <v>78</v>
      </c>
      <c r="AW248" s="13" t="s">
        <v>30</v>
      </c>
      <c r="AX248" s="13" t="s">
        <v>69</v>
      </c>
      <c r="AY248" s="156" t="s">
        <v>118</v>
      </c>
    </row>
    <row r="249" spans="2:51" s="15" customFormat="1" ht="11.25">
      <c r="B249" s="170"/>
      <c r="D249" s="155" t="s">
        <v>127</v>
      </c>
      <c r="E249" s="171" t="s">
        <v>3</v>
      </c>
      <c r="F249" s="172" t="s">
        <v>150</v>
      </c>
      <c r="H249" s="173">
        <v>177.176</v>
      </c>
      <c r="I249" s="174"/>
      <c r="L249" s="170"/>
      <c r="M249" s="175"/>
      <c r="N249" s="176"/>
      <c r="O249" s="176"/>
      <c r="P249" s="176"/>
      <c r="Q249" s="176"/>
      <c r="R249" s="176"/>
      <c r="S249" s="176"/>
      <c r="T249" s="177"/>
      <c r="AT249" s="171" t="s">
        <v>127</v>
      </c>
      <c r="AU249" s="171" t="s">
        <v>78</v>
      </c>
      <c r="AV249" s="15" t="s">
        <v>125</v>
      </c>
      <c r="AW249" s="15" t="s">
        <v>30</v>
      </c>
      <c r="AX249" s="15" t="s">
        <v>31</v>
      </c>
      <c r="AY249" s="171" t="s">
        <v>118</v>
      </c>
    </row>
    <row r="250" spans="1:65" s="2" customFormat="1" ht="24.2" customHeight="1">
      <c r="A250" s="35"/>
      <c r="B250" s="140"/>
      <c r="C250" s="141" t="s">
        <v>497</v>
      </c>
      <c r="D250" s="141" t="s">
        <v>121</v>
      </c>
      <c r="E250" s="142" t="s">
        <v>455</v>
      </c>
      <c r="F250" s="143" t="s">
        <v>456</v>
      </c>
      <c r="G250" s="144" t="s">
        <v>325</v>
      </c>
      <c r="H250" s="145">
        <v>721.817</v>
      </c>
      <c r="I250" s="146"/>
      <c r="J250" s="147">
        <f>ROUND(I250*H250,2)</f>
        <v>0</v>
      </c>
      <c r="K250" s="143" t="s">
        <v>271</v>
      </c>
      <c r="L250" s="36"/>
      <c r="M250" s="148" t="s">
        <v>3</v>
      </c>
      <c r="N250" s="149" t="s">
        <v>40</v>
      </c>
      <c r="O250" s="56"/>
      <c r="P250" s="150">
        <f>O250*H250</f>
        <v>0</v>
      </c>
      <c r="Q250" s="150">
        <v>0</v>
      </c>
      <c r="R250" s="150">
        <f>Q250*H250</f>
        <v>0</v>
      </c>
      <c r="S250" s="150">
        <v>0</v>
      </c>
      <c r="T250" s="151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152" t="s">
        <v>125</v>
      </c>
      <c r="AT250" s="152" t="s">
        <v>121</v>
      </c>
      <c r="AU250" s="152" t="s">
        <v>78</v>
      </c>
      <c r="AY250" s="20" t="s">
        <v>118</v>
      </c>
      <c r="BE250" s="153">
        <f>IF(N250="základní",J250,0)</f>
        <v>0</v>
      </c>
      <c r="BF250" s="153">
        <f>IF(N250="snížená",J250,0)</f>
        <v>0</v>
      </c>
      <c r="BG250" s="153">
        <f>IF(N250="zákl. přenesená",J250,0)</f>
        <v>0</v>
      </c>
      <c r="BH250" s="153">
        <f>IF(N250="sníž. přenesená",J250,0)</f>
        <v>0</v>
      </c>
      <c r="BI250" s="153">
        <f>IF(N250="nulová",J250,0)</f>
        <v>0</v>
      </c>
      <c r="BJ250" s="20" t="s">
        <v>31</v>
      </c>
      <c r="BK250" s="153">
        <f>ROUND(I250*H250,2)</f>
        <v>0</v>
      </c>
      <c r="BL250" s="20" t="s">
        <v>125</v>
      </c>
      <c r="BM250" s="152" t="s">
        <v>1105</v>
      </c>
    </row>
    <row r="251" spans="1:47" s="2" customFormat="1" ht="11.25">
      <c r="A251" s="35"/>
      <c r="B251" s="36"/>
      <c r="C251" s="35"/>
      <c r="D251" s="181" t="s">
        <v>273</v>
      </c>
      <c r="E251" s="35"/>
      <c r="F251" s="182" t="s">
        <v>458</v>
      </c>
      <c r="G251" s="35"/>
      <c r="H251" s="35"/>
      <c r="I251" s="183"/>
      <c r="J251" s="35"/>
      <c r="K251" s="35"/>
      <c r="L251" s="36"/>
      <c r="M251" s="184"/>
      <c r="N251" s="185"/>
      <c r="O251" s="56"/>
      <c r="P251" s="56"/>
      <c r="Q251" s="56"/>
      <c r="R251" s="56"/>
      <c r="S251" s="56"/>
      <c r="T251" s="57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T251" s="20" t="s">
        <v>273</v>
      </c>
      <c r="AU251" s="20" t="s">
        <v>78</v>
      </c>
    </row>
    <row r="252" spans="2:51" s="13" customFormat="1" ht="11.25">
      <c r="B252" s="154"/>
      <c r="D252" s="155" t="s">
        <v>127</v>
      </c>
      <c r="E252" s="156" t="s">
        <v>3</v>
      </c>
      <c r="F252" s="157" t="s">
        <v>1079</v>
      </c>
      <c r="H252" s="158">
        <v>0.495</v>
      </c>
      <c r="I252" s="159"/>
      <c r="L252" s="154"/>
      <c r="M252" s="160"/>
      <c r="N252" s="161"/>
      <c r="O252" s="161"/>
      <c r="P252" s="161"/>
      <c r="Q252" s="161"/>
      <c r="R252" s="161"/>
      <c r="S252" s="161"/>
      <c r="T252" s="162"/>
      <c r="AT252" s="156" t="s">
        <v>127</v>
      </c>
      <c r="AU252" s="156" t="s">
        <v>78</v>
      </c>
      <c r="AV252" s="13" t="s">
        <v>78</v>
      </c>
      <c r="AW252" s="13" t="s">
        <v>30</v>
      </c>
      <c r="AX252" s="13" t="s">
        <v>69</v>
      </c>
      <c r="AY252" s="156" t="s">
        <v>118</v>
      </c>
    </row>
    <row r="253" spans="2:51" s="13" customFormat="1" ht="11.25">
      <c r="B253" s="154"/>
      <c r="D253" s="155" t="s">
        <v>127</v>
      </c>
      <c r="E253" s="156" t="s">
        <v>3</v>
      </c>
      <c r="F253" s="157" t="s">
        <v>1106</v>
      </c>
      <c r="H253" s="158">
        <v>640.787</v>
      </c>
      <c r="I253" s="159"/>
      <c r="L253" s="154"/>
      <c r="M253" s="160"/>
      <c r="N253" s="161"/>
      <c r="O253" s="161"/>
      <c r="P253" s="161"/>
      <c r="Q253" s="161"/>
      <c r="R253" s="161"/>
      <c r="S253" s="161"/>
      <c r="T253" s="162"/>
      <c r="AT253" s="156" t="s">
        <v>127</v>
      </c>
      <c r="AU253" s="156" t="s">
        <v>78</v>
      </c>
      <c r="AV253" s="13" t="s">
        <v>78</v>
      </c>
      <c r="AW253" s="13" t="s">
        <v>30</v>
      </c>
      <c r="AX253" s="13" t="s">
        <v>69</v>
      </c>
      <c r="AY253" s="156" t="s">
        <v>118</v>
      </c>
    </row>
    <row r="254" spans="2:51" s="13" customFormat="1" ht="11.25">
      <c r="B254" s="154"/>
      <c r="D254" s="155" t="s">
        <v>127</v>
      </c>
      <c r="E254" s="156" t="s">
        <v>3</v>
      </c>
      <c r="F254" s="157" t="s">
        <v>1107</v>
      </c>
      <c r="H254" s="158">
        <v>80.535</v>
      </c>
      <c r="I254" s="159"/>
      <c r="L254" s="154"/>
      <c r="M254" s="160"/>
      <c r="N254" s="161"/>
      <c r="O254" s="161"/>
      <c r="P254" s="161"/>
      <c r="Q254" s="161"/>
      <c r="R254" s="161"/>
      <c r="S254" s="161"/>
      <c r="T254" s="162"/>
      <c r="AT254" s="156" t="s">
        <v>127</v>
      </c>
      <c r="AU254" s="156" t="s">
        <v>78</v>
      </c>
      <c r="AV254" s="13" t="s">
        <v>78</v>
      </c>
      <c r="AW254" s="13" t="s">
        <v>30</v>
      </c>
      <c r="AX254" s="13" t="s">
        <v>69</v>
      </c>
      <c r="AY254" s="156" t="s">
        <v>118</v>
      </c>
    </row>
    <row r="255" spans="2:51" s="15" customFormat="1" ht="11.25">
      <c r="B255" s="170"/>
      <c r="D255" s="155" t="s">
        <v>127</v>
      </c>
      <c r="E255" s="171" t="s">
        <v>3</v>
      </c>
      <c r="F255" s="172" t="s">
        <v>150</v>
      </c>
      <c r="H255" s="173">
        <v>721.817</v>
      </c>
      <c r="I255" s="174"/>
      <c r="L255" s="170"/>
      <c r="M255" s="175"/>
      <c r="N255" s="176"/>
      <c r="O255" s="176"/>
      <c r="P255" s="176"/>
      <c r="Q255" s="176"/>
      <c r="R255" s="176"/>
      <c r="S255" s="176"/>
      <c r="T255" s="177"/>
      <c r="AT255" s="171" t="s">
        <v>127</v>
      </c>
      <c r="AU255" s="171" t="s">
        <v>78</v>
      </c>
      <c r="AV255" s="15" t="s">
        <v>125</v>
      </c>
      <c r="AW255" s="15" t="s">
        <v>30</v>
      </c>
      <c r="AX255" s="15" t="s">
        <v>31</v>
      </c>
      <c r="AY255" s="171" t="s">
        <v>118</v>
      </c>
    </row>
    <row r="256" spans="1:65" s="2" customFormat="1" ht="37.9" customHeight="1">
      <c r="A256" s="35"/>
      <c r="B256" s="140"/>
      <c r="C256" s="141" t="s">
        <v>503</v>
      </c>
      <c r="D256" s="141" t="s">
        <v>121</v>
      </c>
      <c r="E256" s="142" t="s">
        <v>462</v>
      </c>
      <c r="F256" s="143" t="s">
        <v>463</v>
      </c>
      <c r="G256" s="144" t="s">
        <v>325</v>
      </c>
      <c r="H256" s="145">
        <v>721.817</v>
      </c>
      <c r="I256" s="146"/>
      <c r="J256" s="147">
        <f>ROUND(I256*H256,2)</f>
        <v>0</v>
      </c>
      <c r="K256" s="143" t="s">
        <v>271</v>
      </c>
      <c r="L256" s="36"/>
      <c r="M256" s="148" t="s">
        <v>3</v>
      </c>
      <c r="N256" s="149" t="s">
        <v>40</v>
      </c>
      <c r="O256" s="56"/>
      <c r="P256" s="150">
        <f>O256*H256</f>
        <v>0</v>
      </c>
      <c r="Q256" s="150">
        <v>0</v>
      </c>
      <c r="R256" s="150">
        <f>Q256*H256</f>
        <v>0</v>
      </c>
      <c r="S256" s="150">
        <v>0</v>
      </c>
      <c r="T256" s="151">
        <f>S256*H256</f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152" t="s">
        <v>125</v>
      </c>
      <c r="AT256" s="152" t="s">
        <v>121</v>
      </c>
      <c r="AU256" s="152" t="s">
        <v>78</v>
      </c>
      <c r="AY256" s="20" t="s">
        <v>118</v>
      </c>
      <c r="BE256" s="153">
        <f>IF(N256="základní",J256,0)</f>
        <v>0</v>
      </c>
      <c r="BF256" s="153">
        <f>IF(N256="snížená",J256,0)</f>
        <v>0</v>
      </c>
      <c r="BG256" s="153">
        <f>IF(N256="zákl. přenesená",J256,0)</f>
        <v>0</v>
      </c>
      <c r="BH256" s="153">
        <f>IF(N256="sníž. přenesená",J256,0)</f>
        <v>0</v>
      </c>
      <c r="BI256" s="153">
        <f>IF(N256="nulová",J256,0)</f>
        <v>0</v>
      </c>
      <c r="BJ256" s="20" t="s">
        <v>31</v>
      </c>
      <c r="BK256" s="153">
        <f>ROUND(I256*H256,2)</f>
        <v>0</v>
      </c>
      <c r="BL256" s="20" t="s">
        <v>125</v>
      </c>
      <c r="BM256" s="152" t="s">
        <v>1108</v>
      </c>
    </row>
    <row r="257" spans="1:47" s="2" customFormat="1" ht="11.25">
      <c r="A257" s="35"/>
      <c r="B257" s="36"/>
      <c r="C257" s="35"/>
      <c r="D257" s="181" t="s">
        <v>273</v>
      </c>
      <c r="E257" s="35"/>
      <c r="F257" s="182" t="s">
        <v>465</v>
      </c>
      <c r="G257" s="35"/>
      <c r="H257" s="35"/>
      <c r="I257" s="183"/>
      <c r="J257" s="35"/>
      <c r="K257" s="35"/>
      <c r="L257" s="36"/>
      <c r="M257" s="184"/>
      <c r="N257" s="185"/>
      <c r="O257" s="56"/>
      <c r="P257" s="56"/>
      <c r="Q257" s="56"/>
      <c r="R257" s="56"/>
      <c r="S257" s="56"/>
      <c r="T257" s="57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T257" s="20" t="s">
        <v>273</v>
      </c>
      <c r="AU257" s="20" t="s">
        <v>78</v>
      </c>
    </row>
    <row r="258" spans="2:51" s="13" customFormat="1" ht="11.25">
      <c r="B258" s="154"/>
      <c r="D258" s="155" t="s">
        <v>127</v>
      </c>
      <c r="E258" s="156" t="s">
        <v>3</v>
      </c>
      <c r="F258" s="157" t="s">
        <v>1109</v>
      </c>
      <c r="H258" s="158">
        <v>721.817</v>
      </c>
      <c r="I258" s="159"/>
      <c r="L258" s="154"/>
      <c r="M258" s="160"/>
      <c r="N258" s="161"/>
      <c r="O258" s="161"/>
      <c r="P258" s="161"/>
      <c r="Q258" s="161"/>
      <c r="R258" s="161"/>
      <c r="S258" s="161"/>
      <c r="T258" s="162"/>
      <c r="AT258" s="156" t="s">
        <v>127</v>
      </c>
      <c r="AU258" s="156" t="s">
        <v>78</v>
      </c>
      <c r="AV258" s="13" t="s">
        <v>78</v>
      </c>
      <c r="AW258" s="13" t="s">
        <v>30</v>
      </c>
      <c r="AX258" s="13" t="s">
        <v>31</v>
      </c>
      <c r="AY258" s="156" t="s">
        <v>118</v>
      </c>
    </row>
    <row r="259" spans="1:65" s="2" customFormat="1" ht="24.2" customHeight="1">
      <c r="A259" s="35"/>
      <c r="B259" s="140"/>
      <c r="C259" s="141" t="s">
        <v>509</v>
      </c>
      <c r="D259" s="141" t="s">
        <v>121</v>
      </c>
      <c r="E259" s="142" t="s">
        <v>1110</v>
      </c>
      <c r="F259" s="143" t="s">
        <v>1111</v>
      </c>
      <c r="G259" s="144" t="s">
        <v>270</v>
      </c>
      <c r="H259" s="145">
        <v>2.475</v>
      </c>
      <c r="I259" s="146"/>
      <c r="J259" s="147">
        <f>ROUND(I259*H259,2)</f>
        <v>0</v>
      </c>
      <c r="K259" s="143" t="s">
        <v>271</v>
      </c>
      <c r="L259" s="36"/>
      <c r="M259" s="148" t="s">
        <v>3</v>
      </c>
      <c r="N259" s="149" t="s">
        <v>40</v>
      </c>
      <c r="O259" s="56"/>
      <c r="P259" s="150">
        <f>O259*H259</f>
        <v>0</v>
      </c>
      <c r="Q259" s="150">
        <v>0</v>
      </c>
      <c r="R259" s="150">
        <f>Q259*H259</f>
        <v>0</v>
      </c>
      <c r="S259" s="150">
        <v>0</v>
      </c>
      <c r="T259" s="151">
        <f>S259*H259</f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152" t="s">
        <v>125</v>
      </c>
      <c r="AT259" s="152" t="s">
        <v>121</v>
      </c>
      <c r="AU259" s="152" t="s">
        <v>78</v>
      </c>
      <c r="AY259" s="20" t="s">
        <v>118</v>
      </c>
      <c r="BE259" s="153">
        <f>IF(N259="základní",J259,0)</f>
        <v>0</v>
      </c>
      <c r="BF259" s="153">
        <f>IF(N259="snížená",J259,0)</f>
        <v>0</v>
      </c>
      <c r="BG259" s="153">
        <f>IF(N259="zákl. přenesená",J259,0)</f>
        <v>0</v>
      </c>
      <c r="BH259" s="153">
        <f>IF(N259="sníž. přenesená",J259,0)</f>
        <v>0</v>
      </c>
      <c r="BI259" s="153">
        <f>IF(N259="nulová",J259,0)</f>
        <v>0</v>
      </c>
      <c r="BJ259" s="20" t="s">
        <v>31</v>
      </c>
      <c r="BK259" s="153">
        <f>ROUND(I259*H259,2)</f>
        <v>0</v>
      </c>
      <c r="BL259" s="20" t="s">
        <v>125</v>
      </c>
      <c r="BM259" s="152" t="s">
        <v>1112</v>
      </c>
    </row>
    <row r="260" spans="1:47" s="2" customFormat="1" ht="11.25">
      <c r="A260" s="35"/>
      <c r="B260" s="36"/>
      <c r="C260" s="35"/>
      <c r="D260" s="181" t="s">
        <v>273</v>
      </c>
      <c r="E260" s="35"/>
      <c r="F260" s="182" t="s">
        <v>1113</v>
      </c>
      <c r="G260" s="35"/>
      <c r="H260" s="35"/>
      <c r="I260" s="183"/>
      <c r="J260" s="35"/>
      <c r="K260" s="35"/>
      <c r="L260" s="36"/>
      <c r="M260" s="184"/>
      <c r="N260" s="185"/>
      <c r="O260" s="56"/>
      <c r="P260" s="56"/>
      <c r="Q260" s="56"/>
      <c r="R260" s="56"/>
      <c r="S260" s="56"/>
      <c r="T260" s="57"/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T260" s="20" t="s">
        <v>273</v>
      </c>
      <c r="AU260" s="20" t="s">
        <v>78</v>
      </c>
    </row>
    <row r="261" spans="2:51" s="13" customFormat="1" ht="11.25">
      <c r="B261" s="154"/>
      <c r="D261" s="155" t="s">
        <v>127</v>
      </c>
      <c r="E261" s="156" t="s">
        <v>3</v>
      </c>
      <c r="F261" s="157" t="s">
        <v>999</v>
      </c>
      <c r="H261" s="158">
        <v>2.475</v>
      </c>
      <c r="I261" s="159"/>
      <c r="L261" s="154"/>
      <c r="M261" s="160"/>
      <c r="N261" s="161"/>
      <c r="O261" s="161"/>
      <c r="P261" s="161"/>
      <c r="Q261" s="161"/>
      <c r="R261" s="161"/>
      <c r="S261" s="161"/>
      <c r="T261" s="162"/>
      <c r="AT261" s="156" t="s">
        <v>127</v>
      </c>
      <c r="AU261" s="156" t="s">
        <v>78</v>
      </c>
      <c r="AV261" s="13" t="s">
        <v>78</v>
      </c>
      <c r="AW261" s="13" t="s">
        <v>30</v>
      </c>
      <c r="AX261" s="13" t="s">
        <v>69</v>
      </c>
      <c r="AY261" s="156" t="s">
        <v>118</v>
      </c>
    </row>
    <row r="262" spans="2:51" s="15" customFormat="1" ht="11.25">
      <c r="B262" s="170"/>
      <c r="D262" s="155" t="s">
        <v>127</v>
      </c>
      <c r="E262" s="171" t="s">
        <v>3</v>
      </c>
      <c r="F262" s="172" t="s">
        <v>150</v>
      </c>
      <c r="H262" s="173">
        <v>2.475</v>
      </c>
      <c r="I262" s="174"/>
      <c r="L262" s="170"/>
      <c r="M262" s="175"/>
      <c r="N262" s="176"/>
      <c r="O262" s="176"/>
      <c r="P262" s="176"/>
      <c r="Q262" s="176"/>
      <c r="R262" s="176"/>
      <c r="S262" s="176"/>
      <c r="T262" s="177"/>
      <c r="AT262" s="171" t="s">
        <v>127</v>
      </c>
      <c r="AU262" s="171" t="s">
        <v>78</v>
      </c>
      <c r="AV262" s="15" t="s">
        <v>125</v>
      </c>
      <c r="AW262" s="15" t="s">
        <v>30</v>
      </c>
      <c r="AX262" s="15" t="s">
        <v>31</v>
      </c>
      <c r="AY262" s="171" t="s">
        <v>118</v>
      </c>
    </row>
    <row r="263" spans="1:65" s="2" customFormat="1" ht="16.5" customHeight="1">
      <c r="A263" s="35"/>
      <c r="B263" s="140"/>
      <c r="C263" s="194" t="s">
        <v>513</v>
      </c>
      <c r="D263" s="194" t="s">
        <v>445</v>
      </c>
      <c r="E263" s="195" t="s">
        <v>1114</v>
      </c>
      <c r="F263" s="196" t="s">
        <v>1115</v>
      </c>
      <c r="G263" s="197" t="s">
        <v>448</v>
      </c>
      <c r="H263" s="198">
        <v>0.792</v>
      </c>
      <c r="I263" s="199"/>
      <c r="J263" s="200">
        <f>ROUND(I263*H263,2)</f>
        <v>0</v>
      </c>
      <c r="K263" s="196" t="s">
        <v>271</v>
      </c>
      <c r="L263" s="201"/>
      <c r="M263" s="202" t="s">
        <v>3</v>
      </c>
      <c r="N263" s="203" t="s">
        <v>40</v>
      </c>
      <c r="O263" s="56"/>
      <c r="P263" s="150">
        <f>O263*H263</f>
        <v>0</v>
      </c>
      <c r="Q263" s="150">
        <v>0</v>
      </c>
      <c r="R263" s="150">
        <f>Q263*H263</f>
        <v>0</v>
      </c>
      <c r="S263" s="150">
        <v>0</v>
      </c>
      <c r="T263" s="151">
        <f>S263*H263</f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152" t="s">
        <v>160</v>
      </c>
      <c r="AT263" s="152" t="s">
        <v>445</v>
      </c>
      <c r="AU263" s="152" t="s">
        <v>78</v>
      </c>
      <c r="AY263" s="20" t="s">
        <v>118</v>
      </c>
      <c r="BE263" s="153">
        <f>IF(N263="základní",J263,0)</f>
        <v>0</v>
      </c>
      <c r="BF263" s="153">
        <f>IF(N263="snížená",J263,0)</f>
        <v>0</v>
      </c>
      <c r="BG263" s="153">
        <f>IF(N263="zákl. přenesená",J263,0)</f>
        <v>0</v>
      </c>
      <c r="BH263" s="153">
        <f>IF(N263="sníž. přenesená",J263,0)</f>
        <v>0</v>
      </c>
      <c r="BI263" s="153">
        <f>IF(N263="nulová",J263,0)</f>
        <v>0</v>
      </c>
      <c r="BJ263" s="20" t="s">
        <v>31</v>
      </c>
      <c r="BK263" s="153">
        <f>ROUND(I263*H263,2)</f>
        <v>0</v>
      </c>
      <c r="BL263" s="20" t="s">
        <v>125</v>
      </c>
      <c r="BM263" s="152" t="s">
        <v>1116</v>
      </c>
    </row>
    <row r="264" spans="2:51" s="13" customFormat="1" ht="11.25">
      <c r="B264" s="154"/>
      <c r="D264" s="155" t="s">
        <v>127</v>
      </c>
      <c r="E264" s="156" t="s">
        <v>3</v>
      </c>
      <c r="F264" s="157" t="s">
        <v>1117</v>
      </c>
      <c r="H264" s="158">
        <v>0.792</v>
      </c>
      <c r="I264" s="159"/>
      <c r="L264" s="154"/>
      <c r="M264" s="160"/>
      <c r="N264" s="161"/>
      <c r="O264" s="161"/>
      <c r="P264" s="161"/>
      <c r="Q264" s="161"/>
      <c r="R264" s="161"/>
      <c r="S264" s="161"/>
      <c r="T264" s="162"/>
      <c r="AT264" s="156" t="s">
        <v>127</v>
      </c>
      <c r="AU264" s="156" t="s">
        <v>78</v>
      </c>
      <c r="AV264" s="13" t="s">
        <v>78</v>
      </c>
      <c r="AW264" s="13" t="s">
        <v>30</v>
      </c>
      <c r="AX264" s="13" t="s">
        <v>69</v>
      </c>
      <c r="AY264" s="156" t="s">
        <v>118</v>
      </c>
    </row>
    <row r="265" spans="2:51" s="15" customFormat="1" ht="11.25">
      <c r="B265" s="170"/>
      <c r="D265" s="155" t="s">
        <v>127</v>
      </c>
      <c r="E265" s="171" t="s">
        <v>3</v>
      </c>
      <c r="F265" s="172" t="s">
        <v>150</v>
      </c>
      <c r="H265" s="173">
        <v>0.792</v>
      </c>
      <c r="I265" s="174"/>
      <c r="L265" s="170"/>
      <c r="M265" s="175"/>
      <c r="N265" s="176"/>
      <c r="O265" s="176"/>
      <c r="P265" s="176"/>
      <c r="Q265" s="176"/>
      <c r="R265" s="176"/>
      <c r="S265" s="176"/>
      <c r="T265" s="177"/>
      <c r="AT265" s="171" t="s">
        <v>127</v>
      </c>
      <c r="AU265" s="171" t="s">
        <v>78</v>
      </c>
      <c r="AV265" s="15" t="s">
        <v>125</v>
      </c>
      <c r="AW265" s="15" t="s">
        <v>30</v>
      </c>
      <c r="AX265" s="15" t="s">
        <v>31</v>
      </c>
      <c r="AY265" s="171" t="s">
        <v>118</v>
      </c>
    </row>
    <row r="266" spans="1:65" s="2" customFormat="1" ht="24.2" customHeight="1">
      <c r="A266" s="35"/>
      <c r="B266" s="140"/>
      <c r="C266" s="141" t="s">
        <v>522</v>
      </c>
      <c r="D266" s="141" t="s">
        <v>121</v>
      </c>
      <c r="E266" s="142" t="s">
        <v>1118</v>
      </c>
      <c r="F266" s="143" t="s">
        <v>1119</v>
      </c>
      <c r="G266" s="144" t="s">
        <v>270</v>
      </c>
      <c r="H266" s="145">
        <v>2.475</v>
      </c>
      <c r="I266" s="146"/>
      <c r="J266" s="147">
        <f>ROUND(I266*H266,2)</f>
        <v>0</v>
      </c>
      <c r="K266" s="143" t="s">
        <v>271</v>
      </c>
      <c r="L266" s="36"/>
      <c r="M266" s="148" t="s">
        <v>3</v>
      </c>
      <c r="N266" s="149" t="s">
        <v>40</v>
      </c>
      <c r="O266" s="56"/>
      <c r="P266" s="150">
        <f>O266*H266</f>
        <v>0</v>
      </c>
      <c r="Q266" s="150">
        <v>0</v>
      </c>
      <c r="R266" s="150">
        <f>Q266*H266</f>
        <v>0</v>
      </c>
      <c r="S266" s="150">
        <v>0</v>
      </c>
      <c r="T266" s="151">
        <f>S266*H266</f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152" t="s">
        <v>125</v>
      </c>
      <c r="AT266" s="152" t="s">
        <v>121</v>
      </c>
      <c r="AU266" s="152" t="s">
        <v>78</v>
      </c>
      <c r="AY266" s="20" t="s">
        <v>118</v>
      </c>
      <c r="BE266" s="153">
        <f>IF(N266="základní",J266,0)</f>
        <v>0</v>
      </c>
      <c r="BF266" s="153">
        <f>IF(N266="snížená",J266,0)</f>
        <v>0</v>
      </c>
      <c r="BG266" s="153">
        <f>IF(N266="zákl. přenesená",J266,0)</f>
        <v>0</v>
      </c>
      <c r="BH266" s="153">
        <f>IF(N266="sníž. přenesená",J266,0)</f>
        <v>0</v>
      </c>
      <c r="BI266" s="153">
        <f>IF(N266="nulová",J266,0)</f>
        <v>0</v>
      </c>
      <c r="BJ266" s="20" t="s">
        <v>31</v>
      </c>
      <c r="BK266" s="153">
        <f>ROUND(I266*H266,2)</f>
        <v>0</v>
      </c>
      <c r="BL266" s="20" t="s">
        <v>125</v>
      </c>
      <c r="BM266" s="152" t="s">
        <v>1120</v>
      </c>
    </row>
    <row r="267" spans="1:47" s="2" customFormat="1" ht="11.25">
      <c r="A267" s="35"/>
      <c r="B267" s="36"/>
      <c r="C267" s="35"/>
      <c r="D267" s="181" t="s">
        <v>273</v>
      </c>
      <c r="E267" s="35"/>
      <c r="F267" s="182" t="s">
        <v>1121</v>
      </c>
      <c r="G267" s="35"/>
      <c r="H267" s="35"/>
      <c r="I267" s="183"/>
      <c r="J267" s="35"/>
      <c r="K267" s="35"/>
      <c r="L267" s="36"/>
      <c r="M267" s="184"/>
      <c r="N267" s="185"/>
      <c r="O267" s="56"/>
      <c r="P267" s="56"/>
      <c r="Q267" s="56"/>
      <c r="R267" s="56"/>
      <c r="S267" s="56"/>
      <c r="T267" s="57"/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T267" s="20" t="s">
        <v>273</v>
      </c>
      <c r="AU267" s="20" t="s">
        <v>78</v>
      </c>
    </row>
    <row r="268" spans="2:51" s="13" customFormat="1" ht="11.25">
      <c r="B268" s="154"/>
      <c r="D268" s="155" t="s">
        <v>127</v>
      </c>
      <c r="E268" s="156" t="s">
        <v>3</v>
      </c>
      <c r="F268" s="157" t="s">
        <v>1122</v>
      </c>
      <c r="H268" s="158">
        <v>2.475</v>
      </c>
      <c r="I268" s="159"/>
      <c r="L268" s="154"/>
      <c r="M268" s="160"/>
      <c r="N268" s="161"/>
      <c r="O268" s="161"/>
      <c r="P268" s="161"/>
      <c r="Q268" s="161"/>
      <c r="R268" s="161"/>
      <c r="S268" s="161"/>
      <c r="T268" s="162"/>
      <c r="AT268" s="156" t="s">
        <v>127</v>
      </c>
      <c r="AU268" s="156" t="s">
        <v>78</v>
      </c>
      <c r="AV268" s="13" t="s">
        <v>78</v>
      </c>
      <c r="AW268" s="13" t="s">
        <v>30</v>
      </c>
      <c r="AX268" s="13" t="s">
        <v>31</v>
      </c>
      <c r="AY268" s="156" t="s">
        <v>118</v>
      </c>
    </row>
    <row r="269" spans="1:65" s="2" customFormat="1" ht="16.5" customHeight="1">
      <c r="A269" s="35"/>
      <c r="B269" s="140"/>
      <c r="C269" s="194" t="s">
        <v>532</v>
      </c>
      <c r="D269" s="194" t="s">
        <v>445</v>
      </c>
      <c r="E269" s="195" t="s">
        <v>1123</v>
      </c>
      <c r="F269" s="196" t="s">
        <v>1124</v>
      </c>
      <c r="G269" s="197" t="s">
        <v>1125</v>
      </c>
      <c r="H269" s="198">
        <v>0.78</v>
      </c>
      <c r="I269" s="199"/>
      <c r="J269" s="200">
        <f>ROUND(I269*H269,2)</f>
        <v>0</v>
      </c>
      <c r="K269" s="196" t="s">
        <v>271</v>
      </c>
      <c r="L269" s="201"/>
      <c r="M269" s="202" t="s">
        <v>3</v>
      </c>
      <c r="N269" s="203" t="s">
        <v>40</v>
      </c>
      <c r="O269" s="56"/>
      <c r="P269" s="150">
        <f>O269*H269</f>
        <v>0</v>
      </c>
      <c r="Q269" s="150">
        <v>0.001</v>
      </c>
      <c r="R269" s="150">
        <f>Q269*H269</f>
        <v>0.0007800000000000001</v>
      </c>
      <c r="S269" s="150">
        <v>0</v>
      </c>
      <c r="T269" s="151">
        <f>S269*H269</f>
        <v>0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152" t="s">
        <v>160</v>
      </c>
      <c r="AT269" s="152" t="s">
        <v>445</v>
      </c>
      <c r="AU269" s="152" t="s">
        <v>78</v>
      </c>
      <c r="AY269" s="20" t="s">
        <v>118</v>
      </c>
      <c r="BE269" s="153">
        <f>IF(N269="základní",J269,0)</f>
        <v>0</v>
      </c>
      <c r="BF269" s="153">
        <f>IF(N269="snížená",J269,0)</f>
        <v>0</v>
      </c>
      <c r="BG269" s="153">
        <f>IF(N269="zákl. přenesená",J269,0)</f>
        <v>0</v>
      </c>
      <c r="BH269" s="153">
        <f>IF(N269="sníž. přenesená",J269,0)</f>
        <v>0</v>
      </c>
      <c r="BI269" s="153">
        <f>IF(N269="nulová",J269,0)</f>
        <v>0</v>
      </c>
      <c r="BJ269" s="20" t="s">
        <v>31</v>
      </c>
      <c r="BK269" s="153">
        <f>ROUND(I269*H269,2)</f>
        <v>0</v>
      </c>
      <c r="BL269" s="20" t="s">
        <v>125</v>
      </c>
      <c r="BM269" s="152" t="s">
        <v>1126</v>
      </c>
    </row>
    <row r="270" spans="2:51" s="13" customFormat="1" ht="11.25">
      <c r="B270" s="154"/>
      <c r="D270" s="155" t="s">
        <v>127</v>
      </c>
      <c r="E270" s="156" t="s">
        <v>3</v>
      </c>
      <c r="F270" s="157" t="s">
        <v>1127</v>
      </c>
      <c r="H270" s="158">
        <v>0.78</v>
      </c>
      <c r="I270" s="159"/>
      <c r="L270" s="154"/>
      <c r="M270" s="160"/>
      <c r="N270" s="161"/>
      <c r="O270" s="161"/>
      <c r="P270" s="161"/>
      <c r="Q270" s="161"/>
      <c r="R270" s="161"/>
      <c r="S270" s="161"/>
      <c r="T270" s="162"/>
      <c r="AT270" s="156" t="s">
        <v>127</v>
      </c>
      <c r="AU270" s="156" t="s">
        <v>78</v>
      </c>
      <c r="AV270" s="13" t="s">
        <v>78</v>
      </c>
      <c r="AW270" s="13" t="s">
        <v>30</v>
      </c>
      <c r="AX270" s="13" t="s">
        <v>69</v>
      </c>
      <c r="AY270" s="156" t="s">
        <v>118</v>
      </c>
    </row>
    <row r="271" spans="2:51" s="15" customFormat="1" ht="11.25">
      <c r="B271" s="170"/>
      <c r="D271" s="155" t="s">
        <v>127</v>
      </c>
      <c r="E271" s="171" t="s">
        <v>3</v>
      </c>
      <c r="F271" s="172" t="s">
        <v>150</v>
      </c>
      <c r="H271" s="173">
        <v>0.78</v>
      </c>
      <c r="I271" s="174"/>
      <c r="L271" s="170"/>
      <c r="M271" s="175"/>
      <c r="N271" s="176"/>
      <c r="O271" s="176"/>
      <c r="P271" s="176"/>
      <c r="Q271" s="176"/>
      <c r="R271" s="176"/>
      <c r="S271" s="176"/>
      <c r="T271" s="177"/>
      <c r="AT271" s="171" t="s">
        <v>127</v>
      </c>
      <c r="AU271" s="171" t="s">
        <v>78</v>
      </c>
      <c r="AV271" s="15" t="s">
        <v>125</v>
      </c>
      <c r="AW271" s="15" t="s">
        <v>30</v>
      </c>
      <c r="AX271" s="15" t="s">
        <v>31</v>
      </c>
      <c r="AY271" s="171" t="s">
        <v>118</v>
      </c>
    </row>
    <row r="272" spans="2:63" s="12" customFormat="1" ht="22.9" customHeight="1">
      <c r="B272" s="127"/>
      <c r="D272" s="128" t="s">
        <v>68</v>
      </c>
      <c r="E272" s="138" t="s">
        <v>131</v>
      </c>
      <c r="F272" s="138" t="s">
        <v>467</v>
      </c>
      <c r="I272" s="130"/>
      <c r="J272" s="139">
        <f>BK272</f>
        <v>0</v>
      </c>
      <c r="L272" s="127"/>
      <c r="M272" s="132"/>
      <c r="N272" s="133"/>
      <c r="O272" s="133"/>
      <c r="P272" s="134">
        <f>SUM(P273:P295)</f>
        <v>0</v>
      </c>
      <c r="Q272" s="133"/>
      <c r="R272" s="134">
        <f>SUM(R273:R295)</f>
        <v>0</v>
      </c>
      <c r="S272" s="133"/>
      <c r="T272" s="135">
        <f>SUM(T273:T295)</f>
        <v>0</v>
      </c>
      <c r="AR272" s="128" t="s">
        <v>31</v>
      </c>
      <c r="AT272" s="136" t="s">
        <v>68</v>
      </c>
      <c r="AU272" s="136" t="s">
        <v>31</v>
      </c>
      <c r="AY272" s="128" t="s">
        <v>118</v>
      </c>
      <c r="BK272" s="137">
        <f>SUM(BK273:BK295)</f>
        <v>0</v>
      </c>
    </row>
    <row r="273" spans="1:65" s="2" customFormat="1" ht="21.75" customHeight="1">
      <c r="A273" s="35"/>
      <c r="B273" s="140"/>
      <c r="C273" s="141" t="s">
        <v>541</v>
      </c>
      <c r="D273" s="141" t="s">
        <v>121</v>
      </c>
      <c r="E273" s="142" t="s">
        <v>468</v>
      </c>
      <c r="F273" s="143" t="s">
        <v>469</v>
      </c>
      <c r="G273" s="144" t="s">
        <v>325</v>
      </c>
      <c r="H273" s="145">
        <v>41.61</v>
      </c>
      <c r="I273" s="146"/>
      <c r="J273" s="147">
        <f>ROUND(I273*H273,2)</f>
        <v>0</v>
      </c>
      <c r="K273" s="143" t="s">
        <v>271</v>
      </c>
      <c r="L273" s="36"/>
      <c r="M273" s="148" t="s">
        <v>3</v>
      </c>
      <c r="N273" s="149" t="s">
        <v>40</v>
      </c>
      <c r="O273" s="56"/>
      <c r="P273" s="150">
        <f>O273*H273</f>
        <v>0</v>
      </c>
      <c r="Q273" s="150">
        <v>0</v>
      </c>
      <c r="R273" s="150">
        <f>Q273*H273</f>
        <v>0</v>
      </c>
      <c r="S273" s="150">
        <v>0</v>
      </c>
      <c r="T273" s="151">
        <f>S273*H273</f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152" t="s">
        <v>125</v>
      </c>
      <c r="AT273" s="152" t="s">
        <v>121</v>
      </c>
      <c r="AU273" s="152" t="s">
        <v>78</v>
      </c>
      <c r="AY273" s="20" t="s">
        <v>118</v>
      </c>
      <c r="BE273" s="153">
        <f>IF(N273="základní",J273,0)</f>
        <v>0</v>
      </c>
      <c r="BF273" s="153">
        <f>IF(N273="snížená",J273,0)</f>
        <v>0</v>
      </c>
      <c r="BG273" s="153">
        <f>IF(N273="zákl. přenesená",J273,0)</f>
        <v>0</v>
      </c>
      <c r="BH273" s="153">
        <f>IF(N273="sníž. přenesená",J273,0)</f>
        <v>0</v>
      </c>
      <c r="BI273" s="153">
        <f>IF(N273="nulová",J273,0)</f>
        <v>0</v>
      </c>
      <c r="BJ273" s="20" t="s">
        <v>31</v>
      </c>
      <c r="BK273" s="153">
        <f>ROUND(I273*H273,2)</f>
        <v>0</v>
      </c>
      <c r="BL273" s="20" t="s">
        <v>125</v>
      </c>
      <c r="BM273" s="152" t="s">
        <v>1128</v>
      </c>
    </row>
    <row r="274" spans="1:47" s="2" customFormat="1" ht="11.25">
      <c r="A274" s="35"/>
      <c r="B274" s="36"/>
      <c r="C274" s="35"/>
      <c r="D274" s="181" t="s">
        <v>273</v>
      </c>
      <c r="E274" s="35"/>
      <c r="F274" s="182" t="s">
        <v>471</v>
      </c>
      <c r="G274" s="35"/>
      <c r="H274" s="35"/>
      <c r="I274" s="183"/>
      <c r="J274" s="35"/>
      <c r="K274" s="35"/>
      <c r="L274" s="36"/>
      <c r="M274" s="184"/>
      <c r="N274" s="185"/>
      <c r="O274" s="56"/>
      <c r="P274" s="56"/>
      <c r="Q274" s="56"/>
      <c r="R274" s="56"/>
      <c r="S274" s="56"/>
      <c r="T274" s="57"/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T274" s="20" t="s">
        <v>273</v>
      </c>
      <c r="AU274" s="20" t="s">
        <v>78</v>
      </c>
    </row>
    <row r="275" spans="2:51" s="14" customFormat="1" ht="11.25">
      <c r="B275" s="163"/>
      <c r="D275" s="155" t="s">
        <v>127</v>
      </c>
      <c r="E275" s="164" t="s">
        <v>3</v>
      </c>
      <c r="F275" s="165" t="s">
        <v>1129</v>
      </c>
      <c r="H275" s="164" t="s">
        <v>3</v>
      </c>
      <c r="I275" s="166"/>
      <c r="L275" s="163"/>
      <c r="M275" s="167"/>
      <c r="N275" s="168"/>
      <c r="O275" s="168"/>
      <c r="P275" s="168"/>
      <c r="Q275" s="168"/>
      <c r="R275" s="168"/>
      <c r="S275" s="168"/>
      <c r="T275" s="169"/>
      <c r="AT275" s="164" t="s">
        <v>127</v>
      </c>
      <c r="AU275" s="164" t="s">
        <v>78</v>
      </c>
      <c r="AV275" s="14" t="s">
        <v>31</v>
      </c>
      <c r="AW275" s="14" t="s">
        <v>30</v>
      </c>
      <c r="AX275" s="14" t="s">
        <v>69</v>
      </c>
      <c r="AY275" s="164" t="s">
        <v>118</v>
      </c>
    </row>
    <row r="276" spans="2:51" s="13" customFormat="1" ht="11.25">
      <c r="B276" s="154"/>
      <c r="D276" s="155" t="s">
        <v>127</v>
      </c>
      <c r="E276" s="156" t="s">
        <v>3</v>
      </c>
      <c r="F276" s="157" t="s">
        <v>1130</v>
      </c>
      <c r="H276" s="158">
        <v>0.3</v>
      </c>
      <c r="I276" s="159"/>
      <c r="L276" s="154"/>
      <c r="M276" s="160"/>
      <c r="N276" s="161"/>
      <c r="O276" s="161"/>
      <c r="P276" s="161"/>
      <c r="Q276" s="161"/>
      <c r="R276" s="161"/>
      <c r="S276" s="161"/>
      <c r="T276" s="162"/>
      <c r="AT276" s="156" t="s">
        <v>127</v>
      </c>
      <c r="AU276" s="156" t="s">
        <v>78</v>
      </c>
      <c r="AV276" s="13" t="s">
        <v>78</v>
      </c>
      <c r="AW276" s="13" t="s">
        <v>30</v>
      </c>
      <c r="AX276" s="13" t="s">
        <v>69</v>
      </c>
      <c r="AY276" s="156" t="s">
        <v>118</v>
      </c>
    </row>
    <row r="277" spans="2:51" s="13" customFormat="1" ht="11.25">
      <c r="B277" s="154"/>
      <c r="D277" s="155" t="s">
        <v>127</v>
      </c>
      <c r="E277" s="156" t="s">
        <v>3</v>
      </c>
      <c r="F277" s="157" t="s">
        <v>1131</v>
      </c>
      <c r="H277" s="158">
        <v>18.375</v>
      </c>
      <c r="I277" s="159"/>
      <c r="L277" s="154"/>
      <c r="M277" s="160"/>
      <c r="N277" s="161"/>
      <c r="O277" s="161"/>
      <c r="P277" s="161"/>
      <c r="Q277" s="161"/>
      <c r="R277" s="161"/>
      <c r="S277" s="161"/>
      <c r="T277" s="162"/>
      <c r="AT277" s="156" t="s">
        <v>127</v>
      </c>
      <c r="AU277" s="156" t="s">
        <v>78</v>
      </c>
      <c r="AV277" s="13" t="s">
        <v>78</v>
      </c>
      <c r="AW277" s="13" t="s">
        <v>30</v>
      </c>
      <c r="AX277" s="13" t="s">
        <v>69</v>
      </c>
      <c r="AY277" s="156" t="s">
        <v>118</v>
      </c>
    </row>
    <row r="278" spans="2:51" s="13" customFormat="1" ht="11.25">
      <c r="B278" s="154"/>
      <c r="D278" s="155" t="s">
        <v>127</v>
      </c>
      <c r="E278" s="156" t="s">
        <v>3</v>
      </c>
      <c r="F278" s="157" t="s">
        <v>1132</v>
      </c>
      <c r="H278" s="158">
        <v>22.935</v>
      </c>
      <c r="I278" s="159"/>
      <c r="L278" s="154"/>
      <c r="M278" s="160"/>
      <c r="N278" s="161"/>
      <c r="O278" s="161"/>
      <c r="P278" s="161"/>
      <c r="Q278" s="161"/>
      <c r="R278" s="161"/>
      <c r="S278" s="161"/>
      <c r="T278" s="162"/>
      <c r="AT278" s="156" t="s">
        <v>127</v>
      </c>
      <c r="AU278" s="156" t="s">
        <v>78</v>
      </c>
      <c r="AV278" s="13" t="s">
        <v>78</v>
      </c>
      <c r="AW278" s="13" t="s">
        <v>30</v>
      </c>
      <c r="AX278" s="13" t="s">
        <v>69</v>
      </c>
      <c r="AY278" s="156" t="s">
        <v>118</v>
      </c>
    </row>
    <row r="279" spans="2:51" s="15" customFormat="1" ht="11.25">
      <c r="B279" s="170"/>
      <c r="D279" s="155" t="s">
        <v>127</v>
      </c>
      <c r="E279" s="171" t="s">
        <v>3</v>
      </c>
      <c r="F279" s="172" t="s">
        <v>150</v>
      </c>
      <c r="H279" s="173">
        <v>41.61</v>
      </c>
      <c r="I279" s="174"/>
      <c r="L279" s="170"/>
      <c r="M279" s="175"/>
      <c r="N279" s="176"/>
      <c r="O279" s="176"/>
      <c r="P279" s="176"/>
      <c r="Q279" s="176"/>
      <c r="R279" s="176"/>
      <c r="S279" s="176"/>
      <c r="T279" s="177"/>
      <c r="AT279" s="171" t="s">
        <v>127</v>
      </c>
      <c r="AU279" s="171" t="s">
        <v>78</v>
      </c>
      <c r="AV279" s="15" t="s">
        <v>125</v>
      </c>
      <c r="AW279" s="15" t="s">
        <v>30</v>
      </c>
      <c r="AX279" s="15" t="s">
        <v>31</v>
      </c>
      <c r="AY279" s="171" t="s">
        <v>118</v>
      </c>
    </row>
    <row r="280" spans="1:65" s="2" customFormat="1" ht="24.2" customHeight="1">
      <c r="A280" s="35"/>
      <c r="B280" s="140"/>
      <c r="C280" s="141" t="s">
        <v>547</v>
      </c>
      <c r="D280" s="141" t="s">
        <v>121</v>
      </c>
      <c r="E280" s="142" t="s">
        <v>490</v>
      </c>
      <c r="F280" s="143" t="s">
        <v>491</v>
      </c>
      <c r="G280" s="144" t="s">
        <v>448</v>
      </c>
      <c r="H280" s="145">
        <v>91.542</v>
      </c>
      <c r="I280" s="146"/>
      <c r="J280" s="147">
        <f>ROUND(I280*H280,2)</f>
        <v>0</v>
      </c>
      <c r="K280" s="143" t="s">
        <v>271</v>
      </c>
      <c r="L280" s="36"/>
      <c r="M280" s="148" t="s">
        <v>3</v>
      </c>
      <c r="N280" s="149" t="s">
        <v>40</v>
      </c>
      <c r="O280" s="56"/>
      <c r="P280" s="150">
        <f>O280*H280</f>
        <v>0</v>
      </c>
      <c r="Q280" s="150">
        <v>0</v>
      </c>
      <c r="R280" s="150">
        <f>Q280*H280</f>
        <v>0</v>
      </c>
      <c r="S280" s="150">
        <v>0</v>
      </c>
      <c r="T280" s="151">
        <f>S280*H280</f>
        <v>0</v>
      </c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R280" s="152" t="s">
        <v>125</v>
      </c>
      <c r="AT280" s="152" t="s">
        <v>121</v>
      </c>
      <c r="AU280" s="152" t="s">
        <v>78</v>
      </c>
      <c r="AY280" s="20" t="s">
        <v>118</v>
      </c>
      <c r="BE280" s="153">
        <f>IF(N280="základní",J280,0)</f>
        <v>0</v>
      </c>
      <c r="BF280" s="153">
        <f>IF(N280="snížená",J280,0)</f>
        <v>0</v>
      </c>
      <c r="BG280" s="153">
        <f>IF(N280="zákl. přenesená",J280,0)</f>
        <v>0</v>
      </c>
      <c r="BH280" s="153">
        <f>IF(N280="sníž. přenesená",J280,0)</f>
        <v>0</v>
      </c>
      <c r="BI280" s="153">
        <f>IF(N280="nulová",J280,0)</f>
        <v>0</v>
      </c>
      <c r="BJ280" s="20" t="s">
        <v>31</v>
      </c>
      <c r="BK280" s="153">
        <f>ROUND(I280*H280,2)</f>
        <v>0</v>
      </c>
      <c r="BL280" s="20" t="s">
        <v>125</v>
      </c>
      <c r="BM280" s="152" t="s">
        <v>1133</v>
      </c>
    </row>
    <row r="281" spans="1:47" s="2" customFormat="1" ht="11.25">
      <c r="A281" s="35"/>
      <c r="B281" s="36"/>
      <c r="C281" s="35"/>
      <c r="D281" s="181" t="s">
        <v>273</v>
      </c>
      <c r="E281" s="35"/>
      <c r="F281" s="182" t="s">
        <v>493</v>
      </c>
      <c r="G281" s="35"/>
      <c r="H281" s="35"/>
      <c r="I281" s="183"/>
      <c r="J281" s="35"/>
      <c r="K281" s="35"/>
      <c r="L281" s="36"/>
      <c r="M281" s="184"/>
      <c r="N281" s="185"/>
      <c r="O281" s="56"/>
      <c r="P281" s="56"/>
      <c r="Q281" s="56"/>
      <c r="R281" s="56"/>
      <c r="S281" s="56"/>
      <c r="T281" s="57"/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T281" s="20" t="s">
        <v>273</v>
      </c>
      <c r="AU281" s="20" t="s">
        <v>78</v>
      </c>
    </row>
    <row r="282" spans="2:51" s="13" customFormat="1" ht="11.25">
      <c r="B282" s="154"/>
      <c r="D282" s="155" t="s">
        <v>127</v>
      </c>
      <c r="E282" s="156" t="s">
        <v>3</v>
      </c>
      <c r="F282" s="157" t="s">
        <v>1134</v>
      </c>
      <c r="H282" s="158">
        <v>91.542</v>
      </c>
      <c r="I282" s="159"/>
      <c r="L282" s="154"/>
      <c r="M282" s="160"/>
      <c r="N282" s="161"/>
      <c r="O282" s="161"/>
      <c r="P282" s="161"/>
      <c r="Q282" s="161"/>
      <c r="R282" s="161"/>
      <c r="S282" s="161"/>
      <c r="T282" s="162"/>
      <c r="AT282" s="156" t="s">
        <v>127</v>
      </c>
      <c r="AU282" s="156" t="s">
        <v>78</v>
      </c>
      <c r="AV282" s="13" t="s">
        <v>78</v>
      </c>
      <c r="AW282" s="13" t="s">
        <v>30</v>
      </c>
      <c r="AX282" s="13" t="s">
        <v>69</v>
      </c>
      <c r="AY282" s="156" t="s">
        <v>118</v>
      </c>
    </row>
    <row r="283" spans="2:51" s="15" customFormat="1" ht="11.25">
      <c r="B283" s="170"/>
      <c r="D283" s="155" t="s">
        <v>127</v>
      </c>
      <c r="E283" s="171" t="s">
        <v>3</v>
      </c>
      <c r="F283" s="172" t="s">
        <v>150</v>
      </c>
      <c r="H283" s="173">
        <v>91.542</v>
      </c>
      <c r="I283" s="174"/>
      <c r="L283" s="170"/>
      <c r="M283" s="175"/>
      <c r="N283" s="176"/>
      <c r="O283" s="176"/>
      <c r="P283" s="176"/>
      <c r="Q283" s="176"/>
      <c r="R283" s="176"/>
      <c r="S283" s="176"/>
      <c r="T283" s="177"/>
      <c r="AT283" s="171" t="s">
        <v>127</v>
      </c>
      <c r="AU283" s="171" t="s">
        <v>78</v>
      </c>
      <c r="AV283" s="15" t="s">
        <v>125</v>
      </c>
      <c r="AW283" s="15" t="s">
        <v>30</v>
      </c>
      <c r="AX283" s="15" t="s">
        <v>31</v>
      </c>
      <c r="AY283" s="171" t="s">
        <v>118</v>
      </c>
    </row>
    <row r="284" spans="1:65" s="2" customFormat="1" ht="21.75" customHeight="1">
      <c r="A284" s="35"/>
      <c r="B284" s="140"/>
      <c r="C284" s="141" t="s">
        <v>550</v>
      </c>
      <c r="D284" s="141" t="s">
        <v>121</v>
      </c>
      <c r="E284" s="142" t="s">
        <v>498</v>
      </c>
      <c r="F284" s="143" t="s">
        <v>499</v>
      </c>
      <c r="G284" s="144" t="s">
        <v>448</v>
      </c>
      <c r="H284" s="145">
        <v>91.542</v>
      </c>
      <c r="I284" s="146"/>
      <c r="J284" s="147">
        <f>ROUND(I284*H284,2)</f>
        <v>0</v>
      </c>
      <c r="K284" s="143" t="s">
        <v>271</v>
      </c>
      <c r="L284" s="36"/>
      <c r="M284" s="148" t="s">
        <v>3</v>
      </c>
      <c r="N284" s="149" t="s">
        <v>40</v>
      </c>
      <c r="O284" s="56"/>
      <c r="P284" s="150">
        <f>O284*H284</f>
        <v>0</v>
      </c>
      <c r="Q284" s="150">
        <v>0</v>
      </c>
      <c r="R284" s="150">
        <f>Q284*H284</f>
        <v>0</v>
      </c>
      <c r="S284" s="150">
        <v>0</v>
      </c>
      <c r="T284" s="151">
        <f>S284*H284</f>
        <v>0</v>
      </c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R284" s="152" t="s">
        <v>125</v>
      </c>
      <c r="AT284" s="152" t="s">
        <v>121</v>
      </c>
      <c r="AU284" s="152" t="s">
        <v>78</v>
      </c>
      <c r="AY284" s="20" t="s">
        <v>118</v>
      </c>
      <c r="BE284" s="153">
        <f>IF(N284="základní",J284,0)</f>
        <v>0</v>
      </c>
      <c r="BF284" s="153">
        <f>IF(N284="snížená",J284,0)</f>
        <v>0</v>
      </c>
      <c r="BG284" s="153">
        <f>IF(N284="zákl. přenesená",J284,0)</f>
        <v>0</v>
      </c>
      <c r="BH284" s="153">
        <f>IF(N284="sníž. přenesená",J284,0)</f>
        <v>0</v>
      </c>
      <c r="BI284" s="153">
        <f>IF(N284="nulová",J284,0)</f>
        <v>0</v>
      </c>
      <c r="BJ284" s="20" t="s">
        <v>31</v>
      </c>
      <c r="BK284" s="153">
        <f>ROUND(I284*H284,2)</f>
        <v>0</v>
      </c>
      <c r="BL284" s="20" t="s">
        <v>125</v>
      </c>
      <c r="BM284" s="152" t="s">
        <v>1135</v>
      </c>
    </row>
    <row r="285" spans="1:47" s="2" customFormat="1" ht="11.25">
      <c r="A285" s="35"/>
      <c r="B285" s="36"/>
      <c r="C285" s="35"/>
      <c r="D285" s="181" t="s">
        <v>273</v>
      </c>
      <c r="E285" s="35"/>
      <c r="F285" s="182" t="s">
        <v>501</v>
      </c>
      <c r="G285" s="35"/>
      <c r="H285" s="35"/>
      <c r="I285" s="183"/>
      <c r="J285" s="35"/>
      <c r="K285" s="35"/>
      <c r="L285" s="36"/>
      <c r="M285" s="184"/>
      <c r="N285" s="185"/>
      <c r="O285" s="56"/>
      <c r="P285" s="56"/>
      <c r="Q285" s="56"/>
      <c r="R285" s="56"/>
      <c r="S285" s="56"/>
      <c r="T285" s="57"/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T285" s="20" t="s">
        <v>273</v>
      </c>
      <c r="AU285" s="20" t="s">
        <v>78</v>
      </c>
    </row>
    <row r="286" spans="2:51" s="13" customFormat="1" ht="11.25">
      <c r="B286" s="154"/>
      <c r="D286" s="155" t="s">
        <v>127</v>
      </c>
      <c r="E286" s="156" t="s">
        <v>3</v>
      </c>
      <c r="F286" s="157" t="s">
        <v>1136</v>
      </c>
      <c r="H286" s="158">
        <v>91.542</v>
      </c>
      <c r="I286" s="159"/>
      <c r="L286" s="154"/>
      <c r="M286" s="160"/>
      <c r="N286" s="161"/>
      <c r="O286" s="161"/>
      <c r="P286" s="161"/>
      <c r="Q286" s="161"/>
      <c r="R286" s="161"/>
      <c r="S286" s="161"/>
      <c r="T286" s="162"/>
      <c r="AT286" s="156" t="s">
        <v>127</v>
      </c>
      <c r="AU286" s="156" t="s">
        <v>78</v>
      </c>
      <c r="AV286" s="13" t="s">
        <v>78</v>
      </c>
      <c r="AW286" s="13" t="s">
        <v>30</v>
      </c>
      <c r="AX286" s="13" t="s">
        <v>31</v>
      </c>
      <c r="AY286" s="156" t="s">
        <v>118</v>
      </c>
    </row>
    <row r="287" spans="1:65" s="2" customFormat="1" ht="24.2" customHeight="1">
      <c r="A287" s="35"/>
      <c r="B287" s="140"/>
      <c r="C287" s="141" t="s">
        <v>556</v>
      </c>
      <c r="D287" s="141" t="s">
        <v>121</v>
      </c>
      <c r="E287" s="142" t="s">
        <v>504</v>
      </c>
      <c r="F287" s="143" t="s">
        <v>505</v>
      </c>
      <c r="G287" s="144" t="s">
        <v>448</v>
      </c>
      <c r="H287" s="145">
        <v>640.794</v>
      </c>
      <c r="I287" s="146"/>
      <c r="J287" s="147">
        <f>ROUND(I287*H287,2)</f>
        <v>0</v>
      </c>
      <c r="K287" s="143" t="s">
        <v>271</v>
      </c>
      <c r="L287" s="36"/>
      <c r="M287" s="148" t="s">
        <v>3</v>
      </c>
      <c r="N287" s="149" t="s">
        <v>40</v>
      </c>
      <c r="O287" s="56"/>
      <c r="P287" s="150">
        <f>O287*H287</f>
        <v>0</v>
      </c>
      <c r="Q287" s="150">
        <v>0</v>
      </c>
      <c r="R287" s="150">
        <f>Q287*H287</f>
        <v>0</v>
      </c>
      <c r="S287" s="150">
        <v>0</v>
      </c>
      <c r="T287" s="151">
        <f>S287*H287</f>
        <v>0</v>
      </c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R287" s="152" t="s">
        <v>125</v>
      </c>
      <c r="AT287" s="152" t="s">
        <v>121</v>
      </c>
      <c r="AU287" s="152" t="s">
        <v>78</v>
      </c>
      <c r="AY287" s="20" t="s">
        <v>118</v>
      </c>
      <c r="BE287" s="153">
        <f>IF(N287="základní",J287,0)</f>
        <v>0</v>
      </c>
      <c r="BF287" s="153">
        <f>IF(N287="snížená",J287,0)</f>
        <v>0</v>
      </c>
      <c r="BG287" s="153">
        <f>IF(N287="zákl. přenesená",J287,0)</f>
        <v>0</v>
      </c>
      <c r="BH287" s="153">
        <f>IF(N287="sníž. přenesená",J287,0)</f>
        <v>0</v>
      </c>
      <c r="BI287" s="153">
        <f>IF(N287="nulová",J287,0)</f>
        <v>0</v>
      </c>
      <c r="BJ287" s="20" t="s">
        <v>31</v>
      </c>
      <c r="BK287" s="153">
        <f>ROUND(I287*H287,2)</f>
        <v>0</v>
      </c>
      <c r="BL287" s="20" t="s">
        <v>125</v>
      </c>
      <c r="BM287" s="152" t="s">
        <v>1137</v>
      </c>
    </row>
    <row r="288" spans="1:47" s="2" customFormat="1" ht="11.25">
      <c r="A288" s="35"/>
      <c r="B288" s="36"/>
      <c r="C288" s="35"/>
      <c r="D288" s="181" t="s">
        <v>273</v>
      </c>
      <c r="E288" s="35"/>
      <c r="F288" s="182" t="s">
        <v>507</v>
      </c>
      <c r="G288" s="35"/>
      <c r="H288" s="35"/>
      <c r="I288" s="183"/>
      <c r="J288" s="35"/>
      <c r="K288" s="35"/>
      <c r="L288" s="36"/>
      <c r="M288" s="184"/>
      <c r="N288" s="185"/>
      <c r="O288" s="56"/>
      <c r="P288" s="56"/>
      <c r="Q288" s="56"/>
      <c r="R288" s="56"/>
      <c r="S288" s="56"/>
      <c r="T288" s="57"/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T288" s="20" t="s">
        <v>273</v>
      </c>
      <c r="AU288" s="20" t="s">
        <v>78</v>
      </c>
    </row>
    <row r="289" spans="2:51" s="13" customFormat="1" ht="11.25">
      <c r="B289" s="154"/>
      <c r="D289" s="155" t="s">
        <v>127</v>
      </c>
      <c r="E289" s="156" t="s">
        <v>3</v>
      </c>
      <c r="F289" s="157" t="s">
        <v>1138</v>
      </c>
      <c r="H289" s="158">
        <v>640.794</v>
      </c>
      <c r="I289" s="159"/>
      <c r="L289" s="154"/>
      <c r="M289" s="160"/>
      <c r="N289" s="161"/>
      <c r="O289" s="161"/>
      <c r="P289" s="161"/>
      <c r="Q289" s="161"/>
      <c r="R289" s="161"/>
      <c r="S289" s="161"/>
      <c r="T289" s="162"/>
      <c r="AT289" s="156" t="s">
        <v>127</v>
      </c>
      <c r="AU289" s="156" t="s">
        <v>78</v>
      </c>
      <c r="AV289" s="13" t="s">
        <v>78</v>
      </c>
      <c r="AW289" s="13" t="s">
        <v>30</v>
      </c>
      <c r="AX289" s="13" t="s">
        <v>69</v>
      </c>
      <c r="AY289" s="156" t="s">
        <v>118</v>
      </c>
    </row>
    <row r="290" spans="2:51" s="15" customFormat="1" ht="11.25">
      <c r="B290" s="170"/>
      <c r="D290" s="155" t="s">
        <v>127</v>
      </c>
      <c r="E290" s="171" t="s">
        <v>3</v>
      </c>
      <c r="F290" s="172" t="s">
        <v>150</v>
      </c>
      <c r="H290" s="173">
        <v>640.794</v>
      </c>
      <c r="I290" s="174"/>
      <c r="L290" s="170"/>
      <c r="M290" s="175"/>
      <c r="N290" s="176"/>
      <c r="O290" s="176"/>
      <c r="P290" s="176"/>
      <c r="Q290" s="176"/>
      <c r="R290" s="176"/>
      <c r="S290" s="176"/>
      <c r="T290" s="177"/>
      <c r="AT290" s="171" t="s">
        <v>127</v>
      </c>
      <c r="AU290" s="171" t="s">
        <v>78</v>
      </c>
      <c r="AV290" s="15" t="s">
        <v>125</v>
      </c>
      <c r="AW290" s="15" t="s">
        <v>30</v>
      </c>
      <c r="AX290" s="15" t="s">
        <v>31</v>
      </c>
      <c r="AY290" s="171" t="s">
        <v>118</v>
      </c>
    </row>
    <row r="291" spans="1:65" s="2" customFormat="1" ht="16.5" customHeight="1">
      <c r="A291" s="35"/>
      <c r="B291" s="140"/>
      <c r="C291" s="141" t="s">
        <v>563</v>
      </c>
      <c r="D291" s="141" t="s">
        <v>121</v>
      </c>
      <c r="E291" s="142" t="s">
        <v>510</v>
      </c>
      <c r="F291" s="143" t="s">
        <v>511</v>
      </c>
      <c r="G291" s="144" t="s">
        <v>448</v>
      </c>
      <c r="H291" s="145">
        <v>91.542</v>
      </c>
      <c r="I291" s="146"/>
      <c r="J291" s="147">
        <f>ROUND(I291*H291,2)</f>
        <v>0</v>
      </c>
      <c r="K291" s="143" t="s">
        <v>3</v>
      </c>
      <c r="L291" s="36"/>
      <c r="M291" s="148" t="s">
        <v>3</v>
      </c>
      <c r="N291" s="149" t="s">
        <v>40</v>
      </c>
      <c r="O291" s="56"/>
      <c r="P291" s="150">
        <f>O291*H291</f>
        <v>0</v>
      </c>
      <c r="Q291" s="150">
        <v>0</v>
      </c>
      <c r="R291" s="150">
        <f>Q291*H291</f>
        <v>0</v>
      </c>
      <c r="S291" s="150">
        <v>0</v>
      </c>
      <c r="T291" s="151">
        <f>S291*H291</f>
        <v>0</v>
      </c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R291" s="152" t="s">
        <v>125</v>
      </c>
      <c r="AT291" s="152" t="s">
        <v>121</v>
      </c>
      <c r="AU291" s="152" t="s">
        <v>78</v>
      </c>
      <c r="AY291" s="20" t="s">
        <v>118</v>
      </c>
      <c r="BE291" s="153">
        <f>IF(N291="základní",J291,0)</f>
        <v>0</v>
      </c>
      <c r="BF291" s="153">
        <f>IF(N291="snížená",J291,0)</f>
        <v>0</v>
      </c>
      <c r="BG291" s="153">
        <f>IF(N291="zákl. přenesená",J291,0)</f>
        <v>0</v>
      </c>
      <c r="BH291" s="153">
        <f>IF(N291="sníž. přenesená",J291,0)</f>
        <v>0</v>
      </c>
      <c r="BI291" s="153">
        <f>IF(N291="nulová",J291,0)</f>
        <v>0</v>
      </c>
      <c r="BJ291" s="20" t="s">
        <v>31</v>
      </c>
      <c r="BK291" s="153">
        <f>ROUND(I291*H291,2)</f>
        <v>0</v>
      </c>
      <c r="BL291" s="20" t="s">
        <v>125</v>
      </c>
      <c r="BM291" s="152" t="s">
        <v>1139</v>
      </c>
    </row>
    <row r="292" spans="2:51" s="13" customFormat="1" ht="11.25">
      <c r="B292" s="154"/>
      <c r="D292" s="155" t="s">
        <v>127</v>
      </c>
      <c r="E292" s="156" t="s">
        <v>3</v>
      </c>
      <c r="F292" s="157" t="s">
        <v>1136</v>
      </c>
      <c r="H292" s="158">
        <v>91.542</v>
      </c>
      <c r="I292" s="159"/>
      <c r="L292" s="154"/>
      <c r="M292" s="160"/>
      <c r="N292" s="161"/>
      <c r="O292" s="161"/>
      <c r="P292" s="161"/>
      <c r="Q292" s="161"/>
      <c r="R292" s="161"/>
      <c r="S292" s="161"/>
      <c r="T292" s="162"/>
      <c r="AT292" s="156" t="s">
        <v>127</v>
      </c>
      <c r="AU292" s="156" t="s">
        <v>78</v>
      </c>
      <c r="AV292" s="13" t="s">
        <v>78</v>
      </c>
      <c r="AW292" s="13" t="s">
        <v>30</v>
      </c>
      <c r="AX292" s="13" t="s">
        <v>31</v>
      </c>
      <c r="AY292" s="156" t="s">
        <v>118</v>
      </c>
    </row>
    <row r="293" spans="1:65" s="2" customFormat="1" ht="16.5" customHeight="1">
      <c r="A293" s="35"/>
      <c r="B293" s="140"/>
      <c r="C293" s="141" t="s">
        <v>574</v>
      </c>
      <c r="D293" s="141" t="s">
        <v>121</v>
      </c>
      <c r="E293" s="142" t="s">
        <v>514</v>
      </c>
      <c r="F293" s="143" t="s">
        <v>515</v>
      </c>
      <c r="G293" s="144" t="s">
        <v>325</v>
      </c>
      <c r="H293" s="145">
        <v>0.251</v>
      </c>
      <c r="I293" s="146"/>
      <c r="J293" s="147">
        <f>ROUND(I293*H293,2)</f>
        <v>0</v>
      </c>
      <c r="K293" s="143" t="s">
        <v>3</v>
      </c>
      <c r="L293" s="36"/>
      <c r="M293" s="148" t="s">
        <v>3</v>
      </c>
      <c r="N293" s="149" t="s">
        <v>40</v>
      </c>
      <c r="O293" s="56"/>
      <c r="P293" s="150">
        <f>O293*H293</f>
        <v>0</v>
      </c>
      <c r="Q293" s="150">
        <v>0</v>
      </c>
      <c r="R293" s="150">
        <f>Q293*H293</f>
        <v>0</v>
      </c>
      <c r="S293" s="150">
        <v>0</v>
      </c>
      <c r="T293" s="151">
        <f>S293*H293</f>
        <v>0</v>
      </c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R293" s="152" t="s">
        <v>125</v>
      </c>
      <c r="AT293" s="152" t="s">
        <v>121</v>
      </c>
      <c r="AU293" s="152" t="s">
        <v>78</v>
      </c>
      <c r="AY293" s="20" t="s">
        <v>118</v>
      </c>
      <c r="BE293" s="153">
        <f>IF(N293="základní",J293,0)</f>
        <v>0</v>
      </c>
      <c r="BF293" s="153">
        <f>IF(N293="snížená",J293,0)</f>
        <v>0</v>
      </c>
      <c r="BG293" s="153">
        <f>IF(N293="zákl. přenesená",J293,0)</f>
        <v>0</v>
      </c>
      <c r="BH293" s="153">
        <f>IF(N293="sníž. přenesená",J293,0)</f>
        <v>0</v>
      </c>
      <c r="BI293" s="153">
        <f>IF(N293="nulová",J293,0)</f>
        <v>0</v>
      </c>
      <c r="BJ293" s="20" t="s">
        <v>31</v>
      </c>
      <c r="BK293" s="153">
        <f>ROUND(I293*H293,2)</f>
        <v>0</v>
      </c>
      <c r="BL293" s="20" t="s">
        <v>125</v>
      </c>
      <c r="BM293" s="152" t="s">
        <v>1140</v>
      </c>
    </row>
    <row r="294" spans="2:51" s="13" customFormat="1" ht="11.25">
      <c r="B294" s="154"/>
      <c r="D294" s="155" t="s">
        <v>127</v>
      </c>
      <c r="E294" s="156" t="s">
        <v>3</v>
      </c>
      <c r="F294" s="157" t="s">
        <v>1141</v>
      </c>
      <c r="H294" s="158">
        <v>0.251</v>
      </c>
      <c r="I294" s="159"/>
      <c r="L294" s="154"/>
      <c r="M294" s="160"/>
      <c r="N294" s="161"/>
      <c r="O294" s="161"/>
      <c r="P294" s="161"/>
      <c r="Q294" s="161"/>
      <c r="R294" s="161"/>
      <c r="S294" s="161"/>
      <c r="T294" s="162"/>
      <c r="AT294" s="156" t="s">
        <v>127</v>
      </c>
      <c r="AU294" s="156" t="s">
        <v>78</v>
      </c>
      <c r="AV294" s="13" t="s">
        <v>78</v>
      </c>
      <c r="AW294" s="13" t="s">
        <v>30</v>
      </c>
      <c r="AX294" s="13" t="s">
        <v>69</v>
      </c>
      <c r="AY294" s="156" t="s">
        <v>118</v>
      </c>
    </row>
    <row r="295" spans="2:51" s="15" customFormat="1" ht="11.25">
      <c r="B295" s="170"/>
      <c r="D295" s="155" t="s">
        <v>127</v>
      </c>
      <c r="E295" s="171" t="s">
        <v>3</v>
      </c>
      <c r="F295" s="172" t="s">
        <v>150</v>
      </c>
      <c r="H295" s="173">
        <v>0.251</v>
      </c>
      <c r="I295" s="174"/>
      <c r="L295" s="170"/>
      <c r="M295" s="175"/>
      <c r="N295" s="176"/>
      <c r="O295" s="176"/>
      <c r="P295" s="176"/>
      <c r="Q295" s="176"/>
      <c r="R295" s="176"/>
      <c r="S295" s="176"/>
      <c r="T295" s="177"/>
      <c r="AT295" s="171" t="s">
        <v>127</v>
      </c>
      <c r="AU295" s="171" t="s">
        <v>78</v>
      </c>
      <c r="AV295" s="15" t="s">
        <v>125</v>
      </c>
      <c r="AW295" s="15" t="s">
        <v>30</v>
      </c>
      <c r="AX295" s="15" t="s">
        <v>31</v>
      </c>
      <c r="AY295" s="171" t="s">
        <v>118</v>
      </c>
    </row>
    <row r="296" spans="2:63" s="12" customFormat="1" ht="22.9" customHeight="1">
      <c r="B296" s="127"/>
      <c r="D296" s="128" t="s">
        <v>68</v>
      </c>
      <c r="E296" s="138" t="s">
        <v>125</v>
      </c>
      <c r="F296" s="138" t="s">
        <v>521</v>
      </c>
      <c r="I296" s="130"/>
      <c r="J296" s="139">
        <f>BK296</f>
        <v>0</v>
      </c>
      <c r="L296" s="127"/>
      <c r="M296" s="132"/>
      <c r="N296" s="133"/>
      <c r="O296" s="133"/>
      <c r="P296" s="134">
        <f>SUM(P297:P337)</f>
        <v>0</v>
      </c>
      <c r="Q296" s="133"/>
      <c r="R296" s="134">
        <f>SUM(R297:R337)</f>
        <v>42.99879012</v>
      </c>
      <c r="S296" s="133"/>
      <c r="T296" s="135">
        <f>SUM(T297:T337)</f>
        <v>0</v>
      </c>
      <c r="AR296" s="128" t="s">
        <v>31</v>
      </c>
      <c r="AT296" s="136" t="s">
        <v>68</v>
      </c>
      <c r="AU296" s="136" t="s">
        <v>31</v>
      </c>
      <c r="AY296" s="128" t="s">
        <v>118</v>
      </c>
      <c r="BK296" s="137">
        <f>SUM(BK297:BK337)</f>
        <v>0</v>
      </c>
    </row>
    <row r="297" spans="1:65" s="2" customFormat="1" ht="16.5" customHeight="1">
      <c r="A297" s="35"/>
      <c r="B297" s="140"/>
      <c r="C297" s="141" t="s">
        <v>579</v>
      </c>
      <c r="D297" s="141" t="s">
        <v>121</v>
      </c>
      <c r="E297" s="142" t="s">
        <v>533</v>
      </c>
      <c r="F297" s="143" t="s">
        <v>534</v>
      </c>
      <c r="G297" s="144" t="s">
        <v>325</v>
      </c>
      <c r="H297" s="145">
        <v>10.539</v>
      </c>
      <c r="I297" s="146"/>
      <c r="J297" s="147">
        <f>ROUND(I297*H297,2)</f>
        <v>0</v>
      </c>
      <c r="K297" s="143" t="s">
        <v>271</v>
      </c>
      <c r="L297" s="36"/>
      <c r="M297" s="148" t="s">
        <v>3</v>
      </c>
      <c r="N297" s="149" t="s">
        <v>40</v>
      </c>
      <c r="O297" s="56"/>
      <c r="P297" s="150">
        <f>O297*H297</f>
        <v>0</v>
      </c>
      <c r="Q297" s="150">
        <v>0</v>
      </c>
      <c r="R297" s="150">
        <f>Q297*H297</f>
        <v>0</v>
      </c>
      <c r="S297" s="150">
        <v>0</v>
      </c>
      <c r="T297" s="151">
        <f>S297*H297</f>
        <v>0</v>
      </c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R297" s="152" t="s">
        <v>125</v>
      </c>
      <c r="AT297" s="152" t="s">
        <v>121</v>
      </c>
      <c r="AU297" s="152" t="s">
        <v>78</v>
      </c>
      <c r="AY297" s="20" t="s">
        <v>118</v>
      </c>
      <c r="BE297" s="153">
        <f>IF(N297="základní",J297,0)</f>
        <v>0</v>
      </c>
      <c r="BF297" s="153">
        <f>IF(N297="snížená",J297,0)</f>
        <v>0</v>
      </c>
      <c r="BG297" s="153">
        <f>IF(N297="zákl. přenesená",J297,0)</f>
        <v>0</v>
      </c>
      <c r="BH297" s="153">
        <f>IF(N297="sníž. přenesená",J297,0)</f>
        <v>0</v>
      </c>
      <c r="BI297" s="153">
        <f>IF(N297="nulová",J297,0)</f>
        <v>0</v>
      </c>
      <c r="BJ297" s="20" t="s">
        <v>31</v>
      </c>
      <c r="BK297" s="153">
        <f>ROUND(I297*H297,2)</f>
        <v>0</v>
      </c>
      <c r="BL297" s="20" t="s">
        <v>125</v>
      </c>
      <c r="BM297" s="152" t="s">
        <v>1142</v>
      </c>
    </row>
    <row r="298" spans="1:47" s="2" customFormat="1" ht="11.25">
      <c r="A298" s="35"/>
      <c r="B298" s="36"/>
      <c r="C298" s="35"/>
      <c r="D298" s="181" t="s">
        <v>273</v>
      </c>
      <c r="E298" s="35"/>
      <c r="F298" s="182" t="s">
        <v>536</v>
      </c>
      <c r="G298" s="35"/>
      <c r="H298" s="35"/>
      <c r="I298" s="183"/>
      <c r="J298" s="35"/>
      <c r="K298" s="35"/>
      <c r="L298" s="36"/>
      <c r="M298" s="184"/>
      <c r="N298" s="185"/>
      <c r="O298" s="56"/>
      <c r="P298" s="56"/>
      <c r="Q298" s="56"/>
      <c r="R298" s="56"/>
      <c r="S298" s="56"/>
      <c r="T298" s="57"/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T298" s="20" t="s">
        <v>273</v>
      </c>
      <c r="AU298" s="20" t="s">
        <v>78</v>
      </c>
    </row>
    <row r="299" spans="2:51" s="14" customFormat="1" ht="11.25">
      <c r="B299" s="163"/>
      <c r="D299" s="155" t="s">
        <v>127</v>
      </c>
      <c r="E299" s="164" t="s">
        <v>3</v>
      </c>
      <c r="F299" s="165" t="s">
        <v>1052</v>
      </c>
      <c r="H299" s="164" t="s">
        <v>3</v>
      </c>
      <c r="I299" s="166"/>
      <c r="L299" s="163"/>
      <c r="M299" s="167"/>
      <c r="N299" s="168"/>
      <c r="O299" s="168"/>
      <c r="P299" s="168"/>
      <c r="Q299" s="168"/>
      <c r="R299" s="168"/>
      <c r="S299" s="168"/>
      <c r="T299" s="169"/>
      <c r="AT299" s="164" t="s">
        <v>127</v>
      </c>
      <c r="AU299" s="164" t="s">
        <v>78</v>
      </c>
      <c r="AV299" s="14" t="s">
        <v>31</v>
      </c>
      <c r="AW299" s="14" t="s">
        <v>30</v>
      </c>
      <c r="AX299" s="14" t="s">
        <v>69</v>
      </c>
      <c r="AY299" s="164" t="s">
        <v>118</v>
      </c>
    </row>
    <row r="300" spans="2:51" s="13" customFormat="1" ht="11.25">
      <c r="B300" s="154"/>
      <c r="D300" s="155" t="s">
        <v>127</v>
      </c>
      <c r="E300" s="156" t="s">
        <v>3</v>
      </c>
      <c r="F300" s="157" t="s">
        <v>1143</v>
      </c>
      <c r="H300" s="158">
        <v>3.813</v>
      </c>
      <c r="I300" s="159"/>
      <c r="L300" s="154"/>
      <c r="M300" s="160"/>
      <c r="N300" s="161"/>
      <c r="O300" s="161"/>
      <c r="P300" s="161"/>
      <c r="Q300" s="161"/>
      <c r="R300" s="161"/>
      <c r="S300" s="161"/>
      <c r="T300" s="162"/>
      <c r="AT300" s="156" t="s">
        <v>127</v>
      </c>
      <c r="AU300" s="156" t="s">
        <v>78</v>
      </c>
      <c r="AV300" s="13" t="s">
        <v>78</v>
      </c>
      <c r="AW300" s="13" t="s">
        <v>30</v>
      </c>
      <c r="AX300" s="13" t="s">
        <v>69</v>
      </c>
      <c r="AY300" s="156" t="s">
        <v>118</v>
      </c>
    </row>
    <row r="301" spans="2:51" s="13" customFormat="1" ht="11.25">
      <c r="B301" s="154"/>
      <c r="D301" s="155" t="s">
        <v>127</v>
      </c>
      <c r="E301" s="156" t="s">
        <v>3</v>
      </c>
      <c r="F301" s="157" t="s">
        <v>1144</v>
      </c>
      <c r="H301" s="158">
        <v>3.603</v>
      </c>
      <c r="I301" s="159"/>
      <c r="L301" s="154"/>
      <c r="M301" s="160"/>
      <c r="N301" s="161"/>
      <c r="O301" s="161"/>
      <c r="P301" s="161"/>
      <c r="Q301" s="161"/>
      <c r="R301" s="161"/>
      <c r="S301" s="161"/>
      <c r="T301" s="162"/>
      <c r="AT301" s="156" t="s">
        <v>127</v>
      </c>
      <c r="AU301" s="156" t="s">
        <v>78</v>
      </c>
      <c r="AV301" s="13" t="s">
        <v>78</v>
      </c>
      <c r="AW301" s="13" t="s">
        <v>30</v>
      </c>
      <c r="AX301" s="13" t="s">
        <v>69</v>
      </c>
      <c r="AY301" s="156" t="s">
        <v>118</v>
      </c>
    </row>
    <row r="302" spans="2:51" s="13" customFormat="1" ht="11.25">
      <c r="B302" s="154"/>
      <c r="D302" s="155" t="s">
        <v>127</v>
      </c>
      <c r="E302" s="156" t="s">
        <v>3</v>
      </c>
      <c r="F302" s="157" t="s">
        <v>1145</v>
      </c>
      <c r="H302" s="158">
        <v>2.151</v>
      </c>
      <c r="I302" s="159"/>
      <c r="L302" s="154"/>
      <c r="M302" s="160"/>
      <c r="N302" s="161"/>
      <c r="O302" s="161"/>
      <c r="P302" s="161"/>
      <c r="Q302" s="161"/>
      <c r="R302" s="161"/>
      <c r="S302" s="161"/>
      <c r="T302" s="162"/>
      <c r="AT302" s="156" t="s">
        <v>127</v>
      </c>
      <c r="AU302" s="156" t="s">
        <v>78</v>
      </c>
      <c r="AV302" s="13" t="s">
        <v>78</v>
      </c>
      <c r="AW302" s="13" t="s">
        <v>30</v>
      </c>
      <c r="AX302" s="13" t="s">
        <v>69</v>
      </c>
      <c r="AY302" s="156" t="s">
        <v>118</v>
      </c>
    </row>
    <row r="303" spans="2:51" s="13" customFormat="1" ht="11.25">
      <c r="B303" s="154"/>
      <c r="D303" s="155" t="s">
        <v>127</v>
      </c>
      <c r="E303" s="156" t="s">
        <v>3</v>
      </c>
      <c r="F303" s="157" t="s">
        <v>1146</v>
      </c>
      <c r="H303" s="158">
        <v>0.972</v>
      </c>
      <c r="I303" s="159"/>
      <c r="L303" s="154"/>
      <c r="M303" s="160"/>
      <c r="N303" s="161"/>
      <c r="O303" s="161"/>
      <c r="P303" s="161"/>
      <c r="Q303" s="161"/>
      <c r="R303" s="161"/>
      <c r="S303" s="161"/>
      <c r="T303" s="162"/>
      <c r="AT303" s="156" t="s">
        <v>127</v>
      </c>
      <c r="AU303" s="156" t="s">
        <v>78</v>
      </c>
      <c r="AV303" s="13" t="s">
        <v>78</v>
      </c>
      <c r="AW303" s="13" t="s">
        <v>30</v>
      </c>
      <c r="AX303" s="13" t="s">
        <v>69</v>
      </c>
      <c r="AY303" s="156" t="s">
        <v>118</v>
      </c>
    </row>
    <row r="304" spans="2:51" s="15" customFormat="1" ht="11.25">
      <c r="B304" s="170"/>
      <c r="D304" s="155" t="s">
        <v>127</v>
      </c>
      <c r="E304" s="171" t="s">
        <v>3</v>
      </c>
      <c r="F304" s="172" t="s">
        <v>150</v>
      </c>
      <c r="H304" s="173">
        <v>10.539</v>
      </c>
      <c r="I304" s="174"/>
      <c r="L304" s="170"/>
      <c r="M304" s="175"/>
      <c r="N304" s="176"/>
      <c r="O304" s="176"/>
      <c r="P304" s="176"/>
      <c r="Q304" s="176"/>
      <c r="R304" s="176"/>
      <c r="S304" s="176"/>
      <c r="T304" s="177"/>
      <c r="AT304" s="171" t="s">
        <v>127</v>
      </c>
      <c r="AU304" s="171" t="s">
        <v>78</v>
      </c>
      <c r="AV304" s="15" t="s">
        <v>125</v>
      </c>
      <c r="AW304" s="15" t="s">
        <v>30</v>
      </c>
      <c r="AX304" s="15" t="s">
        <v>31</v>
      </c>
      <c r="AY304" s="171" t="s">
        <v>118</v>
      </c>
    </row>
    <row r="305" spans="1:65" s="2" customFormat="1" ht="24.2" customHeight="1">
      <c r="A305" s="35"/>
      <c r="B305" s="140"/>
      <c r="C305" s="141" t="s">
        <v>586</v>
      </c>
      <c r="D305" s="141" t="s">
        <v>121</v>
      </c>
      <c r="E305" s="142" t="s">
        <v>542</v>
      </c>
      <c r="F305" s="143" t="s">
        <v>543</v>
      </c>
      <c r="G305" s="144" t="s">
        <v>325</v>
      </c>
      <c r="H305" s="145">
        <v>10.539</v>
      </c>
      <c r="I305" s="146"/>
      <c r="J305" s="147">
        <f>ROUND(I305*H305,2)</f>
        <v>0</v>
      </c>
      <c r="K305" s="143" t="s">
        <v>271</v>
      </c>
      <c r="L305" s="36"/>
      <c r="M305" s="148" t="s">
        <v>3</v>
      </c>
      <c r="N305" s="149" t="s">
        <v>40</v>
      </c>
      <c r="O305" s="56"/>
      <c r="P305" s="150">
        <f>O305*H305</f>
        <v>0</v>
      </c>
      <c r="Q305" s="150">
        <v>0</v>
      </c>
      <c r="R305" s="150">
        <f>Q305*H305</f>
        <v>0</v>
      </c>
      <c r="S305" s="150">
        <v>0</v>
      </c>
      <c r="T305" s="151">
        <f>S305*H305</f>
        <v>0</v>
      </c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R305" s="152" t="s">
        <v>125</v>
      </c>
      <c r="AT305" s="152" t="s">
        <v>121</v>
      </c>
      <c r="AU305" s="152" t="s">
        <v>78</v>
      </c>
      <c r="AY305" s="20" t="s">
        <v>118</v>
      </c>
      <c r="BE305" s="153">
        <f>IF(N305="základní",J305,0)</f>
        <v>0</v>
      </c>
      <c r="BF305" s="153">
        <f>IF(N305="snížená",J305,0)</f>
        <v>0</v>
      </c>
      <c r="BG305" s="153">
        <f>IF(N305="zákl. přenesená",J305,0)</f>
        <v>0</v>
      </c>
      <c r="BH305" s="153">
        <f>IF(N305="sníž. přenesená",J305,0)</f>
        <v>0</v>
      </c>
      <c r="BI305" s="153">
        <f>IF(N305="nulová",J305,0)</f>
        <v>0</v>
      </c>
      <c r="BJ305" s="20" t="s">
        <v>31</v>
      </c>
      <c r="BK305" s="153">
        <f>ROUND(I305*H305,2)</f>
        <v>0</v>
      </c>
      <c r="BL305" s="20" t="s">
        <v>125</v>
      </c>
      <c r="BM305" s="152" t="s">
        <v>1147</v>
      </c>
    </row>
    <row r="306" spans="1:47" s="2" customFormat="1" ht="11.25">
      <c r="A306" s="35"/>
      <c r="B306" s="36"/>
      <c r="C306" s="35"/>
      <c r="D306" s="181" t="s">
        <v>273</v>
      </c>
      <c r="E306" s="35"/>
      <c r="F306" s="182" t="s">
        <v>545</v>
      </c>
      <c r="G306" s="35"/>
      <c r="H306" s="35"/>
      <c r="I306" s="183"/>
      <c r="J306" s="35"/>
      <c r="K306" s="35"/>
      <c r="L306" s="36"/>
      <c r="M306" s="184"/>
      <c r="N306" s="185"/>
      <c r="O306" s="56"/>
      <c r="P306" s="56"/>
      <c r="Q306" s="56"/>
      <c r="R306" s="56"/>
      <c r="S306" s="56"/>
      <c r="T306" s="57"/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T306" s="20" t="s">
        <v>273</v>
      </c>
      <c r="AU306" s="20" t="s">
        <v>78</v>
      </c>
    </row>
    <row r="307" spans="2:51" s="13" customFormat="1" ht="11.25">
      <c r="B307" s="154"/>
      <c r="D307" s="155" t="s">
        <v>127</v>
      </c>
      <c r="E307" s="156" t="s">
        <v>3</v>
      </c>
      <c r="F307" s="157" t="s">
        <v>1148</v>
      </c>
      <c r="H307" s="158">
        <v>10.539</v>
      </c>
      <c r="I307" s="159"/>
      <c r="L307" s="154"/>
      <c r="M307" s="160"/>
      <c r="N307" s="161"/>
      <c r="O307" s="161"/>
      <c r="P307" s="161"/>
      <c r="Q307" s="161"/>
      <c r="R307" s="161"/>
      <c r="S307" s="161"/>
      <c r="T307" s="162"/>
      <c r="AT307" s="156" t="s">
        <v>127</v>
      </c>
      <c r="AU307" s="156" t="s">
        <v>78</v>
      </c>
      <c r="AV307" s="13" t="s">
        <v>78</v>
      </c>
      <c r="AW307" s="13" t="s">
        <v>30</v>
      </c>
      <c r="AX307" s="13" t="s">
        <v>31</v>
      </c>
      <c r="AY307" s="156" t="s">
        <v>118</v>
      </c>
    </row>
    <row r="308" spans="1:65" s="2" customFormat="1" ht="37.9" customHeight="1">
      <c r="A308" s="35"/>
      <c r="B308" s="140"/>
      <c r="C308" s="141" t="s">
        <v>591</v>
      </c>
      <c r="D308" s="141" t="s">
        <v>121</v>
      </c>
      <c r="E308" s="142" t="s">
        <v>462</v>
      </c>
      <c r="F308" s="143" t="s">
        <v>463</v>
      </c>
      <c r="G308" s="144" t="s">
        <v>325</v>
      </c>
      <c r="H308" s="145">
        <v>10.539</v>
      </c>
      <c r="I308" s="146"/>
      <c r="J308" s="147">
        <f>ROUND(I308*H308,2)</f>
        <v>0</v>
      </c>
      <c r="K308" s="143" t="s">
        <v>271</v>
      </c>
      <c r="L308" s="36"/>
      <c r="M308" s="148" t="s">
        <v>3</v>
      </c>
      <c r="N308" s="149" t="s">
        <v>40</v>
      </c>
      <c r="O308" s="56"/>
      <c r="P308" s="150">
        <f>O308*H308</f>
        <v>0</v>
      </c>
      <c r="Q308" s="150">
        <v>0</v>
      </c>
      <c r="R308" s="150">
        <f>Q308*H308</f>
        <v>0</v>
      </c>
      <c r="S308" s="150">
        <v>0</v>
      </c>
      <c r="T308" s="151">
        <f>S308*H308</f>
        <v>0</v>
      </c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R308" s="152" t="s">
        <v>125</v>
      </c>
      <c r="AT308" s="152" t="s">
        <v>121</v>
      </c>
      <c r="AU308" s="152" t="s">
        <v>78</v>
      </c>
      <c r="AY308" s="20" t="s">
        <v>118</v>
      </c>
      <c r="BE308" s="153">
        <f>IF(N308="základní",J308,0)</f>
        <v>0</v>
      </c>
      <c r="BF308" s="153">
        <f>IF(N308="snížená",J308,0)</f>
        <v>0</v>
      </c>
      <c r="BG308" s="153">
        <f>IF(N308="zákl. přenesená",J308,0)</f>
        <v>0</v>
      </c>
      <c r="BH308" s="153">
        <f>IF(N308="sníž. přenesená",J308,0)</f>
        <v>0</v>
      </c>
      <c r="BI308" s="153">
        <f>IF(N308="nulová",J308,0)</f>
        <v>0</v>
      </c>
      <c r="BJ308" s="20" t="s">
        <v>31</v>
      </c>
      <c r="BK308" s="153">
        <f>ROUND(I308*H308,2)</f>
        <v>0</v>
      </c>
      <c r="BL308" s="20" t="s">
        <v>125</v>
      </c>
      <c r="BM308" s="152" t="s">
        <v>1149</v>
      </c>
    </row>
    <row r="309" spans="1:47" s="2" customFormat="1" ht="11.25">
      <c r="A309" s="35"/>
      <c r="B309" s="36"/>
      <c r="C309" s="35"/>
      <c r="D309" s="181" t="s">
        <v>273</v>
      </c>
      <c r="E309" s="35"/>
      <c r="F309" s="182" t="s">
        <v>465</v>
      </c>
      <c r="G309" s="35"/>
      <c r="H309" s="35"/>
      <c r="I309" s="183"/>
      <c r="J309" s="35"/>
      <c r="K309" s="35"/>
      <c r="L309" s="36"/>
      <c r="M309" s="184"/>
      <c r="N309" s="185"/>
      <c r="O309" s="56"/>
      <c r="P309" s="56"/>
      <c r="Q309" s="56"/>
      <c r="R309" s="56"/>
      <c r="S309" s="56"/>
      <c r="T309" s="57"/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T309" s="20" t="s">
        <v>273</v>
      </c>
      <c r="AU309" s="20" t="s">
        <v>78</v>
      </c>
    </row>
    <row r="310" spans="2:51" s="13" customFormat="1" ht="11.25">
      <c r="B310" s="154"/>
      <c r="D310" s="155" t="s">
        <v>127</v>
      </c>
      <c r="E310" s="156" t="s">
        <v>3</v>
      </c>
      <c r="F310" s="157" t="s">
        <v>1148</v>
      </c>
      <c r="H310" s="158">
        <v>10.539</v>
      </c>
      <c r="I310" s="159"/>
      <c r="L310" s="154"/>
      <c r="M310" s="160"/>
      <c r="N310" s="161"/>
      <c r="O310" s="161"/>
      <c r="P310" s="161"/>
      <c r="Q310" s="161"/>
      <c r="R310" s="161"/>
      <c r="S310" s="161"/>
      <c r="T310" s="162"/>
      <c r="AT310" s="156" t="s">
        <v>127</v>
      </c>
      <c r="AU310" s="156" t="s">
        <v>78</v>
      </c>
      <c r="AV310" s="13" t="s">
        <v>78</v>
      </c>
      <c r="AW310" s="13" t="s">
        <v>30</v>
      </c>
      <c r="AX310" s="13" t="s">
        <v>31</v>
      </c>
      <c r="AY310" s="156" t="s">
        <v>118</v>
      </c>
    </row>
    <row r="311" spans="1:65" s="2" customFormat="1" ht="21.75" customHeight="1">
      <c r="A311" s="35"/>
      <c r="B311" s="140"/>
      <c r="C311" s="141" t="s">
        <v>596</v>
      </c>
      <c r="D311" s="141" t="s">
        <v>121</v>
      </c>
      <c r="E311" s="142" t="s">
        <v>564</v>
      </c>
      <c r="F311" s="143" t="s">
        <v>565</v>
      </c>
      <c r="G311" s="144" t="s">
        <v>171</v>
      </c>
      <c r="H311" s="145">
        <v>318.9</v>
      </c>
      <c r="I311" s="146"/>
      <c r="J311" s="147">
        <f>ROUND(I311*H311,2)</f>
        <v>0</v>
      </c>
      <c r="K311" s="143" t="s">
        <v>271</v>
      </c>
      <c r="L311" s="36"/>
      <c r="M311" s="148" t="s">
        <v>3</v>
      </c>
      <c r="N311" s="149" t="s">
        <v>40</v>
      </c>
      <c r="O311" s="56"/>
      <c r="P311" s="150">
        <f>O311*H311</f>
        <v>0</v>
      </c>
      <c r="Q311" s="150">
        <v>0.00165</v>
      </c>
      <c r="R311" s="150">
        <f>Q311*H311</f>
        <v>0.526185</v>
      </c>
      <c r="S311" s="150">
        <v>0</v>
      </c>
      <c r="T311" s="151">
        <f>S311*H311</f>
        <v>0</v>
      </c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R311" s="152" t="s">
        <v>125</v>
      </c>
      <c r="AT311" s="152" t="s">
        <v>121</v>
      </c>
      <c r="AU311" s="152" t="s">
        <v>78</v>
      </c>
      <c r="AY311" s="20" t="s">
        <v>118</v>
      </c>
      <c r="BE311" s="153">
        <f>IF(N311="základní",J311,0)</f>
        <v>0</v>
      </c>
      <c r="BF311" s="153">
        <f>IF(N311="snížená",J311,0)</f>
        <v>0</v>
      </c>
      <c r="BG311" s="153">
        <f>IF(N311="zákl. přenesená",J311,0)</f>
        <v>0</v>
      </c>
      <c r="BH311" s="153">
        <f>IF(N311="sníž. přenesená",J311,0)</f>
        <v>0</v>
      </c>
      <c r="BI311" s="153">
        <f>IF(N311="nulová",J311,0)</f>
        <v>0</v>
      </c>
      <c r="BJ311" s="20" t="s">
        <v>31</v>
      </c>
      <c r="BK311" s="153">
        <f>ROUND(I311*H311,2)</f>
        <v>0</v>
      </c>
      <c r="BL311" s="20" t="s">
        <v>125</v>
      </c>
      <c r="BM311" s="152" t="s">
        <v>1150</v>
      </c>
    </row>
    <row r="312" spans="1:47" s="2" customFormat="1" ht="11.25">
      <c r="A312" s="35"/>
      <c r="B312" s="36"/>
      <c r="C312" s="35"/>
      <c r="D312" s="181" t="s">
        <v>273</v>
      </c>
      <c r="E312" s="35"/>
      <c r="F312" s="182" t="s">
        <v>567</v>
      </c>
      <c r="G312" s="35"/>
      <c r="H312" s="35"/>
      <c r="I312" s="183"/>
      <c r="J312" s="35"/>
      <c r="K312" s="35"/>
      <c r="L312" s="36"/>
      <c r="M312" s="184"/>
      <c r="N312" s="185"/>
      <c r="O312" s="56"/>
      <c r="P312" s="56"/>
      <c r="Q312" s="56"/>
      <c r="R312" s="56"/>
      <c r="S312" s="56"/>
      <c r="T312" s="57"/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T312" s="20" t="s">
        <v>273</v>
      </c>
      <c r="AU312" s="20" t="s">
        <v>78</v>
      </c>
    </row>
    <row r="313" spans="2:51" s="13" customFormat="1" ht="11.25">
      <c r="B313" s="154"/>
      <c r="D313" s="155" t="s">
        <v>127</v>
      </c>
      <c r="E313" s="156" t="s">
        <v>3</v>
      </c>
      <c r="F313" s="157" t="s">
        <v>131</v>
      </c>
      <c r="H313" s="158">
        <v>3</v>
      </c>
      <c r="I313" s="159"/>
      <c r="L313" s="154"/>
      <c r="M313" s="160"/>
      <c r="N313" s="161"/>
      <c r="O313" s="161"/>
      <c r="P313" s="161"/>
      <c r="Q313" s="161"/>
      <c r="R313" s="161"/>
      <c r="S313" s="161"/>
      <c r="T313" s="162"/>
      <c r="AT313" s="156" t="s">
        <v>127</v>
      </c>
      <c r="AU313" s="156" t="s">
        <v>78</v>
      </c>
      <c r="AV313" s="13" t="s">
        <v>78</v>
      </c>
      <c r="AW313" s="13" t="s">
        <v>30</v>
      </c>
      <c r="AX313" s="13" t="s">
        <v>69</v>
      </c>
      <c r="AY313" s="156" t="s">
        <v>118</v>
      </c>
    </row>
    <row r="314" spans="2:51" s="13" customFormat="1" ht="11.25">
      <c r="B314" s="154"/>
      <c r="D314" s="155" t="s">
        <v>127</v>
      </c>
      <c r="E314" s="156" t="s">
        <v>3</v>
      </c>
      <c r="F314" s="157" t="s">
        <v>1151</v>
      </c>
      <c r="H314" s="158">
        <v>168.9</v>
      </c>
      <c r="I314" s="159"/>
      <c r="L314" s="154"/>
      <c r="M314" s="160"/>
      <c r="N314" s="161"/>
      <c r="O314" s="161"/>
      <c r="P314" s="161"/>
      <c r="Q314" s="161"/>
      <c r="R314" s="161"/>
      <c r="S314" s="161"/>
      <c r="T314" s="162"/>
      <c r="AT314" s="156" t="s">
        <v>127</v>
      </c>
      <c r="AU314" s="156" t="s">
        <v>78</v>
      </c>
      <c r="AV314" s="13" t="s">
        <v>78</v>
      </c>
      <c r="AW314" s="13" t="s">
        <v>30</v>
      </c>
      <c r="AX314" s="13" t="s">
        <v>69</v>
      </c>
      <c r="AY314" s="156" t="s">
        <v>118</v>
      </c>
    </row>
    <row r="315" spans="2:51" s="13" customFormat="1" ht="11.25">
      <c r="B315" s="154"/>
      <c r="D315" s="155" t="s">
        <v>127</v>
      </c>
      <c r="E315" s="156" t="s">
        <v>3</v>
      </c>
      <c r="F315" s="157" t="s">
        <v>1152</v>
      </c>
      <c r="H315" s="158">
        <v>147</v>
      </c>
      <c r="I315" s="159"/>
      <c r="L315" s="154"/>
      <c r="M315" s="160"/>
      <c r="N315" s="161"/>
      <c r="O315" s="161"/>
      <c r="P315" s="161"/>
      <c r="Q315" s="161"/>
      <c r="R315" s="161"/>
      <c r="S315" s="161"/>
      <c r="T315" s="162"/>
      <c r="AT315" s="156" t="s">
        <v>127</v>
      </c>
      <c r="AU315" s="156" t="s">
        <v>78</v>
      </c>
      <c r="AV315" s="13" t="s">
        <v>78</v>
      </c>
      <c r="AW315" s="13" t="s">
        <v>30</v>
      </c>
      <c r="AX315" s="13" t="s">
        <v>69</v>
      </c>
      <c r="AY315" s="156" t="s">
        <v>118</v>
      </c>
    </row>
    <row r="316" spans="2:51" s="15" customFormat="1" ht="11.25">
      <c r="B316" s="170"/>
      <c r="D316" s="155" t="s">
        <v>127</v>
      </c>
      <c r="E316" s="171" t="s">
        <v>3</v>
      </c>
      <c r="F316" s="172" t="s">
        <v>150</v>
      </c>
      <c r="H316" s="173">
        <v>318.9</v>
      </c>
      <c r="I316" s="174"/>
      <c r="L316" s="170"/>
      <c r="M316" s="175"/>
      <c r="N316" s="176"/>
      <c r="O316" s="176"/>
      <c r="P316" s="176"/>
      <c r="Q316" s="176"/>
      <c r="R316" s="176"/>
      <c r="S316" s="176"/>
      <c r="T316" s="177"/>
      <c r="AT316" s="171" t="s">
        <v>127</v>
      </c>
      <c r="AU316" s="171" t="s">
        <v>78</v>
      </c>
      <c r="AV316" s="15" t="s">
        <v>125</v>
      </c>
      <c r="AW316" s="15" t="s">
        <v>30</v>
      </c>
      <c r="AX316" s="15" t="s">
        <v>31</v>
      </c>
      <c r="AY316" s="171" t="s">
        <v>118</v>
      </c>
    </row>
    <row r="317" spans="1:65" s="2" customFormat="1" ht="16.5" customHeight="1">
      <c r="A317" s="35"/>
      <c r="B317" s="140"/>
      <c r="C317" s="194" t="s">
        <v>601</v>
      </c>
      <c r="D317" s="194" t="s">
        <v>445</v>
      </c>
      <c r="E317" s="195" t="s">
        <v>1153</v>
      </c>
      <c r="F317" s="196" t="s">
        <v>1154</v>
      </c>
      <c r="G317" s="197" t="s">
        <v>171</v>
      </c>
      <c r="H317" s="198">
        <v>322.089</v>
      </c>
      <c r="I317" s="199"/>
      <c r="J317" s="200">
        <f>ROUND(I317*H317,2)</f>
        <v>0</v>
      </c>
      <c r="K317" s="196" t="s">
        <v>3</v>
      </c>
      <c r="L317" s="201"/>
      <c r="M317" s="202" t="s">
        <v>3</v>
      </c>
      <c r="N317" s="203" t="s">
        <v>40</v>
      </c>
      <c r="O317" s="56"/>
      <c r="P317" s="150">
        <f>O317*H317</f>
        <v>0</v>
      </c>
      <c r="Q317" s="150">
        <v>0.02</v>
      </c>
      <c r="R317" s="150">
        <f>Q317*H317</f>
        <v>6.4417800000000005</v>
      </c>
      <c r="S317" s="150">
        <v>0</v>
      </c>
      <c r="T317" s="151">
        <f>S317*H317</f>
        <v>0</v>
      </c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R317" s="152" t="s">
        <v>160</v>
      </c>
      <c r="AT317" s="152" t="s">
        <v>445</v>
      </c>
      <c r="AU317" s="152" t="s">
        <v>78</v>
      </c>
      <c r="AY317" s="20" t="s">
        <v>118</v>
      </c>
      <c r="BE317" s="153">
        <f>IF(N317="základní",J317,0)</f>
        <v>0</v>
      </c>
      <c r="BF317" s="153">
        <f>IF(N317="snížená",J317,0)</f>
        <v>0</v>
      </c>
      <c r="BG317" s="153">
        <f>IF(N317="zákl. přenesená",J317,0)</f>
        <v>0</v>
      </c>
      <c r="BH317" s="153">
        <f>IF(N317="sníž. přenesená",J317,0)</f>
        <v>0</v>
      </c>
      <c r="BI317" s="153">
        <f>IF(N317="nulová",J317,0)</f>
        <v>0</v>
      </c>
      <c r="BJ317" s="20" t="s">
        <v>31</v>
      </c>
      <c r="BK317" s="153">
        <f>ROUND(I317*H317,2)</f>
        <v>0</v>
      </c>
      <c r="BL317" s="20" t="s">
        <v>125</v>
      </c>
      <c r="BM317" s="152" t="s">
        <v>1155</v>
      </c>
    </row>
    <row r="318" spans="2:51" s="13" customFormat="1" ht="11.25">
      <c r="B318" s="154"/>
      <c r="D318" s="155" t="s">
        <v>127</v>
      </c>
      <c r="E318" s="156" t="s">
        <v>3</v>
      </c>
      <c r="F318" s="157" t="s">
        <v>1156</v>
      </c>
      <c r="H318" s="158">
        <v>322.089</v>
      </c>
      <c r="I318" s="159"/>
      <c r="L318" s="154"/>
      <c r="M318" s="160"/>
      <c r="N318" s="161"/>
      <c r="O318" s="161"/>
      <c r="P318" s="161"/>
      <c r="Q318" s="161"/>
      <c r="R318" s="161"/>
      <c r="S318" s="161"/>
      <c r="T318" s="162"/>
      <c r="AT318" s="156" t="s">
        <v>127</v>
      </c>
      <c r="AU318" s="156" t="s">
        <v>78</v>
      </c>
      <c r="AV318" s="13" t="s">
        <v>78</v>
      </c>
      <c r="AW318" s="13" t="s">
        <v>30</v>
      </c>
      <c r="AX318" s="13" t="s">
        <v>69</v>
      </c>
      <c r="AY318" s="156" t="s">
        <v>118</v>
      </c>
    </row>
    <row r="319" spans="2:51" s="15" customFormat="1" ht="11.25">
      <c r="B319" s="170"/>
      <c r="D319" s="155" t="s">
        <v>127</v>
      </c>
      <c r="E319" s="171" t="s">
        <v>3</v>
      </c>
      <c r="F319" s="172" t="s">
        <v>150</v>
      </c>
      <c r="H319" s="173">
        <v>322.089</v>
      </c>
      <c r="I319" s="174"/>
      <c r="L319" s="170"/>
      <c r="M319" s="175"/>
      <c r="N319" s="176"/>
      <c r="O319" s="176"/>
      <c r="P319" s="176"/>
      <c r="Q319" s="176"/>
      <c r="R319" s="176"/>
      <c r="S319" s="176"/>
      <c r="T319" s="177"/>
      <c r="AT319" s="171" t="s">
        <v>127</v>
      </c>
      <c r="AU319" s="171" t="s">
        <v>78</v>
      </c>
      <c r="AV319" s="15" t="s">
        <v>125</v>
      </c>
      <c r="AW319" s="15" t="s">
        <v>30</v>
      </c>
      <c r="AX319" s="15" t="s">
        <v>31</v>
      </c>
      <c r="AY319" s="171" t="s">
        <v>118</v>
      </c>
    </row>
    <row r="320" spans="1:65" s="2" customFormat="1" ht="24.2" customHeight="1">
      <c r="A320" s="35"/>
      <c r="B320" s="140"/>
      <c r="C320" s="141" t="s">
        <v>605</v>
      </c>
      <c r="D320" s="141" t="s">
        <v>121</v>
      </c>
      <c r="E320" s="142" t="s">
        <v>551</v>
      </c>
      <c r="F320" s="143" t="s">
        <v>552</v>
      </c>
      <c r="G320" s="144" t="s">
        <v>325</v>
      </c>
      <c r="H320" s="145">
        <v>12.756</v>
      </c>
      <c r="I320" s="146"/>
      <c r="J320" s="147">
        <f>ROUND(I320*H320,2)</f>
        <v>0</v>
      </c>
      <c r="K320" s="143" t="s">
        <v>271</v>
      </c>
      <c r="L320" s="36"/>
      <c r="M320" s="148" t="s">
        <v>3</v>
      </c>
      <c r="N320" s="149" t="s">
        <v>40</v>
      </c>
      <c r="O320" s="56"/>
      <c r="P320" s="150">
        <f>O320*H320</f>
        <v>0</v>
      </c>
      <c r="Q320" s="150">
        <v>2.30102</v>
      </c>
      <c r="R320" s="150">
        <f>Q320*H320</f>
        <v>29.351811119999997</v>
      </c>
      <c r="S320" s="150">
        <v>0</v>
      </c>
      <c r="T320" s="151">
        <f>S320*H320</f>
        <v>0</v>
      </c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R320" s="152" t="s">
        <v>125</v>
      </c>
      <c r="AT320" s="152" t="s">
        <v>121</v>
      </c>
      <c r="AU320" s="152" t="s">
        <v>78</v>
      </c>
      <c r="AY320" s="20" t="s">
        <v>118</v>
      </c>
      <c r="BE320" s="153">
        <f>IF(N320="základní",J320,0)</f>
        <v>0</v>
      </c>
      <c r="BF320" s="153">
        <f>IF(N320="snížená",J320,0)</f>
        <v>0</v>
      </c>
      <c r="BG320" s="153">
        <f>IF(N320="zákl. přenesená",J320,0)</f>
        <v>0</v>
      </c>
      <c r="BH320" s="153">
        <f>IF(N320="sníž. přenesená",J320,0)</f>
        <v>0</v>
      </c>
      <c r="BI320" s="153">
        <f>IF(N320="nulová",J320,0)</f>
        <v>0</v>
      </c>
      <c r="BJ320" s="20" t="s">
        <v>31</v>
      </c>
      <c r="BK320" s="153">
        <f>ROUND(I320*H320,2)</f>
        <v>0</v>
      </c>
      <c r="BL320" s="20" t="s">
        <v>125</v>
      </c>
      <c r="BM320" s="152" t="s">
        <v>1157</v>
      </c>
    </row>
    <row r="321" spans="1:47" s="2" customFormat="1" ht="11.25">
      <c r="A321" s="35"/>
      <c r="B321" s="36"/>
      <c r="C321" s="35"/>
      <c r="D321" s="181" t="s">
        <v>273</v>
      </c>
      <c r="E321" s="35"/>
      <c r="F321" s="182" t="s">
        <v>554</v>
      </c>
      <c r="G321" s="35"/>
      <c r="H321" s="35"/>
      <c r="I321" s="183"/>
      <c r="J321" s="35"/>
      <c r="K321" s="35"/>
      <c r="L321" s="36"/>
      <c r="M321" s="184"/>
      <c r="N321" s="185"/>
      <c r="O321" s="56"/>
      <c r="P321" s="56"/>
      <c r="Q321" s="56"/>
      <c r="R321" s="56"/>
      <c r="S321" s="56"/>
      <c r="T321" s="57"/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T321" s="20" t="s">
        <v>273</v>
      </c>
      <c r="AU321" s="20" t="s">
        <v>78</v>
      </c>
    </row>
    <row r="322" spans="2:51" s="14" customFormat="1" ht="11.25">
      <c r="B322" s="163"/>
      <c r="D322" s="155" t="s">
        <v>127</v>
      </c>
      <c r="E322" s="164" t="s">
        <v>3</v>
      </c>
      <c r="F322" s="165" t="s">
        <v>555</v>
      </c>
      <c r="H322" s="164" t="s">
        <v>3</v>
      </c>
      <c r="I322" s="166"/>
      <c r="L322" s="163"/>
      <c r="M322" s="167"/>
      <c r="N322" s="168"/>
      <c r="O322" s="168"/>
      <c r="P322" s="168"/>
      <c r="Q322" s="168"/>
      <c r="R322" s="168"/>
      <c r="S322" s="168"/>
      <c r="T322" s="169"/>
      <c r="AT322" s="164" t="s">
        <v>127</v>
      </c>
      <c r="AU322" s="164" t="s">
        <v>78</v>
      </c>
      <c r="AV322" s="14" t="s">
        <v>31</v>
      </c>
      <c r="AW322" s="14" t="s">
        <v>30</v>
      </c>
      <c r="AX322" s="14" t="s">
        <v>69</v>
      </c>
      <c r="AY322" s="164" t="s">
        <v>118</v>
      </c>
    </row>
    <row r="323" spans="2:51" s="14" customFormat="1" ht="11.25">
      <c r="B323" s="163"/>
      <c r="D323" s="155" t="s">
        <v>127</v>
      </c>
      <c r="E323" s="164" t="s">
        <v>3</v>
      </c>
      <c r="F323" s="165" t="s">
        <v>1052</v>
      </c>
      <c r="H323" s="164" t="s">
        <v>3</v>
      </c>
      <c r="I323" s="166"/>
      <c r="L323" s="163"/>
      <c r="M323" s="167"/>
      <c r="N323" s="168"/>
      <c r="O323" s="168"/>
      <c r="P323" s="168"/>
      <c r="Q323" s="168"/>
      <c r="R323" s="168"/>
      <c r="S323" s="168"/>
      <c r="T323" s="169"/>
      <c r="AT323" s="164" t="s">
        <v>127</v>
      </c>
      <c r="AU323" s="164" t="s">
        <v>78</v>
      </c>
      <c r="AV323" s="14" t="s">
        <v>31</v>
      </c>
      <c r="AW323" s="14" t="s">
        <v>30</v>
      </c>
      <c r="AX323" s="14" t="s">
        <v>69</v>
      </c>
      <c r="AY323" s="164" t="s">
        <v>118</v>
      </c>
    </row>
    <row r="324" spans="2:51" s="13" customFormat="1" ht="11.25">
      <c r="B324" s="154"/>
      <c r="D324" s="155" t="s">
        <v>127</v>
      </c>
      <c r="E324" s="156" t="s">
        <v>3</v>
      </c>
      <c r="F324" s="157" t="s">
        <v>1158</v>
      </c>
      <c r="H324" s="158">
        <v>5.084</v>
      </c>
      <c r="I324" s="159"/>
      <c r="L324" s="154"/>
      <c r="M324" s="160"/>
      <c r="N324" s="161"/>
      <c r="O324" s="161"/>
      <c r="P324" s="161"/>
      <c r="Q324" s="161"/>
      <c r="R324" s="161"/>
      <c r="S324" s="161"/>
      <c r="T324" s="162"/>
      <c r="AT324" s="156" t="s">
        <v>127</v>
      </c>
      <c r="AU324" s="156" t="s">
        <v>78</v>
      </c>
      <c r="AV324" s="13" t="s">
        <v>78</v>
      </c>
      <c r="AW324" s="13" t="s">
        <v>30</v>
      </c>
      <c r="AX324" s="13" t="s">
        <v>69</v>
      </c>
      <c r="AY324" s="156" t="s">
        <v>118</v>
      </c>
    </row>
    <row r="325" spans="2:51" s="13" customFormat="1" ht="11.25">
      <c r="B325" s="154"/>
      <c r="D325" s="155" t="s">
        <v>127</v>
      </c>
      <c r="E325" s="156" t="s">
        <v>3</v>
      </c>
      <c r="F325" s="157" t="s">
        <v>1159</v>
      </c>
      <c r="H325" s="158">
        <v>4.804</v>
      </c>
      <c r="I325" s="159"/>
      <c r="L325" s="154"/>
      <c r="M325" s="160"/>
      <c r="N325" s="161"/>
      <c r="O325" s="161"/>
      <c r="P325" s="161"/>
      <c r="Q325" s="161"/>
      <c r="R325" s="161"/>
      <c r="S325" s="161"/>
      <c r="T325" s="162"/>
      <c r="AT325" s="156" t="s">
        <v>127</v>
      </c>
      <c r="AU325" s="156" t="s">
        <v>78</v>
      </c>
      <c r="AV325" s="13" t="s">
        <v>78</v>
      </c>
      <c r="AW325" s="13" t="s">
        <v>30</v>
      </c>
      <c r="AX325" s="13" t="s">
        <v>69</v>
      </c>
      <c r="AY325" s="156" t="s">
        <v>118</v>
      </c>
    </row>
    <row r="326" spans="2:51" s="13" customFormat="1" ht="11.25">
      <c r="B326" s="154"/>
      <c r="D326" s="155" t="s">
        <v>127</v>
      </c>
      <c r="E326" s="156" t="s">
        <v>3</v>
      </c>
      <c r="F326" s="157" t="s">
        <v>1160</v>
      </c>
      <c r="H326" s="158">
        <v>2.868</v>
      </c>
      <c r="I326" s="159"/>
      <c r="L326" s="154"/>
      <c r="M326" s="160"/>
      <c r="N326" s="161"/>
      <c r="O326" s="161"/>
      <c r="P326" s="161"/>
      <c r="Q326" s="161"/>
      <c r="R326" s="161"/>
      <c r="S326" s="161"/>
      <c r="T326" s="162"/>
      <c r="AT326" s="156" t="s">
        <v>127</v>
      </c>
      <c r="AU326" s="156" t="s">
        <v>78</v>
      </c>
      <c r="AV326" s="13" t="s">
        <v>78</v>
      </c>
      <c r="AW326" s="13" t="s">
        <v>30</v>
      </c>
      <c r="AX326" s="13" t="s">
        <v>69</v>
      </c>
      <c r="AY326" s="156" t="s">
        <v>118</v>
      </c>
    </row>
    <row r="327" spans="2:51" s="15" customFormat="1" ht="11.25">
      <c r="B327" s="170"/>
      <c r="D327" s="155" t="s">
        <v>127</v>
      </c>
      <c r="E327" s="171" t="s">
        <v>3</v>
      </c>
      <c r="F327" s="172" t="s">
        <v>150</v>
      </c>
      <c r="H327" s="173">
        <v>12.756</v>
      </c>
      <c r="I327" s="174"/>
      <c r="L327" s="170"/>
      <c r="M327" s="175"/>
      <c r="N327" s="176"/>
      <c r="O327" s="176"/>
      <c r="P327" s="176"/>
      <c r="Q327" s="176"/>
      <c r="R327" s="176"/>
      <c r="S327" s="176"/>
      <c r="T327" s="177"/>
      <c r="AT327" s="171" t="s">
        <v>127</v>
      </c>
      <c r="AU327" s="171" t="s">
        <v>78</v>
      </c>
      <c r="AV327" s="15" t="s">
        <v>125</v>
      </c>
      <c r="AW327" s="15" t="s">
        <v>30</v>
      </c>
      <c r="AX327" s="15" t="s">
        <v>31</v>
      </c>
      <c r="AY327" s="171" t="s">
        <v>118</v>
      </c>
    </row>
    <row r="328" spans="1:65" s="2" customFormat="1" ht="24.2" customHeight="1">
      <c r="A328" s="35"/>
      <c r="B328" s="140"/>
      <c r="C328" s="141" t="s">
        <v>611</v>
      </c>
      <c r="D328" s="141" t="s">
        <v>121</v>
      </c>
      <c r="E328" s="142" t="s">
        <v>557</v>
      </c>
      <c r="F328" s="143" t="s">
        <v>558</v>
      </c>
      <c r="G328" s="144" t="s">
        <v>325</v>
      </c>
      <c r="H328" s="145">
        <v>2.7</v>
      </c>
      <c r="I328" s="146"/>
      <c r="J328" s="147">
        <f>ROUND(I328*H328,2)</f>
        <v>0</v>
      </c>
      <c r="K328" s="143" t="s">
        <v>271</v>
      </c>
      <c r="L328" s="36"/>
      <c r="M328" s="148" t="s">
        <v>3</v>
      </c>
      <c r="N328" s="149" t="s">
        <v>40</v>
      </c>
      <c r="O328" s="56"/>
      <c r="P328" s="150">
        <f>O328*H328</f>
        <v>0</v>
      </c>
      <c r="Q328" s="150">
        <v>2.30102</v>
      </c>
      <c r="R328" s="150">
        <f>Q328*H328</f>
        <v>6.212754</v>
      </c>
      <c r="S328" s="150">
        <v>0</v>
      </c>
      <c r="T328" s="151">
        <f>S328*H328</f>
        <v>0</v>
      </c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R328" s="152" t="s">
        <v>125</v>
      </c>
      <c r="AT328" s="152" t="s">
        <v>121</v>
      </c>
      <c r="AU328" s="152" t="s">
        <v>78</v>
      </c>
      <c r="AY328" s="20" t="s">
        <v>118</v>
      </c>
      <c r="BE328" s="153">
        <f>IF(N328="základní",J328,0)</f>
        <v>0</v>
      </c>
      <c r="BF328" s="153">
        <f>IF(N328="snížená",J328,0)</f>
        <v>0</v>
      </c>
      <c r="BG328" s="153">
        <f>IF(N328="zákl. přenesená",J328,0)</f>
        <v>0</v>
      </c>
      <c r="BH328" s="153">
        <f>IF(N328="sníž. přenesená",J328,0)</f>
        <v>0</v>
      </c>
      <c r="BI328" s="153">
        <f>IF(N328="nulová",J328,0)</f>
        <v>0</v>
      </c>
      <c r="BJ328" s="20" t="s">
        <v>31</v>
      </c>
      <c r="BK328" s="153">
        <f>ROUND(I328*H328,2)</f>
        <v>0</v>
      </c>
      <c r="BL328" s="20" t="s">
        <v>125</v>
      </c>
      <c r="BM328" s="152" t="s">
        <v>1161</v>
      </c>
    </row>
    <row r="329" spans="1:47" s="2" customFormat="1" ht="11.25">
      <c r="A329" s="35"/>
      <c r="B329" s="36"/>
      <c r="C329" s="35"/>
      <c r="D329" s="181" t="s">
        <v>273</v>
      </c>
      <c r="E329" s="35"/>
      <c r="F329" s="182" t="s">
        <v>560</v>
      </c>
      <c r="G329" s="35"/>
      <c r="H329" s="35"/>
      <c r="I329" s="183"/>
      <c r="J329" s="35"/>
      <c r="K329" s="35"/>
      <c r="L329" s="36"/>
      <c r="M329" s="184"/>
      <c r="N329" s="185"/>
      <c r="O329" s="56"/>
      <c r="P329" s="56"/>
      <c r="Q329" s="56"/>
      <c r="R329" s="56"/>
      <c r="S329" s="56"/>
      <c r="T329" s="57"/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T329" s="20" t="s">
        <v>273</v>
      </c>
      <c r="AU329" s="20" t="s">
        <v>78</v>
      </c>
    </row>
    <row r="330" spans="2:51" s="14" customFormat="1" ht="11.25">
      <c r="B330" s="163"/>
      <c r="D330" s="155" t="s">
        <v>127</v>
      </c>
      <c r="E330" s="164" t="s">
        <v>3</v>
      </c>
      <c r="F330" s="165" t="s">
        <v>561</v>
      </c>
      <c r="H330" s="164" t="s">
        <v>3</v>
      </c>
      <c r="I330" s="166"/>
      <c r="L330" s="163"/>
      <c r="M330" s="167"/>
      <c r="N330" s="168"/>
      <c r="O330" s="168"/>
      <c r="P330" s="168"/>
      <c r="Q330" s="168"/>
      <c r="R330" s="168"/>
      <c r="S330" s="168"/>
      <c r="T330" s="169"/>
      <c r="AT330" s="164" t="s">
        <v>127</v>
      </c>
      <c r="AU330" s="164" t="s">
        <v>78</v>
      </c>
      <c r="AV330" s="14" t="s">
        <v>31</v>
      </c>
      <c r="AW330" s="14" t="s">
        <v>30</v>
      </c>
      <c r="AX330" s="14" t="s">
        <v>69</v>
      </c>
      <c r="AY330" s="164" t="s">
        <v>118</v>
      </c>
    </row>
    <row r="331" spans="2:51" s="14" customFormat="1" ht="11.25">
      <c r="B331" s="163"/>
      <c r="D331" s="155" t="s">
        <v>127</v>
      </c>
      <c r="E331" s="164" t="s">
        <v>3</v>
      </c>
      <c r="F331" s="165" t="s">
        <v>1052</v>
      </c>
      <c r="H331" s="164" t="s">
        <v>3</v>
      </c>
      <c r="I331" s="166"/>
      <c r="L331" s="163"/>
      <c r="M331" s="167"/>
      <c r="N331" s="168"/>
      <c r="O331" s="168"/>
      <c r="P331" s="168"/>
      <c r="Q331" s="168"/>
      <c r="R331" s="168"/>
      <c r="S331" s="168"/>
      <c r="T331" s="169"/>
      <c r="AT331" s="164" t="s">
        <v>127</v>
      </c>
      <c r="AU331" s="164" t="s">
        <v>78</v>
      </c>
      <c r="AV331" s="14" t="s">
        <v>31</v>
      </c>
      <c r="AW331" s="14" t="s">
        <v>30</v>
      </c>
      <c r="AX331" s="14" t="s">
        <v>69</v>
      </c>
      <c r="AY331" s="164" t="s">
        <v>118</v>
      </c>
    </row>
    <row r="332" spans="2:51" s="13" customFormat="1" ht="11.25">
      <c r="B332" s="154"/>
      <c r="D332" s="155" t="s">
        <v>127</v>
      </c>
      <c r="E332" s="156" t="s">
        <v>3</v>
      </c>
      <c r="F332" s="157" t="s">
        <v>1162</v>
      </c>
      <c r="H332" s="158">
        <v>2.7</v>
      </c>
      <c r="I332" s="159"/>
      <c r="L332" s="154"/>
      <c r="M332" s="160"/>
      <c r="N332" s="161"/>
      <c r="O332" s="161"/>
      <c r="P332" s="161"/>
      <c r="Q332" s="161"/>
      <c r="R332" s="161"/>
      <c r="S332" s="161"/>
      <c r="T332" s="162"/>
      <c r="AT332" s="156" t="s">
        <v>127</v>
      </c>
      <c r="AU332" s="156" t="s">
        <v>78</v>
      </c>
      <c r="AV332" s="13" t="s">
        <v>78</v>
      </c>
      <c r="AW332" s="13" t="s">
        <v>30</v>
      </c>
      <c r="AX332" s="13" t="s">
        <v>31</v>
      </c>
      <c r="AY332" s="156" t="s">
        <v>118</v>
      </c>
    </row>
    <row r="333" spans="1:65" s="2" customFormat="1" ht="16.5" customHeight="1">
      <c r="A333" s="35"/>
      <c r="B333" s="140"/>
      <c r="C333" s="141" t="s">
        <v>616</v>
      </c>
      <c r="D333" s="141" t="s">
        <v>121</v>
      </c>
      <c r="E333" s="142" t="s">
        <v>580</v>
      </c>
      <c r="F333" s="143" t="s">
        <v>581</v>
      </c>
      <c r="G333" s="144" t="s">
        <v>171</v>
      </c>
      <c r="H333" s="145">
        <v>3</v>
      </c>
      <c r="I333" s="146"/>
      <c r="J333" s="147">
        <f>ROUND(I333*H333,2)</f>
        <v>0</v>
      </c>
      <c r="K333" s="143" t="s">
        <v>271</v>
      </c>
      <c r="L333" s="36"/>
      <c r="M333" s="148" t="s">
        <v>3</v>
      </c>
      <c r="N333" s="149" t="s">
        <v>40</v>
      </c>
      <c r="O333" s="56"/>
      <c r="P333" s="150">
        <f>O333*H333</f>
        <v>0</v>
      </c>
      <c r="Q333" s="150">
        <v>0.08742</v>
      </c>
      <c r="R333" s="150">
        <f>Q333*H333</f>
        <v>0.26226</v>
      </c>
      <c r="S333" s="150">
        <v>0</v>
      </c>
      <c r="T333" s="151">
        <f>S333*H333</f>
        <v>0</v>
      </c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R333" s="152" t="s">
        <v>125</v>
      </c>
      <c r="AT333" s="152" t="s">
        <v>121</v>
      </c>
      <c r="AU333" s="152" t="s">
        <v>78</v>
      </c>
      <c r="AY333" s="20" t="s">
        <v>118</v>
      </c>
      <c r="BE333" s="153">
        <f>IF(N333="základní",J333,0)</f>
        <v>0</v>
      </c>
      <c r="BF333" s="153">
        <f>IF(N333="snížená",J333,0)</f>
        <v>0</v>
      </c>
      <c r="BG333" s="153">
        <f>IF(N333="zákl. přenesená",J333,0)</f>
        <v>0</v>
      </c>
      <c r="BH333" s="153">
        <f>IF(N333="sníž. přenesená",J333,0)</f>
        <v>0</v>
      </c>
      <c r="BI333" s="153">
        <f>IF(N333="nulová",J333,0)</f>
        <v>0</v>
      </c>
      <c r="BJ333" s="20" t="s">
        <v>31</v>
      </c>
      <c r="BK333" s="153">
        <f>ROUND(I333*H333,2)</f>
        <v>0</v>
      </c>
      <c r="BL333" s="20" t="s">
        <v>125</v>
      </c>
      <c r="BM333" s="152" t="s">
        <v>1163</v>
      </c>
    </row>
    <row r="334" spans="1:47" s="2" customFormat="1" ht="11.25">
      <c r="A334" s="35"/>
      <c r="B334" s="36"/>
      <c r="C334" s="35"/>
      <c r="D334" s="181" t="s">
        <v>273</v>
      </c>
      <c r="E334" s="35"/>
      <c r="F334" s="182" t="s">
        <v>583</v>
      </c>
      <c r="G334" s="35"/>
      <c r="H334" s="35"/>
      <c r="I334" s="183"/>
      <c r="J334" s="35"/>
      <c r="K334" s="35"/>
      <c r="L334" s="36"/>
      <c r="M334" s="184"/>
      <c r="N334" s="185"/>
      <c r="O334" s="56"/>
      <c r="P334" s="56"/>
      <c r="Q334" s="56"/>
      <c r="R334" s="56"/>
      <c r="S334" s="56"/>
      <c r="T334" s="57"/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T334" s="20" t="s">
        <v>273</v>
      </c>
      <c r="AU334" s="20" t="s">
        <v>78</v>
      </c>
    </row>
    <row r="335" spans="2:51" s="13" customFormat="1" ht="11.25">
      <c r="B335" s="154"/>
      <c r="D335" s="155" t="s">
        <v>127</v>
      </c>
      <c r="E335" s="156" t="s">
        <v>3</v>
      </c>
      <c r="F335" s="157" t="s">
        <v>131</v>
      </c>
      <c r="H335" s="158">
        <v>3</v>
      </c>
      <c r="I335" s="159"/>
      <c r="L335" s="154"/>
      <c r="M335" s="160"/>
      <c r="N335" s="161"/>
      <c r="O335" s="161"/>
      <c r="P335" s="161"/>
      <c r="Q335" s="161"/>
      <c r="R335" s="161"/>
      <c r="S335" s="161"/>
      <c r="T335" s="162"/>
      <c r="AT335" s="156" t="s">
        <v>127</v>
      </c>
      <c r="AU335" s="156" t="s">
        <v>78</v>
      </c>
      <c r="AV335" s="13" t="s">
        <v>78</v>
      </c>
      <c r="AW335" s="13" t="s">
        <v>30</v>
      </c>
      <c r="AX335" s="13" t="s">
        <v>31</v>
      </c>
      <c r="AY335" s="156" t="s">
        <v>118</v>
      </c>
    </row>
    <row r="336" spans="1:65" s="2" customFormat="1" ht="16.5" customHeight="1">
      <c r="A336" s="35"/>
      <c r="B336" s="140"/>
      <c r="C336" s="194" t="s">
        <v>622</v>
      </c>
      <c r="D336" s="194" t="s">
        <v>445</v>
      </c>
      <c r="E336" s="195" t="s">
        <v>602</v>
      </c>
      <c r="F336" s="196" t="s">
        <v>603</v>
      </c>
      <c r="G336" s="197" t="s">
        <v>171</v>
      </c>
      <c r="H336" s="198">
        <v>3</v>
      </c>
      <c r="I336" s="199"/>
      <c r="J336" s="200">
        <f>ROUND(I336*H336,2)</f>
        <v>0</v>
      </c>
      <c r="K336" s="196" t="s">
        <v>271</v>
      </c>
      <c r="L336" s="201"/>
      <c r="M336" s="202" t="s">
        <v>3</v>
      </c>
      <c r="N336" s="203" t="s">
        <v>40</v>
      </c>
      <c r="O336" s="56"/>
      <c r="P336" s="150">
        <f>O336*H336</f>
        <v>0</v>
      </c>
      <c r="Q336" s="150">
        <v>0.068</v>
      </c>
      <c r="R336" s="150">
        <f>Q336*H336</f>
        <v>0.20400000000000001</v>
      </c>
      <c r="S336" s="150">
        <v>0</v>
      </c>
      <c r="T336" s="151">
        <f>S336*H336</f>
        <v>0</v>
      </c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R336" s="152" t="s">
        <v>160</v>
      </c>
      <c r="AT336" s="152" t="s">
        <v>445</v>
      </c>
      <c r="AU336" s="152" t="s">
        <v>78</v>
      </c>
      <c r="AY336" s="20" t="s">
        <v>118</v>
      </c>
      <c r="BE336" s="153">
        <f>IF(N336="základní",J336,0)</f>
        <v>0</v>
      </c>
      <c r="BF336" s="153">
        <f>IF(N336="snížená",J336,0)</f>
        <v>0</v>
      </c>
      <c r="BG336" s="153">
        <f>IF(N336="zákl. přenesená",J336,0)</f>
        <v>0</v>
      </c>
      <c r="BH336" s="153">
        <f>IF(N336="sníž. přenesená",J336,0)</f>
        <v>0</v>
      </c>
      <c r="BI336" s="153">
        <f>IF(N336="nulová",J336,0)</f>
        <v>0</v>
      </c>
      <c r="BJ336" s="20" t="s">
        <v>31</v>
      </c>
      <c r="BK336" s="153">
        <f>ROUND(I336*H336,2)</f>
        <v>0</v>
      </c>
      <c r="BL336" s="20" t="s">
        <v>125</v>
      </c>
      <c r="BM336" s="152" t="s">
        <v>1164</v>
      </c>
    </row>
    <row r="337" spans="2:51" s="13" customFormat="1" ht="11.25">
      <c r="B337" s="154"/>
      <c r="D337" s="155" t="s">
        <v>127</v>
      </c>
      <c r="E337" s="156" t="s">
        <v>3</v>
      </c>
      <c r="F337" s="157" t="s">
        <v>131</v>
      </c>
      <c r="H337" s="158">
        <v>3</v>
      </c>
      <c r="I337" s="159"/>
      <c r="L337" s="154"/>
      <c r="M337" s="160"/>
      <c r="N337" s="161"/>
      <c r="O337" s="161"/>
      <c r="P337" s="161"/>
      <c r="Q337" s="161"/>
      <c r="R337" s="161"/>
      <c r="S337" s="161"/>
      <c r="T337" s="162"/>
      <c r="AT337" s="156" t="s">
        <v>127</v>
      </c>
      <c r="AU337" s="156" t="s">
        <v>78</v>
      </c>
      <c r="AV337" s="13" t="s">
        <v>78</v>
      </c>
      <c r="AW337" s="13" t="s">
        <v>30</v>
      </c>
      <c r="AX337" s="13" t="s">
        <v>31</v>
      </c>
      <c r="AY337" s="156" t="s">
        <v>118</v>
      </c>
    </row>
    <row r="338" spans="2:63" s="12" customFormat="1" ht="22.9" customHeight="1">
      <c r="B338" s="127"/>
      <c r="D338" s="128" t="s">
        <v>68</v>
      </c>
      <c r="E338" s="138" t="s">
        <v>160</v>
      </c>
      <c r="F338" s="138" t="s">
        <v>628</v>
      </c>
      <c r="I338" s="130"/>
      <c r="J338" s="139">
        <f>BK338</f>
        <v>0</v>
      </c>
      <c r="L338" s="127"/>
      <c r="M338" s="132"/>
      <c r="N338" s="133"/>
      <c r="O338" s="133"/>
      <c r="P338" s="134">
        <f>SUM(P339:P405)</f>
        <v>0</v>
      </c>
      <c r="Q338" s="133"/>
      <c r="R338" s="134">
        <f>SUM(R339:R405)</f>
        <v>86.6683084</v>
      </c>
      <c r="S338" s="133"/>
      <c r="T338" s="135">
        <f>SUM(T339:T405)</f>
        <v>0</v>
      </c>
      <c r="AR338" s="128" t="s">
        <v>31</v>
      </c>
      <c r="AT338" s="136" t="s">
        <v>68</v>
      </c>
      <c r="AU338" s="136" t="s">
        <v>31</v>
      </c>
      <c r="AY338" s="128" t="s">
        <v>118</v>
      </c>
      <c r="BK338" s="137">
        <f>SUM(BK339:BK405)</f>
        <v>0</v>
      </c>
    </row>
    <row r="339" spans="1:65" s="2" customFormat="1" ht="24.2" customHeight="1">
      <c r="A339" s="35"/>
      <c r="B339" s="140"/>
      <c r="C339" s="141" t="s">
        <v>629</v>
      </c>
      <c r="D339" s="141" t="s">
        <v>121</v>
      </c>
      <c r="E339" s="142" t="s">
        <v>1165</v>
      </c>
      <c r="F339" s="143" t="s">
        <v>1166</v>
      </c>
      <c r="G339" s="144" t="s">
        <v>142</v>
      </c>
      <c r="H339" s="145">
        <v>1.5</v>
      </c>
      <c r="I339" s="146"/>
      <c r="J339" s="147">
        <f>ROUND(I339*H339,2)</f>
        <v>0</v>
      </c>
      <c r="K339" s="143" t="s">
        <v>271</v>
      </c>
      <c r="L339" s="36"/>
      <c r="M339" s="148" t="s">
        <v>3</v>
      </c>
      <c r="N339" s="149" t="s">
        <v>40</v>
      </c>
      <c r="O339" s="56"/>
      <c r="P339" s="150">
        <f>O339*H339</f>
        <v>0</v>
      </c>
      <c r="Q339" s="150">
        <v>2E-05</v>
      </c>
      <c r="R339" s="150">
        <f>Q339*H339</f>
        <v>3.0000000000000004E-05</v>
      </c>
      <c r="S339" s="150">
        <v>0</v>
      </c>
      <c r="T339" s="151">
        <f>S339*H339</f>
        <v>0</v>
      </c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R339" s="152" t="s">
        <v>125</v>
      </c>
      <c r="AT339" s="152" t="s">
        <v>121</v>
      </c>
      <c r="AU339" s="152" t="s">
        <v>78</v>
      </c>
      <c r="AY339" s="20" t="s">
        <v>118</v>
      </c>
      <c r="BE339" s="153">
        <f>IF(N339="základní",J339,0)</f>
        <v>0</v>
      </c>
      <c r="BF339" s="153">
        <f>IF(N339="snížená",J339,0)</f>
        <v>0</v>
      </c>
      <c r="BG339" s="153">
        <f>IF(N339="zákl. přenesená",J339,0)</f>
        <v>0</v>
      </c>
      <c r="BH339" s="153">
        <f>IF(N339="sníž. přenesená",J339,0)</f>
        <v>0</v>
      </c>
      <c r="BI339" s="153">
        <f>IF(N339="nulová",J339,0)</f>
        <v>0</v>
      </c>
      <c r="BJ339" s="20" t="s">
        <v>31</v>
      </c>
      <c r="BK339" s="153">
        <f>ROUND(I339*H339,2)</f>
        <v>0</v>
      </c>
      <c r="BL339" s="20" t="s">
        <v>125</v>
      </c>
      <c r="BM339" s="152" t="s">
        <v>1167</v>
      </c>
    </row>
    <row r="340" spans="1:47" s="2" customFormat="1" ht="11.25">
      <c r="A340" s="35"/>
      <c r="B340" s="36"/>
      <c r="C340" s="35"/>
      <c r="D340" s="181" t="s">
        <v>273</v>
      </c>
      <c r="E340" s="35"/>
      <c r="F340" s="182" t="s">
        <v>1168</v>
      </c>
      <c r="G340" s="35"/>
      <c r="H340" s="35"/>
      <c r="I340" s="183"/>
      <c r="J340" s="35"/>
      <c r="K340" s="35"/>
      <c r="L340" s="36"/>
      <c r="M340" s="184"/>
      <c r="N340" s="185"/>
      <c r="O340" s="56"/>
      <c r="P340" s="56"/>
      <c r="Q340" s="56"/>
      <c r="R340" s="56"/>
      <c r="S340" s="56"/>
      <c r="T340" s="57"/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T340" s="20" t="s">
        <v>273</v>
      </c>
      <c r="AU340" s="20" t="s">
        <v>78</v>
      </c>
    </row>
    <row r="341" spans="2:51" s="13" customFormat="1" ht="11.25">
      <c r="B341" s="154"/>
      <c r="D341" s="155" t="s">
        <v>127</v>
      </c>
      <c r="E341" s="156" t="s">
        <v>3</v>
      </c>
      <c r="F341" s="157" t="s">
        <v>1169</v>
      </c>
      <c r="H341" s="158">
        <v>1.5</v>
      </c>
      <c r="I341" s="159"/>
      <c r="L341" s="154"/>
      <c r="M341" s="160"/>
      <c r="N341" s="161"/>
      <c r="O341" s="161"/>
      <c r="P341" s="161"/>
      <c r="Q341" s="161"/>
      <c r="R341" s="161"/>
      <c r="S341" s="161"/>
      <c r="T341" s="162"/>
      <c r="AT341" s="156" t="s">
        <v>127</v>
      </c>
      <c r="AU341" s="156" t="s">
        <v>78</v>
      </c>
      <c r="AV341" s="13" t="s">
        <v>78</v>
      </c>
      <c r="AW341" s="13" t="s">
        <v>30</v>
      </c>
      <c r="AX341" s="13" t="s">
        <v>31</v>
      </c>
      <c r="AY341" s="156" t="s">
        <v>118</v>
      </c>
    </row>
    <row r="342" spans="1:65" s="2" customFormat="1" ht="16.5" customHeight="1">
      <c r="A342" s="35"/>
      <c r="B342" s="140"/>
      <c r="C342" s="194" t="s">
        <v>635</v>
      </c>
      <c r="D342" s="194" t="s">
        <v>445</v>
      </c>
      <c r="E342" s="195" t="s">
        <v>1170</v>
      </c>
      <c r="F342" s="196" t="s">
        <v>1171</v>
      </c>
      <c r="G342" s="197" t="s">
        <v>142</v>
      </c>
      <c r="H342" s="198">
        <v>1.523</v>
      </c>
      <c r="I342" s="199"/>
      <c r="J342" s="200">
        <f>ROUND(I342*H342,2)</f>
        <v>0</v>
      </c>
      <c r="K342" s="196" t="s">
        <v>271</v>
      </c>
      <c r="L342" s="201"/>
      <c r="M342" s="202" t="s">
        <v>3</v>
      </c>
      <c r="N342" s="203" t="s">
        <v>40</v>
      </c>
      <c r="O342" s="56"/>
      <c r="P342" s="150">
        <f>O342*H342</f>
        <v>0</v>
      </c>
      <c r="Q342" s="150">
        <v>0.015</v>
      </c>
      <c r="R342" s="150">
        <f>Q342*H342</f>
        <v>0.022844999999999997</v>
      </c>
      <c r="S342" s="150">
        <v>0</v>
      </c>
      <c r="T342" s="151">
        <f>S342*H342</f>
        <v>0</v>
      </c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R342" s="152" t="s">
        <v>160</v>
      </c>
      <c r="AT342" s="152" t="s">
        <v>445</v>
      </c>
      <c r="AU342" s="152" t="s">
        <v>78</v>
      </c>
      <c r="AY342" s="20" t="s">
        <v>118</v>
      </c>
      <c r="BE342" s="153">
        <f>IF(N342="základní",J342,0)</f>
        <v>0</v>
      </c>
      <c r="BF342" s="153">
        <f>IF(N342="snížená",J342,0)</f>
        <v>0</v>
      </c>
      <c r="BG342" s="153">
        <f>IF(N342="zákl. přenesená",J342,0)</f>
        <v>0</v>
      </c>
      <c r="BH342" s="153">
        <f>IF(N342="sníž. přenesená",J342,0)</f>
        <v>0</v>
      </c>
      <c r="BI342" s="153">
        <f>IF(N342="nulová",J342,0)</f>
        <v>0</v>
      </c>
      <c r="BJ342" s="20" t="s">
        <v>31</v>
      </c>
      <c r="BK342" s="153">
        <f>ROUND(I342*H342,2)</f>
        <v>0</v>
      </c>
      <c r="BL342" s="20" t="s">
        <v>125</v>
      </c>
      <c r="BM342" s="152" t="s">
        <v>1172</v>
      </c>
    </row>
    <row r="343" spans="2:51" s="13" customFormat="1" ht="11.25">
      <c r="B343" s="154"/>
      <c r="D343" s="155" t="s">
        <v>127</v>
      </c>
      <c r="F343" s="157" t="s">
        <v>1173</v>
      </c>
      <c r="H343" s="158">
        <v>1.523</v>
      </c>
      <c r="I343" s="159"/>
      <c r="L343" s="154"/>
      <c r="M343" s="160"/>
      <c r="N343" s="161"/>
      <c r="O343" s="161"/>
      <c r="P343" s="161"/>
      <c r="Q343" s="161"/>
      <c r="R343" s="161"/>
      <c r="S343" s="161"/>
      <c r="T343" s="162"/>
      <c r="AT343" s="156" t="s">
        <v>127</v>
      </c>
      <c r="AU343" s="156" t="s">
        <v>78</v>
      </c>
      <c r="AV343" s="13" t="s">
        <v>78</v>
      </c>
      <c r="AW343" s="13" t="s">
        <v>4</v>
      </c>
      <c r="AX343" s="13" t="s">
        <v>31</v>
      </c>
      <c r="AY343" s="156" t="s">
        <v>118</v>
      </c>
    </row>
    <row r="344" spans="1:65" s="2" customFormat="1" ht="37.9" customHeight="1">
      <c r="A344" s="35"/>
      <c r="B344" s="140"/>
      <c r="C344" s="141" t="s">
        <v>640</v>
      </c>
      <c r="D344" s="141" t="s">
        <v>121</v>
      </c>
      <c r="E344" s="142" t="s">
        <v>1174</v>
      </c>
      <c r="F344" s="143" t="s">
        <v>1175</v>
      </c>
      <c r="G344" s="144" t="s">
        <v>171</v>
      </c>
      <c r="H344" s="145">
        <v>1</v>
      </c>
      <c r="I344" s="146"/>
      <c r="J344" s="147">
        <f>ROUND(I344*H344,2)</f>
        <v>0</v>
      </c>
      <c r="K344" s="143" t="s">
        <v>271</v>
      </c>
      <c r="L344" s="36"/>
      <c r="M344" s="148" t="s">
        <v>3</v>
      </c>
      <c r="N344" s="149" t="s">
        <v>40</v>
      </c>
      <c r="O344" s="56"/>
      <c r="P344" s="150">
        <f>O344*H344</f>
        <v>0</v>
      </c>
      <c r="Q344" s="150">
        <v>0.00065</v>
      </c>
      <c r="R344" s="150">
        <f>Q344*H344</f>
        <v>0.00065</v>
      </c>
      <c r="S344" s="150">
        <v>0</v>
      </c>
      <c r="T344" s="151">
        <f>S344*H344</f>
        <v>0</v>
      </c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R344" s="152" t="s">
        <v>125</v>
      </c>
      <c r="AT344" s="152" t="s">
        <v>121</v>
      </c>
      <c r="AU344" s="152" t="s">
        <v>78</v>
      </c>
      <c r="AY344" s="20" t="s">
        <v>118</v>
      </c>
      <c r="BE344" s="153">
        <f>IF(N344="základní",J344,0)</f>
        <v>0</v>
      </c>
      <c r="BF344" s="153">
        <f>IF(N344="snížená",J344,0)</f>
        <v>0</v>
      </c>
      <c r="BG344" s="153">
        <f>IF(N344="zákl. přenesená",J344,0)</f>
        <v>0</v>
      </c>
      <c r="BH344" s="153">
        <f>IF(N344="sníž. přenesená",J344,0)</f>
        <v>0</v>
      </c>
      <c r="BI344" s="153">
        <f>IF(N344="nulová",J344,0)</f>
        <v>0</v>
      </c>
      <c r="BJ344" s="20" t="s">
        <v>31</v>
      </c>
      <c r="BK344" s="153">
        <f>ROUND(I344*H344,2)</f>
        <v>0</v>
      </c>
      <c r="BL344" s="20" t="s">
        <v>125</v>
      </c>
      <c r="BM344" s="152" t="s">
        <v>1176</v>
      </c>
    </row>
    <row r="345" spans="1:47" s="2" customFormat="1" ht="11.25">
      <c r="A345" s="35"/>
      <c r="B345" s="36"/>
      <c r="C345" s="35"/>
      <c r="D345" s="181" t="s">
        <v>273</v>
      </c>
      <c r="E345" s="35"/>
      <c r="F345" s="182" t="s">
        <v>1177</v>
      </c>
      <c r="G345" s="35"/>
      <c r="H345" s="35"/>
      <c r="I345" s="183"/>
      <c r="J345" s="35"/>
      <c r="K345" s="35"/>
      <c r="L345" s="36"/>
      <c r="M345" s="184"/>
      <c r="N345" s="185"/>
      <c r="O345" s="56"/>
      <c r="P345" s="56"/>
      <c r="Q345" s="56"/>
      <c r="R345" s="56"/>
      <c r="S345" s="56"/>
      <c r="T345" s="57"/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T345" s="20" t="s">
        <v>273</v>
      </c>
      <c r="AU345" s="20" t="s">
        <v>78</v>
      </c>
    </row>
    <row r="346" spans="2:51" s="13" customFormat="1" ht="11.25">
      <c r="B346" s="154"/>
      <c r="D346" s="155" t="s">
        <v>127</v>
      </c>
      <c r="E346" s="156" t="s">
        <v>3</v>
      </c>
      <c r="F346" s="157" t="s">
        <v>31</v>
      </c>
      <c r="H346" s="158">
        <v>1</v>
      </c>
      <c r="I346" s="159"/>
      <c r="L346" s="154"/>
      <c r="M346" s="160"/>
      <c r="N346" s="161"/>
      <c r="O346" s="161"/>
      <c r="P346" s="161"/>
      <c r="Q346" s="161"/>
      <c r="R346" s="161"/>
      <c r="S346" s="161"/>
      <c r="T346" s="162"/>
      <c r="AT346" s="156" t="s">
        <v>127</v>
      </c>
      <c r="AU346" s="156" t="s">
        <v>78</v>
      </c>
      <c r="AV346" s="13" t="s">
        <v>78</v>
      </c>
      <c r="AW346" s="13" t="s">
        <v>30</v>
      </c>
      <c r="AX346" s="13" t="s">
        <v>31</v>
      </c>
      <c r="AY346" s="156" t="s">
        <v>118</v>
      </c>
    </row>
    <row r="347" spans="1:65" s="2" customFormat="1" ht="24.2" customHeight="1">
      <c r="A347" s="35"/>
      <c r="B347" s="140"/>
      <c r="C347" s="141" t="s">
        <v>646</v>
      </c>
      <c r="D347" s="141" t="s">
        <v>121</v>
      </c>
      <c r="E347" s="142" t="s">
        <v>1178</v>
      </c>
      <c r="F347" s="143" t="s">
        <v>1179</v>
      </c>
      <c r="G347" s="144" t="s">
        <v>142</v>
      </c>
      <c r="H347" s="145">
        <v>73.5</v>
      </c>
      <c r="I347" s="146"/>
      <c r="J347" s="147">
        <f>ROUND(I347*H347,2)</f>
        <v>0</v>
      </c>
      <c r="K347" s="143" t="s">
        <v>271</v>
      </c>
      <c r="L347" s="36"/>
      <c r="M347" s="148" t="s">
        <v>3</v>
      </c>
      <c r="N347" s="149" t="s">
        <v>40</v>
      </c>
      <c r="O347" s="56"/>
      <c r="P347" s="150">
        <f>O347*H347</f>
        <v>0</v>
      </c>
      <c r="Q347" s="150">
        <v>3E-05</v>
      </c>
      <c r="R347" s="150">
        <f>Q347*H347</f>
        <v>0.002205</v>
      </c>
      <c r="S347" s="150">
        <v>0</v>
      </c>
      <c r="T347" s="151">
        <f>S347*H347</f>
        <v>0</v>
      </c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R347" s="152" t="s">
        <v>125</v>
      </c>
      <c r="AT347" s="152" t="s">
        <v>121</v>
      </c>
      <c r="AU347" s="152" t="s">
        <v>78</v>
      </c>
      <c r="AY347" s="20" t="s">
        <v>118</v>
      </c>
      <c r="BE347" s="153">
        <f>IF(N347="základní",J347,0)</f>
        <v>0</v>
      </c>
      <c r="BF347" s="153">
        <f>IF(N347="snížená",J347,0)</f>
        <v>0</v>
      </c>
      <c r="BG347" s="153">
        <f>IF(N347="zákl. přenesená",J347,0)</f>
        <v>0</v>
      </c>
      <c r="BH347" s="153">
        <f>IF(N347="sníž. přenesená",J347,0)</f>
        <v>0</v>
      </c>
      <c r="BI347" s="153">
        <f>IF(N347="nulová",J347,0)</f>
        <v>0</v>
      </c>
      <c r="BJ347" s="20" t="s">
        <v>31</v>
      </c>
      <c r="BK347" s="153">
        <f>ROUND(I347*H347,2)</f>
        <v>0</v>
      </c>
      <c r="BL347" s="20" t="s">
        <v>125</v>
      </c>
      <c r="BM347" s="152" t="s">
        <v>1180</v>
      </c>
    </row>
    <row r="348" spans="1:47" s="2" customFormat="1" ht="11.25">
      <c r="A348" s="35"/>
      <c r="B348" s="36"/>
      <c r="C348" s="35"/>
      <c r="D348" s="181" t="s">
        <v>273</v>
      </c>
      <c r="E348" s="35"/>
      <c r="F348" s="182" t="s">
        <v>1181</v>
      </c>
      <c r="G348" s="35"/>
      <c r="H348" s="35"/>
      <c r="I348" s="183"/>
      <c r="J348" s="35"/>
      <c r="K348" s="35"/>
      <c r="L348" s="36"/>
      <c r="M348" s="184"/>
      <c r="N348" s="185"/>
      <c r="O348" s="56"/>
      <c r="P348" s="56"/>
      <c r="Q348" s="56"/>
      <c r="R348" s="56"/>
      <c r="S348" s="56"/>
      <c r="T348" s="57"/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T348" s="20" t="s">
        <v>273</v>
      </c>
      <c r="AU348" s="20" t="s">
        <v>78</v>
      </c>
    </row>
    <row r="349" spans="2:51" s="13" customFormat="1" ht="11.25">
      <c r="B349" s="154"/>
      <c r="D349" s="155" t="s">
        <v>127</v>
      </c>
      <c r="E349" s="156" t="s">
        <v>3</v>
      </c>
      <c r="F349" s="157" t="s">
        <v>1182</v>
      </c>
      <c r="H349" s="158">
        <v>73.5</v>
      </c>
      <c r="I349" s="159"/>
      <c r="L349" s="154"/>
      <c r="M349" s="160"/>
      <c r="N349" s="161"/>
      <c r="O349" s="161"/>
      <c r="P349" s="161"/>
      <c r="Q349" s="161"/>
      <c r="R349" s="161"/>
      <c r="S349" s="161"/>
      <c r="T349" s="162"/>
      <c r="AT349" s="156" t="s">
        <v>127</v>
      </c>
      <c r="AU349" s="156" t="s">
        <v>78</v>
      </c>
      <c r="AV349" s="13" t="s">
        <v>78</v>
      </c>
      <c r="AW349" s="13" t="s">
        <v>30</v>
      </c>
      <c r="AX349" s="13" t="s">
        <v>31</v>
      </c>
      <c r="AY349" s="156" t="s">
        <v>118</v>
      </c>
    </row>
    <row r="350" spans="1:65" s="2" customFormat="1" ht="16.5" customHeight="1">
      <c r="A350" s="35"/>
      <c r="B350" s="140"/>
      <c r="C350" s="194" t="s">
        <v>651</v>
      </c>
      <c r="D350" s="194" t="s">
        <v>445</v>
      </c>
      <c r="E350" s="195" t="s">
        <v>1183</v>
      </c>
      <c r="F350" s="196" t="s">
        <v>1184</v>
      </c>
      <c r="G350" s="197" t="s">
        <v>142</v>
      </c>
      <c r="H350" s="198">
        <v>74.603</v>
      </c>
      <c r="I350" s="199"/>
      <c r="J350" s="200">
        <f>ROUND(I350*H350,2)</f>
        <v>0</v>
      </c>
      <c r="K350" s="196" t="s">
        <v>271</v>
      </c>
      <c r="L350" s="201"/>
      <c r="M350" s="202" t="s">
        <v>3</v>
      </c>
      <c r="N350" s="203" t="s">
        <v>40</v>
      </c>
      <c r="O350" s="56"/>
      <c r="P350" s="150">
        <f>O350*H350</f>
        <v>0</v>
      </c>
      <c r="Q350" s="150">
        <v>0.024</v>
      </c>
      <c r="R350" s="150">
        <f>Q350*H350</f>
        <v>1.7904719999999998</v>
      </c>
      <c r="S350" s="150">
        <v>0</v>
      </c>
      <c r="T350" s="151">
        <f>S350*H350</f>
        <v>0</v>
      </c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R350" s="152" t="s">
        <v>160</v>
      </c>
      <c r="AT350" s="152" t="s">
        <v>445</v>
      </c>
      <c r="AU350" s="152" t="s">
        <v>78</v>
      </c>
      <c r="AY350" s="20" t="s">
        <v>118</v>
      </c>
      <c r="BE350" s="153">
        <f>IF(N350="základní",J350,0)</f>
        <v>0</v>
      </c>
      <c r="BF350" s="153">
        <f>IF(N350="snížená",J350,0)</f>
        <v>0</v>
      </c>
      <c r="BG350" s="153">
        <f>IF(N350="zákl. přenesená",J350,0)</f>
        <v>0</v>
      </c>
      <c r="BH350" s="153">
        <f>IF(N350="sníž. přenesená",J350,0)</f>
        <v>0</v>
      </c>
      <c r="BI350" s="153">
        <f>IF(N350="nulová",J350,0)</f>
        <v>0</v>
      </c>
      <c r="BJ350" s="20" t="s">
        <v>31</v>
      </c>
      <c r="BK350" s="153">
        <f>ROUND(I350*H350,2)</f>
        <v>0</v>
      </c>
      <c r="BL350" s="20" t="s">
        <v>125</v>
      </c>
      <c r="BM350" s="152" t="s">
        <v>1185</v>
      </c>
    </row>
    <row r="351" spans="2:51" s="13" customFormat="1" ht="11.25">
      <c r="B351" s="154"/>
      <c r="D351" s="155" t="s">
        <v>127</v>
      </c>
      <c r="E351" s="156" t="s">
        <v>3</v>
      </c>
      <c r="F351" s="157" t="s">
        <v>1186</v>
      </c>
      <c r="H351" s="158">
        <v>74.603</v>
      </c>
      <c r="I351" s="159"/>
      <c r="L351" s="154"/>
      <c r="M351" s="160"/>
      <c r="N351" s="161"/>
      <c r="O351" s="161"/>
      <c r="P351" s="161"/>
      <c r="Q351" s="161"/>
      <c r="R351" s="161"/>
      <c r="S351" s="161"/>
      <c r="T351" s="162"/>
      <c r="AT351" s="156" t="s">
        <v>127</v>
      </c>
      <c r="AU351" s="156" t="s">
        <v>78</v>
      </c>
      <c r="AV351" s="13" t="s">
        <v>78</v>
      </c>
      <c r="AW351" s="13" t="s">
        <v>30</v>
      </c>
      <c r="AX351" s="13" t="s">
        <v>69</v>
      </c>
      <c r="AY351" s="156" t="s">
        <v>118</v>
      </c>
    </row>
    <row r="352" spans="2:51" s="15" customFormat="1" ht="11.25">
      <c r="B352" s="170"/>
      <c r="D352" s="155" t="s">
        <v>127</v>
      </c>
      <c r="E352" s="171" t="s">
        <v>3</v>
      </c>
      <c r="F352" s="172" t="s">
        <v>150</v>
      </c>
      <c r="H352" s="173">
        <v>74.603</v>
      </c>
      <c r="I352" s="174"/>
      <c r="L352" s="170"/>
      <c r="M352" s="175"/>
      <c r="N352" s="176"/>
      <c r="O352" s="176"/>
      <c r="P352" s="176"/>
      <c r="Q352" s="176"/>
      <c r="R352" s="176"/>
      <c r="S352" s="176"/>
      <c r="T352" s="177"/>
      <c r="AT352" s="171" t="s">
        <v>127</v>
      </c>
      <c r="AU352" s="171" t="s">
        <v>78</v>
      </c>
      <c r="AV352" s="15" t="s">
        <v>125</v>
      </c>
      <c r="AW352" s="15" t="s">
        <v>30</v>
      </c>
      <c r="AX352" s="15" t="s">
        <v>31</v>
      </c>
      <c r="AY352" s="171" t="s">
        <v>118</v>
      </c>
    </row>
    <row r="353" spans="1:65" s="2" customFormat="1" ht="37.9" customHeight="1">
      <c r="A353" s="35"/>
      <c r="B353" s="140"/>
      <c r="C353" s="141" t="s">
        <v>658</v>
      </c>
      <c r="D353" s="141" t="s">
        <v>121</v>
      </c>
      <c r="E353" s="142" t="s">
        <v>1187</v>
      </c>
      <c r="F353" s="143" t="s">
        <v>1188</v>
      </c>
      <c r="G353" s="144" t="s">
        <v>171</v>
      </c>
      <c r="H353" s="145">
        <v>13</v>
      </c>
      <c r="I353" s="146"/>
      <c r="J353" s="147">
        <f>ROUND(I353*H353,2)</f>
        <v>0</v>
      </c>
      <c r="K353" s="143" t="s">
        <v>271</v>
      </c>
      <c r="L353" s="36"/>
      <c r="M353" s="148" t="s">
        <v>3</v>
      </c>
      <c r="N353" s="149" t="s">
        <v>40</v>
      </c>
      <c r="O353" s="56"/>
      <c r="P353" s="150">
        <f>O353*H353</f>
        <v>0</v>
      </c>
      <c r="Q353" s="150">
        <v>0.00085</v>
      </c>
      <c r="R353" s="150">
        <f>Q353*H353</f>
        <v>0.011049999999999999</v>
      </c>
      <c r="S353" s="150">
        <v>0</v>
      </c>
      <c r="T353" s="151">
        <f>S353*H353</f>
        <v>0</v>
      </c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R353" s="152" t="s">
        <v>125</v>
      </c>
      <c r="AT353" s="152" t="s">
        <v>121</v>
      </c>
      <c r="AU353" s="152" t="s">
        <v>78</v>
      </c>
      <c r="AY353" s="20" t="s">
        <v>118</v>
      </c>
      <c r="BE353" s="153">
        <f>IF(N353="základní",J353,0)</f>
        <v>0</v>
      </c>
      <c r="BF353" s="153">
        <f>IF(N353="snížená",J353,0)</f>
        <v>0</v>
      </c>
      <c r="BG353" s="153">
        <f>IF(N353="zákl. přenesená",J353,0)</f>
        <v>0</v>
      </c>
      <c r="BH353" s="153">
        <f>IF(N353="sníž. přenesená",J353,0)</f>
        <v>0</v>
      </c>
      <c r="BI353" s="153">
        <f>IF(N353="nulová",J353,0)</f>
        <v>0</v>
      </c>
      <c r="BJ353" s="20" t="s">
        <v>31</v>
      </c>
      <c r="BK353" s="153">
        <f>ROUND(I353*H353,2)</f>
        <v>0</v>
      </c>
      <c r="BL353" s="20" t="s">
        <v>125</v>
      </c>
      <c r="BM353" s="152" t="s">
        <v>1189</v>
      </c>
    </row>
    <row r="354" spans="1:47" s="2" customFormat="1" ht="11.25">
      <c r="A354" s="35"/>
      <c r="B354" s="36"/>
      <c r="C354" s="35"/>
      <c r="D354" s="181" t="s">
        <v>273</v>
      </c>
      <c r="E354" s="35"/>
      <c r="F354" s="182" t="s">
        <v>1190</v>
      </c>
      <c r="G354" s="35"/>
      <c r="H354" s="35"/>
      <c r="I354" s="183"/>
      <c r="J354" s="35"/>
      <c r="K354" s="35"/>
      <c r="L354" s="36"/>
      <c r="M354" s="184"/>
      <c r="N354" s="185"/>
      <c r="O354" s="56"/>
      <c r="P354" s="56"/>
      <c r="Q354" s="56"/>
      <c r="R354" s="56"/>
      <c r="S354" s="56"/>
      <c r="T354" s="57"/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T354" s="20" t="s">
        <v>273</v>
      </c>
      <c r="AU354" s="20" t="s">
        <v>78</v>
      </c>
    </row>
    <row r="355" spans="2:51" s="13" customFormat="1" ht="11.25">
      <c r="B355" s="154"/>
      <c r="D355" s="155" t="s">
        <v>127</v>
      </c>
      <c r="E355" s="156" t="s">
        <v>3</v>
      </c>
      <c r="F355" s="157" t="s">
        <v>182</v>
      </c>
      <c r="H355" s="158">
        <v>13</v>
      </c>
      <c r="I355" s="159"/>
      <c r="L355" s="154"/>
      <c r="M355" s="160"/>
      <c r="N355" s="161"/>
      <c r="O355" s="161"/>
      <c r="P355" s="161"/>
      <c r="Q355" s="161"/>
      <c r="R355" s="161"/>
      <c r="S355" s="161"/>
      <c r="T355" s="162"/>
      <c r="AT355" s="156" t="s">
        <v>127</v>
      </c>
      <c r="AU355" s="156" t="s">
        <v>78</v>
      </c>
      <c r="AV355" s="13" t="s">
        <v>78</v>
      </c>
      <c r="AW355" s="13" t="s">
        <v>30</v>
      </c>
      <c r="AX355" s="13" t="s">
        <v>31</v>
      </c>
      <c r="AY355" s="156" t="s">
        <v>118</v>
      </c>
    </row>
    <row r="356" spans="1:65" s="2" customFormat="1" ht="16.5" customHeight="1">
      <c r="A356" s="35"/>
      <c r="B356" s="140"/>
      <c r="C356" s="141" t="s">
        <v>663</v>
      </c>
      <c r="D356" s="141" t="s">
        <v>121</v>
      </c>
      <c r="E356" s="142" t="s">
        <v>708</v>
      </c>
      <c r="F356" s="143" t="s">
        <v>709</v>
      </c>
      <c r="G356" s="144" t="s">
        <v>325</v>
      </c>
      <c r="H356" s="145">
        <v>31.97</v>
      </c>
      <c r="I356" s="146"/>
      <c r="J356" s="147">
        <f>ROUND(I356*H356,2)</f>
        <v>0</v>
      </c>
      <c r="K356" s="143" t="s">
        <v>271</v>
      </c>
      <c r="L356" s="36"/>
      <c r="M356" s="148" t="s">
        <v>3</v>
      </c>
      <c r="N356" s="149" t="s">
        <v>40</v>
      </c>
      <c r="O356" s="56"/>
      <c r="P356" s="150">
        <f>O356*H356</f>
        <v>0</v>
      </c>
      <c r="Q356" s="150">
        <v>2.30102</v>
      </c>
      <c r="R356" s="150">
        <f>Q356*H356</f>
        <v>73.56360939999999</v>
      </c>
      <c r="S356" s="150">
        <v>0</v>
      </c>
      <c r="T356" s="151">
        <f>S356*H356</f>
        <v>0</v>
      </c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R356" s="152" t="s">
        <v>125</v>
      </c>
      <c r="AT356" s="152" t="s">
        <v>121</v>
      </c>
      <c r="AU356" s="152" t="s">
        <v>78</v>
      </c>
      <c r="AY356" s="20" t="s">
        <v>118</v>
      </c>
      <c r="BE356" s="153">
        <f>IF(N356="základní",J356,0)</f>
        <v>0</v>
      </c>
      <c r="BF356" s="153">
        <f>IF(N356="snížená",J356,0)</f>
        <v>0</v>
      </c>
      <c r="BG356" s="153">
        <f>IF(N356="zákl. přenesená",J356,0)</f>
        <v>0</v>
      </c>
      <c r="BH356" s="153">
        <f>IF(N356="sníž. přenesená",J356,0)</f>
        <v>0</v>
      </c>
      <c r="BI356" s="153">
        <f>IF(N356="nulová",J356,0)</f>
        <v>0</v>
      </c>
      <c r="BJ356" s="20" t="s">
        <v>31</v>
      </c>
      <c r="BK356" s="153">
        <f>ROUND(I356*H356,2)</f>
        <v>0</v>
      </c>
      <c r="BL356" s="20" t="s">
        <v>125</v>
      </c>
      <c r="BM356" s="152" t="s">
        <v>1191</v>
      </c>
    </row>
    <row r="357" spans="1:47" s="2" customFormat="1" ht="11.25">
      <c r="A357" s="35"/>
      <c r="B357" s="36"/>
      <c r="C357" s="35"/>
      <c r="D357" s="181" t="s">
        <v>273</v>
      </c>
      <c r="E357" s="35"/>
      <c r="F357" s="182" t="s">
        <v>711</v>
      </c>
      <c r="G357" s="35"/>
      <c r="H357" s="35"/>
      <c r="I357" s="183"/>
      <c r="J357" s="35"/>
      <c r="K357" s="35"/>
      <c r="L357" s="36"/>
      <c r="M357" s="184"/>
      <c r="N357" s="185"/>
      <c r="O357" s="56"/>
      <c r="P357" s="56"/>
      <c r="Q357" s="56"/>
      <c r="R357" s="56"/>
      <c r="S357" s="56"/>
      <c r="T357" s="57"/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T357" s="20" t="s">
        <v>273</v>
      </c>
      <c r="AU357" s="20" t="s">
        <v>78</v>
      </c>
    </row>
    <row r="358" spans="2:51" s="14" customFormat="1" ht="11.25">
      <c r="B358" s="163"/>
      <c r="D358" s="155" t="s">
        <v>127</v>
      </c>
      <c r="E358" s="164" t="s">
        <v>3</v>
      </c>
      <c r="F358" s="165" t="s">
        <v>1052</v>
      </c>
      <c r="H358" s="164" t="s">
        <v>3</v>
      </c>
      <c r="I358" s="166"/>
      <c r="L358" s="163"/>
      <c r="M358" s="167"/>
      <c r="N358" s="168"/>
      <c r="O358" s="168"/>
      <c r="P358" s="168"/>
      <c r="Q358" s="168"/>
      <c r="R358" s="168"/>
      <c r="S358" s="168"/>
      <c r="T358" s="169"/>
      <c r="AT358" s="164" t="s">
        <v>127</v>
      </c>
      <c r="AU358" s="164" t="s">
        <v>78</v>
      </c>
      <c r="AV358" s="14" t="s">
        <v>31</v>
      </c>
      <c r="AW358" s="14" t="s">
        <v>30</v>
      </c>
      <c r="AX358" s="14" t="s">
        <v>69</v>
      </c>
      <c r="AY358" s="164" t="s">
        <v>118</v>
      </c>
    </row>
    <row r="359" spans="2:51" s="13" customFormat="1" ht="11.25">
      <c r="B359" s="154"/>
      <c r="D359" s="155" t="s">
        <v>127</v>
      </c>
      <c r="E359" s="156" t="s">
        <v>3</v>
      </c>
      <c r="F359" s="157" t="s">
        <v>1192</v>
      </c>
      <c r="H359" s="158">
        <v>17.735</v>
      </c>
      <c r="I359" s="159"/>
      <c r="L359" s="154"/>
      <c r="M359" s="160"/>
      <c r="N359" s="161"/>
      <c r="O359" s="161"/>
      <c r="P359" s="161"/>
      <c r="Q359" s="161"/>
      <c r="R359" s="161"/>
      <c r="S359" s="161"/>
      <c r="T359" s="162"/>
      <c r="AT359" s="156" t="s">
        <v>127</v>
      </c>
      <c r="AU359" s="156" t="s">
        <v>78</v>
      </c>
      <c r="AV359" s="13" t="s">
        <v>78</v>
      </c>
      <c r="AW359" s="13" t="s">
        <v>30</v>
      </c>
      <c r="AX359" s="13" t="s">
        <v>69</v>
      </c>
      <c r="AY359" s="156" t="s">
        <v>118</v>
      </c>
    </row>
    <row r="360" spans="2:51" s="13" customFormat="1" ht="11.25">
      <c r="B360" s="154"/>
      <c r="D360" s="155" t="s">
        <v>127</v>
      </c>
      <c r="E360" s="156" t="s">
        <v>3</v>
      </c>
      <c r="F360" s="157" t="s">
        <v>1193</v>
      </c>
      <c r="H360" s="158">
        <v>13.965</v>
      </c>
      <c r="I360" s="159"/>
      <c r="L360" s="154"/>
      <c r="M360" s="160"/>
      <c r="N360" s="161"/>
      <c r="O360" s="161"/>
      <c r="P360" s="161"/>
      <c r="Q360" s="161"/>
      <c r="R360" s="161"/>
      <c r="S360" s="161"/>
      <c r="T360" s="162"/>
      <c r="AT360" s="156" t="s">
        <v>127</v>
      </c>
      <c r="AU360" s="156" t="s">
        <v>78</v>
      </c>
      <c r="AV360" s="13" t="s">
        <v>78</v>
      </c>
      <c r="AW360" s="13" t="s">
        <v>30</v>
      </c>
      <c r="AX360" s="13" t="s">
        <v>69</v>
      </c>
      <c r="AY360" s="156" t="s">
        <v>118</v>
      </c>
    </row>
    <row r="361" spans="2:51" s="13" customFormat="1" ht="11.25">
      <c r="B361" s="154"/>
      <c r="D361" s="155" t="s">
        <v>127</v>
      </c>
      <c r="E361" s="156" t="s">
        <v>3</v>
      </c>
      <c r="F361" s="157" t="s">
        <v>1194</v>
      </c>
      <c r="H361" s="158">
        <v>0.27</v>
      </c>
      <c r="I361" s="159"/>
      <c r="L361" s="154"/>
      <c r="M361" s="160"/>
      <c r="N361" s="161"/>
      <c r="O361" s="161"/>
      <c r="P361" s="161"/>
      <c r="Q361" s="161"/>
      <c r="R361" s="161"/>
      <c r="S361" s="161"/>
      <c r="T361" s="162"/>
      <c r="AT361" s="156" t="s">
        <v>127</v>
      </c>
      <c r="AU361" s="156" t="s">
        <v>78</v>
      </c>
      <c r="AV361" s="13" t="s">
        <v>78</v>
      </c>
      <c r="AW361" s="13" t="s">
        <v>30</v>
      </c>
      <c r="AX361" s="13" t="s">
        <v>69</v>
      </c>
      <c r="AY361" s="156" t="s">
        <v>118</v>
      </c>
    </row>
    <row r="362" spans="2:51" s="15" customFormat="1" ht="11.25">
      <c r="B362" s="170"/>
      <c r="D362" s="155" t="s">
        <v>127</v>
      </c>
      <c r="E362" s="171" t="s">
        <v>3</v>
      </c>
      <c r="F362" s="172" t="s">
        <v>150</v>
      </c>
      <c r="H362" s="173">
        <v>31.97</v>
      </c>
      <c r="I362" s="174"/>
      <c r="L362" s="170"/>
      <c r="M362" s="175"/>
      <c r="N362" s="176"/>
      <c r="O362" s="176"/>
      <c r="P362" s="176"/>
      <c r="Q362" s="176"/>
      <c r="R362" s="176"/>
      <c r="S362" s="176"/>
      <c r="T362" s="177"/>
      <c r="AT362" s="171" t="s">
        <v>127</v>
      </c>
      <c r="AU362" s="171" t="s">
        <v>78</v>
      </c>
      <c r="AV362" s="15" t="s">
        <v>125</v>
      </c>
      <c r="AW362" s="15" t="s">
        <v>30</v>
      </c>
      <c r="AX362" s="15" t="s">
        <v>31</v>
      </c>
      <c r="AY362" s="171" t="s">
        <v>118</v>
      </c>
    </row>
    <row r="363" spans="1:65" s="2" customFormat="1" ht="24.2" customHeight="1">
      <c r="A363" s="35"/>
      <c r="B363" s="140"/>
      <c r="C363" s="141" t="s">
        <v>669</v>
      </c>
      <c r="D363" s="141" t="s">
        <v>121</v>
      </c>
      <c r="E363" s="142" t="s">
        <v>1195</v>
      </c>
      <c r="F363" s="143" t="s">
        <v>1196</v>
      </c>
      <c r="G363" s="144" t="s">
        <v>142</v>
      </c>
      <c r="H363" s="145">
        <v>84.45</v>
      </c>
      <c r="I363" s="146"/>
      <c r="J363" s="147">
        <f>ROUND(I363*H363,2)</f>
        <v>0</v>
      </c>
      <c r="K363" s="143" t="s">
        <v>271</v>
      </c>
      <c r="L363" s="36"/>
      <c r="M363" s="148" t="s">
        <v>3</v>
      </c>
      <c r="N363" s="149" t="s">
        <v>40</v>
      </c>
      <c r="O363" s="56"/>
      <c r="P363" s="150">
        <f>O363*H363</f>
        <v>0</v>
      </c>
      <c r="Q363" s="150">
        <v>4E-05</v>
      </c>
      <c r="R363" s="150">
        <f>Q363*H363</f>
        <v>0.0033780000000000004</v>
      </c>
      <c r="S363" s="150">
        <v>0</v>
      </c>
      <c r="T363" s="151">
        <f>S363*H363</f>
        <v>0</v>
      </c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R363" s="152" t="s">
        <v>125</v>
      </c>
      <c r="AT363" s="152" t="s">
        <v>121</v>
      </c>
      <c r="AU363" s="152" t="s">
        <v>78</v>
      </c>
      <c r="AY363" s="20" t="s">
        <v>118</v>
      </c>
      <c r="BE363" s="153">
        <f>IF(N363="základní",J363,0)</f>
        <v>0</v>
      </c>
      <c r="BF363" s="153">
        <f>IF(N363="snížená",J363,0)</f>
        <v>0</v>
      </c>
      <c r="BG363" s="153">
        <f>IF(N363="zákl. přenesená",J363,0)</f>
        <v>0</v>
      </c>
      <c r="BH363" s="153">
        <f>IF(N363="sníž. přenesená",J363,0)</f>
        <v>0</v>
      </c>
      <c r="BI363" s="153">
        <f>IF(N363="nulová",J363,0)</f>
        <v>0</v>
      </c>
      <c r="BJ363" s="20" t="s">
        <v>31</v>
      </c>
      <c r="BK363" s="153">
        <f>ROUND(I363*H363,2)</f>
        <v>0</v>
      </c>
      <c r="BL363" s="20" t="s">
        <v>125</v>
      </c>
      <c r="BM363" s="152" t="s">
        <v>1197</v>
      </c>
    </row>
    <row r="364" spans="1:47" s="2" customFormat="1" ht="11.25">
      <c r="A364" s="35"/>
      <c r="B364" s="36"/>
      <c r="C364" s="35"/>
      <c r="D364" s="181" t="s">
        <v>273</v>
      </c>
      <c r="E364" s="35"/>
      <c r="F364" s="182" t="s">
        <v>1198</v>
      </c>
      <c r="G364" s="35"/>
      <c r="H364" s="35"/>
      <c r="I364" s="183"/>
      <c r="J364" s="35"/>
      <c r="K364" s="35"/>
      <c r="L364" s="36"/>
      <c r="M364" s="184"/>
      <c r="N364" s="185"/>
      <c r="O364" s="56"/>
      <c r="P364" s="56"/>
      <c r="Q364" s="56"/>
      <c r="R364" s="56"/>
      <c r="S364" s="56"/>
      <c r="T364" s="57"/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T364" s="20" t="s">
        <v>273</v>
      </c>
      <c r="AU364" s="20" t="s">
        <v>78</v>
      </c>
    </row>
    <row r="365" spans="2:51" s="13" customFormat="1" ht="11.25">
      <c r="B365" s="154"/>
      <c r="D365" s="155" t="s">
        <v>127</v>
      </c>
      <c r="E365" s="156" t="s">
        <v>3</v>
      </c>
      <c r="F365" s="157" t="s">
        <v>1199</v>
      </c>
      <c r="H365" s="158">
        <v>84.45</v>
      </c>
      <c r="I365" s="159"/>
      <c r="L365" s="154"/>
      <c r="M365" s="160"/>
      <c r="N365" s="161"/>
      <c r="O365" s="161"/>
      <c r="P365" s="161"/>
      <c r="Q365" s="161"/>
      <c r="R365" s="161"/>
      <c r="S365" s="161"/>
      <c r="T365" s="162"/>
      <c r="AT365" s="156" t="s">
        <v>127</v>
      </c>
      <c r="AU365" s="156" t="s">
        <v>78</v>
      </c>
      <c r="AV365" s="13" t="s">
        <v>78</v>
      </c>
      <c r="AW365" s="13" t="s">
        <v>30</v>
      </c>
      <c r="AX365" s="13" t="s">
        <v>31</v>
      </c>
      <c r="AY365" s="156" t="s">
        <v>118</v>
      </c>
    </row>
    <row r="366" spans="1:65" s="2" customFormat="1" ht="16.5" customHeight="1">
      <c r="A366" s="35"/>
      <c r="B366" s="140"/>
      <c r="C366" s="194" t="s">
        <v>677</v>
      </c>
      <c r="D366" s="194" t="s">
        <v>445</v>
      </c>
      <c r="E366" s="195" t="s">
        <v>1200</v>
      </c>
      <c r="F366" s="196" t="s">
        <v>1201</v>
      </c>
      <c r="G366" s="197" t="s">
        <v>142</v>
      </c>
      <c r="H366" s="198">
        <v>85.717</v>
      </c>
      <c r="I366" s="199"/>
      <c r="J366" s="200">
        <f>ROUND(I366*H366,2)</f>
        <v>0</v>
      </c>
      <c r="K366" s="196" t="s">
        <v>271</v>
      </c>
      <c r="L366" s="201"/>
      <c r="M366" s="202" t="s">
        <v>3</v>
      </c>
      <c r="N366" s="203" t="s">
        <v>40</v>
      </c>
      <c r="O366" s="56"/>
      <c r="P366" s="150">
        <f>O366*H366</f>
        <v>0</v>
      </c>
      <c r="Q366" s="150">
        <v>0.037</v>
      </c>
      <c r="R366" s="150">
        <f>Q366*H366</f>
        <v>3.1715289999999996</v>
      </c>
      <c r="S366" s="150">
        <v>0</v>
      </c>
      <c r="T366" s="151">
        <f>S366*H366</f>
        <v>0</v>
      </c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R366" s="152" t="s">
        <v>160</v>
      </c>
      <c r="AT366" s="152" t="s">
        <v>445</v>
      </c>
      <c r="AU366" s="152" t="s">
        <v>78</v>
      </c>
      <c r="AY366" s="20" t="s">
        <v>118</v>
      </c>
      <c r="BE366" s="153">
        <f>IF(N366="základní",J366,0)</f>
        <v>0</v>
      </c>
      <c r="BF366" s="153">
        <f>IF(N366="snížená",J366,0)</f>
        <v>0</v>
      </c>
      <c r="BG366" s="153">
        <f>IF(N366="zákl. přenesená",J366,0)</f>
        <v>0</v>
      </c>
      <c r="BH366" s="153">
        <f>IF(N366="sníž. přenesená",J366,0)</f>
        <v>0</v>
      </c>
      <c r="BI366" s="153">
        <f>IF(N366="nulová",J366,0)</f>
        <v>0</v>
      </c>
      <c r="BJ366" s="20" t="s">
        <v>31</v>
      </c>
      <c r="BK366" s="153">
        <f>ROUND(I366*H366,2)</f>
        <v>0</v>
      </c>
      <c r="BL366" s="20" t="s">
        <v>125</v>
      </c>
      <c r="BM366" s="152" t="s">
        <v>1202</v>
      </c>
    </row>
    <row r="367" spans="2:51" s="13" customFormat="1" ht="11.25">
      <c r="B367" s="154"/>
      <c r="D367" s="155" t="s">
        <v>127</v>
      </c>
      <c r="E367" s="156" t="s">
        <v>3</v>
      </c>
      <c r="F367" s="157" t="s">
        <v>1203</v>
      </c>
      <c r="H367" s="158">
        <v>85.717</v>
      </c>
      <c r="I367" s="159"/>
      <c r="L367" s="154"/>
      <c r="M367" s="160"/>
      <c r="N367" s="161"/>
      <c r="O367" s="161"/>
      <c r="P367" s="161"/>
      <c r="Q367" s="161"/>
      <c r="R367" s="161"/>
      <c r="S367" s="161"/>
      <c r="T367" s="162"/>
      <c r="AT367" s="156" t="s">
        <v>127</v>
      </c>
      <c r="AU367" s="156" t="s">
        <v>78</v>
      </c>
      <c r="AV367" s="13" t="s">
        <v>78</v>
      </c>
      <c r="AW367" s="13" t="s">
        <v>30</v>
      </c>
      <c r="AX367" s="13" t="s">
        <v>69</v>
      </c>
      <c r="AY367" s="156" t="s">
        <v>118</v>
      </c>
    </row>
    <row r="368" spans="2:51" s="15" customFormat="1" ht="11.25">
      <c r="B368" s="170"/>
      <c r="D368" s="155" t="s">
        <v>127</v>
      </c>
      <c r="E368" s="171" t="s">
        <v>3</v>
      </c>
      <c r="F368" s="172" t="s">
        <v>150</v>
      </c>
      <c r="H368" s="173">
        <v>85.717</v>
      </c>
      <c r="I368" s="174"/>
      <c r="L368" s="170"/>
      <c r="M368" s="175"/>
      <c r="N368" s="176"/>
      <c r="O368" s="176"/>
      <c r="P368" s="176"/>
      <c r="Q368" s="176"/>
      <c r="R368" s="176"/>
      <c r="S368" s="176"/>
      <c r="T368" s="177"/>
      <c r="AT368" s="171" t="s">
        <v>127</v>
      </c>
      <c r="AU368" s="171" t="s">
        <v>78</v>
      </c>
      <c r="AV368" s="15" t="s">
        <v>125</v>
      </c>
      <c r="AW368" s="15" t="s">
        <v>30</v>
      </c>
      <c r="AX368" s="15" t="s">
        <v>31</v>
      </c>
      <c r="AY368" s="171" t="s">
        <v>118</v>
      </c>
    </row>
    <row r="369" spans="1:65" s="2" customFormat="1" ht="37.9" customHeight="1">
      <c r="A369" s="35"/>
      <c r="B369" s="140"/>
      <c r="C369" s="141" t="s">
        <v>683</v>
      </c>
      <c r="D369" s="141" t="s">
        <v>121</v>
      </c>
      <c r="E369" s="142" t="s">
        <v>1204</v>
      </c>
      <c r="F369" s="143" t="s">
        <v>1205</v>
      </c>
      <c r="G369" s="144" t="s">
        <v>171</v>
      </c>
      <c r="H369" s="145">
        <v>13</v>
      </c>
      <c r="I369" s="146"/>
      <c r="J369" s="147">
        <f>ROUND(I369*H369,2)</f>
        <v>0</v>
      </c>
      <c r="K369" s="143" t="s">
        <v>271</v>
      </c>
      <c r="L369" s="36"/>
      <c r="M369" s="148" t="s">
        <v>3</v>
      </c>
      <c r="N369" s="149" t="s">
        <v>40</v>
      </c>
      <c r="O369" s="56"/>
      <c r="P369" s="150">
        <f>O369*H369</f>
        <v>0</v>
      </c>
      <c r="Q369" s="150">
        <v>0.001</v>
      </c>
      <c r="R369" s="150">
        <f>Q369*H369</f>
        <v>0.013000000000000001</v>
      </c>
      <c r="S369" s="150">
        <v>0</v>
      </c>
      <c r="T369" s="151">
        <f>S369*H369</f>
        <v>0</v>
      </c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R369" s="152" t="s">
        <v>125</v>
      </c>
      <c r="AT369" s="152" t="s">
        <v>121</v>
      </c>
      <c r="AU369" s="152" t="s">
        <v>78</v>
      </c>
      <c r="AY369" s="20" t="s">
        <v>118</v>
      </c>
      <c r="BE369" s="153">
        <f>IF(N369="základní",J369,0)</f>
        <v>0</v>
      </c>
      <c r="BF369" s="153">
        <f>IF(N369="snížená",J369,0)</f>
        <v>0</v>
      </c>
      <c r="BG369" s="153">
        <f>IF(N369="zákl. přenesená",J369,0)</f>
        <v>0</v>
      </c>
      <c r="BH369" s="153">
        <f>IF(N369="sníž. přenesená",J369,0)</f>
        <v>0</v>
      </c>
      <c r="BI369" s="153">
        <f>IF(N369="nulová",J369,0)</f>
        <v>0</v>
      </c>
      <c r="BJ369" s="20" t="s">
        <v>31</v>
      </c>
      <c r="BK369" s="153">
        <f>ROUND(I369*H369,2)</f>
        <v>0</v>
      </c>
      <c r="BL369" s="20" t="s">
        <v>125</v>
      </c>
      <c r="BM369" s="152" t="s">
        <v>1206</v>
      </c>
    </row>
    <row r="370" spans="1:47" s="2" customFormat="1" ht="11.25">
      <c r="A370" s="35"/>
      <c r="B370" s="36"/>
      <c r="C370" s="35"/>
      <c r="D370" s="181" t="s">
        <v>273</v>
      </c>
      <c r="E370" s="35"/>
      <c r="F370" s="182" t="s">
        <v>1207</v>
      </c>
      <c r="G370" s="35"/>
      <c r="H370" s="35"/>
      <c r="I370" s="183"/>
      <c r="J370" s="35"/>
      <c r="K370" s="35"/>
      <c r="L370" s="36"/>
      <c r="M370" s="184"/>
      <c r="N370" s="185"/>
      <c r="O370" s="56"/>
      <c r="P370" s="56"/>
      <c r="Q370" s="56"/>
      <c r="R370" s="56"/>
      <c r="S370" s="56"/>
      <c r="T370" s="57"/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T370" s="20" t="s">
        <v>273</v>
      </c>
      <c r="AU370" s="20" t="s">
        <v>78</v>
      </c>
    </row>
    <row r="371" spans="2:51" s="13" customFormat="1" ht="11.25">
      <c r="B371" s="154"/>
      <c r="D371" s="155" t="s">
        <v>127</v>
      </c>
      <c r="E371" s="156" t="s">
        <v>3</v>
      </c>
      <c r="F371" s="157" t="s">
        <v>182</v>
      </c>
      <c r="H371" s="158">
        <v>13</v>
      </c>
      <c r="I371" s="159"/>
      <c r="L371" s="154"/>
      <c r="M371" s="160"/>
      <c r="N371" s="161"/>
      <c r="O371" s="161"/>
      <c r="P371" s="161"/>
      <c r="Q371" s="161"/>
      <c r="R371" s="161"/>
      <c r="S371" s="161"/>
      <c r="T371" s="162"/>
      <c r="AT371" s="156" t="s">
        <v>127</v>
      </c>
      <c r="AU371" s="156" t="s">
        <v>78</v>
      </c>
      <c r="AV371" s="13" t="s">
        <v>78</v>
      </c>
      <c r="AW371" s="13" t="s">
        <v>30</v>
      </c>
      <c r="AX371" s="13" t="s">
        <v>31</v>
      </c>
      <c r="AY371" s="156" t="s">
        <v>118</v>
      </c>
    </row>
    <row r="372" spans="1:65" s="2" customFormat="1" ht="16.5" customHeight="1">
      <c r="A372" s="35"/>
      <c r="B372" s="140"/>
      <c r="C372" s="141" t="s">
        <v>688</v>
      </c>
      <c r="D372" s="141" t="s">
        <v>121</v>
      </c>
      <c r="E372" s="142" t="s">
        <v>808</v>
      </c>
      <c r="F372" s="143" t="s">
        <v>809</v>
      </c>
      <c r="G372" s="144" t="s">
        <v>171</v>
      </c>
      <c r="H372" s="145">
        <v>4</v>
      </c>
      <c r="I372" s="146"/>
      <c r="J372" s="147">
        <f>ROUND(I372*H372,2)</f>
        <v>0</v>
      </c>
      <c r="K372" s="143" t="s">
        <v>271</v>
      </c>
      <c r="L372" s="36"/>
      <c r="M372" s="148" t="s">
        <v>3</v>
      </c>
      <c r="N372" s="149" t="s">
        <v>40</v>
      </c>
      <c r="O372" s="56"/>
      <c r="P372" s="150">
        <f>O372*H372</f>
        <v>0</v>
      </c>
      <c r="Q372" s="150">
        <v>0.01019</v>
      </c>
      <c r="R372" s="150">
        <f>Q372*H372</f>
        <v>0.04076</v>
      </c>
      <c r="S372" s="150">
        <v>0</v>
      </c>
      <c r="T372" s="151">
        <f>S372*H372</f>
        <v>0</v>
      </c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R372" s="152" t="s">
        <v>125</v>
      </c>
      <c r="AT372" s="152" t="s">
        <v>121</v>
      </c>
      <c r="AU372" s="152" t="s">
        <v>78</v>
      </c>
      <c r="AY372" s="20" t="s">
        <v>118</v>
      </c>
      <c r="BE372" s="153">
        <f>IF(N372="základní",J372,0)</f>
        <v>0</v>
      </c>
      <c r="BF372" s="153">
        <f>IF(N372="snížená",J372,0)</f>
        <v>0</v>
      </c>
      <c r="BG372" s="153">
        <f>IF(N372="zákl. přenesená",J372,0)</f>
        <v>0</v>
      </c>
      <c r="BH372" s="153">
        <f>IF(N372="sníž. přenesená",J372,0)</f>
        <v>0</v>
      </c>
      <c r="BI372" s="153">
        <f>IF(N372="nulová",J372,0)</f>
        <v>0</v>
      </c>
      <c r="BJ372" s="20" t="s">
        <v>31</v>
      </c>
      <c r="BK372" s="153">
        <f>ROUND(I372*H372,2)</f>
        <v>0</v>
      </c>
      <c r="BL372" s="20" t="s">
        <v>125</v>
      </c>
      <c r="BM372" s="152" t="s">
        <v>1208</v>
      </c>
    </row>
    <row r="373" spans="1:47" s="2" customFormat="1" ht="11.25">
      <c r="A373" s="35"/>
      <c r="B373" s="36"/>
      <c r="C373" s="35"/>
      <c r="D373" s="181" t="s">
        <v>273</v>
      </c>
      <c r="E373" s="35"/>
      <c r="F373" s="182" t="s">
        <v>811</v>
      </c>
      <c r="G373" s="35"/>
      <c r="H373" s="35"/>
      <c r="I373" s="183"/>
      <c r="J373" s="35"/>
      <c r="K373" s="35"/>
      <c r="L373" s="36"/>
      <c r="M373" s="184"/>
      <c r="N373" s="185"/>
      <c r="O373" s="56"/>
      <c r="P373" s="56"/>
      <c r="Q373" s="56"/>
      <c r="R373" s="56"/>
      <c r="S373" s="56"/>
      <c r="T373" s="57"/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T373" s="20" t="s">
        <v>273</v>
      </c>
      <c r="AU373" s="20" t="s">
        <v>78</v>
      </c>
    </row>
    <row r="374" spans="2:51" s="13" customFormat="1" ht="11.25">
      <c r="B374" s="154"/>
      <c r="D374" s="155" t="s">
        <v>127</v>
      </c>
      <c r="E374" s="156" t="s">
        <v>3</v>
      </c>
      <c r="F374" s="157" t="s">
        <v>1209</v>
      </c>
      <c r="H374" s="158">
        <v>4</v>
      </c>
      <c r="I374" s="159"/>
      <c r="L374" s="154"/>
      <c r="M374" s="160"/>
      <c r="N374" s="161"/>
      <c r="O374" s="161"/>
      <c r="P374" s="161"/>
      <c r="Q374" s="161"/>
      <c r="R374" s="161"/>
      <c r="S374" s="161"/>
      <c r="T374" s="162"/>
      <c r="AT374" s="156" t="s">
        <v>127</v>
      </c>
      <c r="AU374" s="156" t="s">
        <v>78</v>
      </c>
      <c r="AV374" s="13" t="s">
        <v>78</v>
      </c>
      <c r="AW374" s="13" t="s">
        <v>30</v>
      </c>
      <c r="AX374" s="13" t="s">
        <v>69</v>
      </c>
      <c r="AY374" s="156" t="s">
        <v>118</v>
      </c>
    </row>
    <row r="375" spans="2:51" s="15" customFormat="1" ht="11.25">
      <c r="B375" s="170"/>
      <c r="D375" s="155" t="s">
        <v>127</v>
      </c>
      <c r="E375" s="171" t="s">
        <v>3</v>
      </c>
      <c r="F375" s="172" t="s">
        <v>150</v>
      </c>
      <c r="H375" s="173">
        <v>4</v>
      </c>
      <c r="I375" s="174"/>
      <c r="L375" s="170"/>
      <c r="M375" s="175"/>
      <c r="N375" s="176"/>
      <c r="O375" s="176"/>
      <c r="P375" s="176"/>
      <c r="Q375" s="176"/>
      <c r="R375" s="176"/>
      <c r="S375" s="176"/>
      <c r="T375" s="177"/>
      <c r="AT375" s="171" t="s">
        <v>127</v>
      </c>
      <c r="AU375" s="171" t="s">
        <v>78</v>
      </c>
      <c r="AV375" s="15" t="s">
        <v>125</v>
      </c>
      <c r="AW375" s="15" t="s">
        <v>30</v>
      </c>
      <c r="AX375" s="15" t="s">
        <v>31</v>
      </c>
      <c r="AY375" s="171" t="s">
        <v>118</v>
      </c>
    </row>
    <row r="376" spans="1:65" s="2" customFormat="1" ht="16.5" customHeight="1">
      <c r="A376" s="35"/>
      <c r="B376" s="140"/>
      <c r="C376" s="194" t="s">
        <v>696</v>
      </c>
      <c r="D376" s="194" t="s">
        <v>445</v>
      </c>
      <c r="E376" s="195" t="s">
        <v>814</v>
      </c>
      <c r="F376" s="196" t="s">
        <v>815</v>
      </c>
      <c r="G376" s="197" t="s">
        <v>171</v>
      </c>
      <c r="H376" s="198">
        <v>2.02</v>
      </c>
      <c r="I376" s="199"/>
      <c r="J376" s="200">
        <f>ROUND(I376*H376,2)</f>
        <v>0</v>
      </c>
      <c r="K376" s="196" t="s">
        <v>271</v>
      </c>
      <c r="L376" s="201"/>
      <c r="M376" s="202" t="s">
        <v>3</v>
      </c>
      <c r="N376" s="203" t="s">
        <v>40</v>
      </c>
      <c r="O376" s="56"/>
      <c r="P376" s="150">
        <f>O376*H376</f>
        <v>0</v>
      </c>
      <c r="Q376" s="150">
        <v>1.013</v>
      </c>
      <c r="R376" s="150">
        <f>Q376*H376</f>
        <v>2.0462599999999997</v>
      </c>
      <c r="S376" s="150">
        <v>0</v>
      </c>
      <c r="T376" s="151">
        <f>S376*H376</f>
        <v>0</v>
      </c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R376" s="152" t="s">
        <v>160</v>
      </c>
      <c r="AT376" s="152" t="s">
        <v>445</v>
      </c>
      <c r="AU376" s="152" t="s">
        <v>78</v>
      </c>
      <c r="AY376" s="20" t="s">
        <v>118</v>
      </c>
      <c r="BE376" s="153">
        <f>IF(N376="základní",J376,0)</f>
        <v>0</v>
      </c>
      <c r="BF376" s="153">
        <f>IF(N376="snížená",J376,0)</f>
        <v>0</v>
      </c>
      <c r="BG376" s="153">
        <f>IF(N376="zákl. přenesená",J376,0)</f>
        <v>0</v>
      </c>
      <c r="BH376" s="153">
        <f>IF(N376="sníž. přenesená",J376,0)</f>
        <v>0</v>
      </c>
      <c r="BI376" s="153">
        <f>IF(N376="nulová",J376,0)</f>
        <v>0</v>
      </c>
      <c r="BJ376" s="20" t="s">
        <v>31</v>
      </c>
      <c r="BK376" s="153">
        <f>ROUND(I376*H376,2)</f>
        <v>0</v>
      </c>
      <c r="BL376" s="20" t="s">
        <v>125</v>
      </c>
      <c r="BM376" s="152" t="s">
        <v>1210</v>
      </c>
    </row>
    <row r="377" spans="2:51" s="13" customFormat="1" ht="11.25">
      <c r="B377" s="154"/>
      <c r="D377" s="155" t="s">
        <v>127</v>
      </c>
      <c r="E377" s="156" t="s">
        <v>3</v>
      </c>
      <c r="F377" s="157" t="s">
        <v>590</v>
      </c>
      <c r="H377" s="158">
        <v>2.02</v>
      </c>
      <c r="I377" s="159"/>
      <c r="L377" s="154"/>
      <c r="M377" s="160"/>
      <c r="N377" s="161"/>
      <c r="O377" s="161"/>
      <c r="P377" s="161"/>
      <c r="Q377" s="161"/>
      <c r="R377" s="161"/>
      <c r="S377" s="161"/>
      <c r="T377" s="162"/>
      <c r="AT377" s="156" t="s">
        <v>127</v>
      </c>
      <c r="AU377" s="156" t="s">
        <v>78</v>
      </c>
      <c r="AV377" s="13" t="s">
        <v>78</v>
      </c>
      <c r="AW377" s="13" t="s">
        <v>30</v>
      </c>
      <c r="AX377" s="13" t="s">
        <v>69</v>
      </c>
      <c r="AY377" s="156" t="s">
        <v>118</v>
      </c>
    </row>
    <row r="378" spans="2:51" s="15" customFormat="1" ht="11.25">
      <c r="B378" s="170"/>
      <c r="D378" s="155" t="s">
        <v>127</v>
      </c>
      <c r="E378" s="171" t="s">
        <v>3</v>
      </c>
      <c r="F378" s="172" t="s">
        <v>150</v>
      </c>
      <c r="H378" s="173">
        <v>2.02</v>
      </c>
      <c r="I378" s="174"/>
      <c r="L378" s="170"/>
      <c r="M378" s="175"/>
      <c r="N378" s="176"/>
      <c r="O378" s="176"/>
      <c r="P378" s="176"/>
      <c r="Q378" s="176"/>
      <c r="R378" s="176"/>
      <c r="S378" s="176"/>
      <c r="T378" s="177"/>
      <c r="AT378" s="171" t="s">
        <v>127</v>
      </c>
      <c r="AU378" s="171" t="s">
        <v>78</v>
      </c>
      <c r="AV378" s="15" t="s">
        <v>125</v>
      </c>
      <c r="AW378" s="15" t="s">
        <v>30</v>
      </c>
      <c r="AX378" s="15" t="s">
        <v>31</v>
      </c>
      <c r="AY378" s="171" t="s">
        <v>118</v>
      </c>
    </row>
    <row r="379" spans="1:65" s="2" customFormat="1" ht="16.5" customHeight="1">
      <c r="A379" s="35"/>
      <c r="B379" s="140"/>
      <c r="C379" s="194" t="s">
        <v>702</v>
      </c>
      <c r="D379" s="194" t="s">
        <v>445</v>
      </c>
      <c r="E379" s="195" t="s">
        <v>819</v>
      </c>
      <c r="F379" s="196" t="s">
        <v>820</v>
      </c>
      <c r="G379" s="197" t="s">
        <v>171</v>
      </c>
      <c r="H379" s="198">
        <v>2.02</v>
      </c>
      <c r="I379" s="199"/>
      <c r="J379" s="200">
        <f>ROUND(I379*H379,2)</f>
        <v>0</v>
      </c>
      <c r="K379" s="196" t="s">
        <v>271</v>
      </c>
      <c r="L379" s="201"/>
      <c r="M379" s="202" t="s">
        <v>3</v>
      </c>
      <c r="N379" s="203" t="s">
        <v>40</v>
      </c>
      <c r="O379" s="56"/>
      <c r="P379" s="150">
        <f>O379*H379</f>
        <v>0</v>
      </c>
      <c r="Q379" s="150">
        <v>0.506</v>
      </c>
      <c r="R379" s="150">
        <f>Q379*H379</f>
        <v>1.02212</v>
      </c>
      <c r="S379" s="150">
        <v>0</v>
      </c>
      <c r="T379" s="151">
        <f>S379*H379</f>
        <v>0</v>
      </c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R379" s="152" t="s">
        <v>160</v>
      </c>
      <c r="AT379" s="152" t="s">
        <v>445</v>
      </c>
      <c r="AU379" s="152" t="s">
        <v>78</v>
      </c>
      <c r="AY379" s="20" t="s">
        <v>118</v>
      </c>
      <c r="BE379" s="153">
        <f>IF(N379="základní",J379,0)</f>
        <v>0</v>
      </c>
      <c r="BF379" s="153">
        <f>IF(N379="snížená",J379,0)</f>
        <v>0</v>
      </c>
      <c r="BG379" s="153">
        <f>IF(N379="zákl. přenesená",J379,0)</f>
        <v>0</v>
      </c>
      <c r="BH379" s="153">
        <f>IF(N379="sníž. přenesená",J379,0)</f>
        <v>0</v>
      </c>
      <c r="BI379" s="153">
        <f>IF(N379="nulová",J379,0)</f>
        <v>0</v>
      </c>
      <c r="BJ379" s="20" t="s">
        <v>31</v>
      </c>
      <c r="BK379" s="153">
        <f>ROUND(I379*H379,2)</f>
        <v>0</v>
      </c>
      <c r="BL379" s="20" t="s">
        <v>125</v>
      </c>
      <c r="BM379" s="152" t="s">
        <v>1211</v>
      </c>
    </row>
    <row r="380" spans="2:51" s="13" customFormat="1" ht="11.25">
      <c r="B380" s="154"/>
      <c r="D380" s="155" t="s">
        <v>127</v>
      </c>
      <c r="E380" s="156" t="s">
        <v>3</v>
      </c>
      <c r="F380" s="157" t="s">
        <v>590</v>
      </c>
      <c r="H380" s="158">
        <v>2.02</v>
      </c>
      <c r="I380" s="159"/>
      <c r="L380" s="154"/>
      <c r="M380" s="160"/>
      <c r="N380" s="161"/>
      <c r="O380" s="161"/>
      <c r="P380" s="161"/>
      <c r="Q380" s="161"/>
      <c r="R380" s="161"/>
      <c r="S380" s="161"/>
      <c r="T380" s="162"/>
      <c r="AT380" s="156" t="s">
        <v>127</v>
      </c>
      <c r="AU380" s="156" t="s">
        <v>78</v>
      </c>
      <c r="AV380" s="13" t="s">
        <v>78</v>
      </c>
      <c r="AW380" s="13" t="s">
        <v>30</v>
      </c>
      <c r="AX380" s="13" t="s">
        <v>69</v>
      </c>
      <c r="AY380" s="156" t="s">
        <v>118</v>
      </c>
    </row>
    <row r="381" spans="2:51" s="15" customFormat="1" ht="11.25">
      <c r="B381" s="170"/>
      <c r="D381" s="155" t="s">
        <v>127</v>
      </c>
      <c r="E381" s="171" t="s">
        <v>3</v>
      </c>
      <c r="F381" s="172" t="s">
        <v>150</v>
      </c>
      <c r="H381" s="173">
        <v>2.02</v>
      </c>
      <c r="I381" s="174"/>
      <c r="L381" s="170"/>
      <c r="M381" s="175"/>
      <c r="N381" s="176"/>
      <c r="O381" s="176"/>
      <c r="P381" s="176"/>
      <c r="Q381" s="176"/>
      <c r="R381" s="176"/>
      <c r="S381" s="176"/>
      <c r="T381" s="177"/>
      <c r="AT381" s="171" t="s">
        <v>127</v>
      </c>
      <c r="AU381" s="171" t="s">
        <v>78</v>
      </c>
      <c r="AV381" s="15" t="s">
        <v>125</v>
      </c>
      <c r="AW381" s="15" t="s">
        <v>30</v>
      </c>
      <c r="AX381" s="15" t="s">
        <v>31</v>
      </c>
      <c r="AY381" s="171" t="s">
        <v>118</v>
      </c>
    </row>
    <row r="382" spans="1:65" s="2" customFormat="1" ht="16.5" customHeight="1">
      <c r="A382" s="35"/>
      <c r="B382" s="140"/>
      <c r="C382" s="194" t="s">
        <v>707</v>
      </c>
      <c r="D382" s="194" t="s">
        <v>445</v>
      </c>
      <c r="E382" s="195" t="s">
        <v>829</v>
      </c>
      <c r="F382" s="196" t="s">
        <v>830</v>
      </c>
      <c r="G382" s="197" t="s">
        <v>171</v>
      </c>
      <c r="H382" s="198">
        <v>6.06</v>
      </c>
      <c r="I382" s="199"/>
      <c r="J382" s="200">
        <f>ROUND(I382*H382,2)</f>
        <v>0</v>
      </c>
      <c r="K382" s="196" t="s">
        <v>271</v>
      </c>
      <c r="L382" s="201"/>
      <c r="M382" s="202" t="s">
        <v>3</v>
      </c>
      <c r="N382" s="203" t="s">
        <v>40</v>
      </c>
      <c r="O382" s="56"/>
      <c r="P382" s="150">
        <f>O382*H382</f>
        <v>0</v>
      </c>
      <c r="Q382" s="150">
        <v>0.002</v>
      </c>
      <c r="R382" s="150">
        <f>Q382*H382</f>
        <v>0.012119999999999999</v>
      </c>
      <c r="S382" s="150">
        <v>0</v>
      </c>
      <c r="T382" s="151">
        <f>S382*H382</f>
        <v>0</v>
      </c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R382" s="152" t="s">
        <v>160</v>
      </c>
      <c r="AT382" s="152" t="s">
        <v>445</v>
      </c>
      <c r="AU382" s="152" t="s">
        <v>78</v>
      </c>
      <c r="AY382" s="20" t="s">
        <v>118</v>
      </c>
      <c r="BE382" s="153">
        <f>IF(N382="základní",J382,0)</f>
        <v>0</v>
      </c>
      <c r="BF382" s="153">
        <f>IF(N382="snížená",J382,0)</f>
        <v>0</v>
      </c>
      <c r="BG382" s="153">
        <f>IF(N382="zákl. přenesená",J382,0)</f>
        <v>0</v>
      </c>
      <c r="BH382" s="153">
        <f>IF(N382="sníž. přenesená",J382,0)</f>
        <v>0</v>
      </c>
      <c r="BI382" s="153">
        <f>IF(N382="nulová",J382,0)</f>
        <v>0</v>
      </c>
      <c r="BJ382" s="20" t="s">
        <v>31</v>
      </c>
      <c r="BK382" s="153">
        <f>ROUND(I382*H382,2)</f>
        <v>0</v>
      </c>
      <c r="BL382" s="20" t="s">
        <v>125</v>
      </c>
      <c r="BM382" s="152" t="s">
        <v>1212</v>
      </c>
    </row>
    <row r="383" spans="2:51" s="13" customFormat="1" ht="11.25">
      <c r="B383" s="154"/>
      <c r="D383" s="155" t="s">
        <v>127</v>
      </c>
      <c r="E383" s="156" t="s">
        <v>3</v>
      </c>
      <c r="F383" s="157" t="s">
        <v>1213</v>
      </c>
      <c r="H383" s="158">
        <v>6.06</v>
      </c>
      <c r="I383" s="159"/>
      <c r="L383" s="154"/>
      <c r="M383" s="160"/>
      <c r="N383" s="161"/>
      <c r="O383" s="161"/>
      <c r="P383" s="161"/>
      <c r="Q383" s="161"/>
      <c r="R383" s="161"/>
      <c r="S383" s="161"/>
      <c r="T383" s="162"/>
      <c r="AT383" s="156" t="s">
        <v>127</v>
      </c>
      <c r="AU383" s="156" t="s">
        <v>78</v>
      </c>
      <c r="AV383" s="13" t="s">
        <v>78</v>
      </c>
      <c r="AW383" s="13" t="s">
        <v>30</v>
      </c>
      <c r="AX383" s="13" t="s">
        <v>69</v>
      </c>
      <c r="AY383" s="156" t="s">
        <v>118</v>
      </c>
    </row>
    <row r="384" spans="2:51" s="15" customFormat="1" ht="11.25">
      <c r="B384" s="170"/>
      <c r="D384" s="155" t="s">
        <v>127</v>
      </c>
      <c r="E384" s="171" t="s">
        <v>3</v>
      </c>
      <c r="F384" s="172" t="s">
        <v>150</v>
      </c>
      <c r="H384" s="173">
        <v>6.06</v>
      </c>
      <c r="I384" s="174"/>
      <c r="L384" s="170"/>
      <c r="M384" s="175"/>
      <c r="N384" s="176"/>
      <c r="O384" s="176"/>
      <c r="P384" s="176"/>
      <c r="Q384" s="176"/>
      <c r="R384" s="176"/>
      <c r="S384" s="176"/>
      <c r="T384" s="177"/>
      <c r="AT384" s="171" t="s">
        <v>127</v>
      </c>
      <c r="AU384" s="171" t="s">
        <v>78</v>
      </c>
      <c r="AV384" s="15" t="s">
        <v>125</v>
      </c>
      <c r="AW384" s="15" t="s">
        <v>30</v>
      </c>
      <c r="AX384" s="15" t="s">
        <v>31</v>
      </c>
      <c r="AY384" s="171" t="s">
        <v>118</v>
      </c>
    </row>
    <row r="385" spans="1:65" s="2" customFormat="1" ht="16.5" customHeight="1">
      <c r="A385" s="35"/>
      <c r="B385" s="140"/>
      <c r="C385" s="141" t="s">
        <v>717</v>
      </c>
      <c r="D385" s="141" t="s">
        <v>121</v>
      </c>
      <c r="E385" s="142" t="s">
        <v>834</v>
      </c>
      <c r="F385" s="143" t="s">
        <v>835</v>
      </c>
      <c r="G385" s="144" t="s">
        <v>142</v>
      </c>
      <c r="H385" s="145">
        <v>3.14</v>
      </c>
      <c r="I385" s="146"/>
      <c r="J385" s="147">
        <f>ROUND(I385*H385,2)</f>
        <v>0</v>
      </c>
      <c r="K385" s="143" t="s">
        <v>3</v>
      </c>
      <c r="L385" s="36"/>
      <c r="M385" s="148" t="s">
        <v>3</v>
      </c>
      <c r="N385" s="149" t="s">
        <v>40</v>
      </c>
      <c r="O385" s="56"/>
      <c r="P385" s="150">
        <f>O385*H385</f>
        <v>0</v>
      </c>
      <c r="Q385" s="150">
        <v>0</v>
      </c>
      <c r="R385" s="150">
        <f>Q385*H385</f>
        <v>0</v>
      </c>
      <c r="S385" s="150">
        <v>0</v>
      </c>
      <c r="T385" s="151">
        <f>S385*H385</f>
        <v>0</v>
      </c>
      <c r="U385" s="35"/>
      <c r="V385" s="35"/>
      <c r="W385" s="35"/>
      <c r="X385" s="35"/>
      <c r="Y385" s="35"/>
      <c r="Z385" s="35"/>
      <c r="AA385" s="35"/>
      <c r="AB385" s="35"/>
      <c r="AC385" s="35"/>
      <c r="AD385" s="35"/>
      <c r="AE385" s="35"/>
      <c r="AR385" s="152" t="s">
        <v>125</v>
      </c>
      <c r="AT385" s="152" t="s">
        <v>121</v>
      </c>
      <c r="AU385" s="152" t="s">
        <v>78</v>
      </c>
      <c r="AY385" s="20" t="s">
        <v>118</v>
      </c>
      <c r="BE385" s="153">
        <f>IF(N385="základní",J385,0)</f>
        <v>0</v>
      </c>
      <c r="BF385" s="153">
        <f>IF(N385="snížená",J385,0)</f>
        <v>0</v>
      </c>
      <c r="BG385" s="153">
        <f>IF(N385="zákl. přenesená",J385,0)</f>
        <v>0</v>
      </c>
      <c r="BH385" s="153">
        <f>IF(N385="sníž. přenesená",J385,0)</f>
        <v>0</v>
      </c>
      <c r="BI385" s="153">
        <f>IF(N385="nulová",J385,0)</f>
        <v>0</v>
      </c>
      <c r="BJ385" s="20" t="s">
        <v>31</v>
      </c>
      <c r="BK385" s="153">
        <f>ROUND(I385*H385,2)</f>
        <v>0</v>
      </c>
      <c r="BL385" s="20" t="s">
        <v>125</v>
      </c>
      <c r="BM385" s="152" t="s">
        <v>1214</v>
      </c>
    </row>
    <row r="386" spans="2:51" s="13" customFormat="1" ht="11.25">
      <c r="B386" s="154"/>
      <c r="D386" s="155" t="s">
        <v>127</v>
      </c>
      <c r="E386" s="156" t="s">
        <v>3</v>
      </c>
      <c r="F386" s="157" t="s">
        <v>1215</v>
      </c>
      <c r="H386" s="158">
        <v>3.14</v>
      </c>
      <c r="I386" s="159"/>
      <c r="L386" s="154"/>
      <c r="M386" s="160"/>
      <c r="N386" s="161"/>
      <c r="O386" s="161"/>
      <c r="P386" s="161"/>
      <c r="Q386" s="161"/>
      <c r="R386" s="161"/>
      <c r="S386" s="161"/>
      <c r="T386" s="162"/>
      <c r="AT386" s="156" t="s">
        <v>127</v>
      </c>
      <c r="AU386" s="156" t="s">
        <v>78</v>
      </c>
      <c r="AV386" s="13" t="s">
        <v>78</v>
      </c>
      <c r="AW386" s="13" t="s">
        <v>30</v>
      </c>
      <c r="AX386" s="13" t="s">
        <v>69</v>
      </c>
      <c r="AY386" s="156" t="s">
        <v>118</v>
      </c>
    </row>
    <row r="387" spans="2:51" s="15" customFormat="1" ht="11.25">
      <c r="B387" s="170"/>
      <c r="D387" s="155" t="s">
        <v>127</v>
      </c>
      <c r="E387" s="171" t="s">
        <v>3</v>
      </c>
      <c r="F387" s="172" t="s">
        <v>150</v>
      </c>
      <c r="H387" s="173">
        <v>3.14</v>
      </c>
      <c r="I387" s="174"/>
      <c r="L387" s="170"/>
      <c r="M387" s="175"/>
      <c r="N387" s="176"/>
      <c r="O387" s="176"/>
      <c r="P387" s="176"/>
      <c r="Q387" s="176"/>
      <c r="R387" s="176"/>
      <c r="S387" s="176"/>
      <c r="T387" s="177"/>
      <c r="AT387" s="171" t="s">
        <v>127</v>
      </c>
      <c r="AU387" s="171" t="s">
        <v>78</v>
      </c>
      <c r="AV387" s="15" t="s">
        <v>125</v>
      </c>
      <c r="AW387" s="15" t="s">
        <v>30</v>
      </c>
      <c r="AX387" s="15" t="s">
        <v>31</v>
      </c>
      <c r="AY387" s="171" t="s">
        <v>118</v>
      </c>
    </row>
    <row r="388" spans="1:65" s="2" customFormat="1" ht="16.5" customHeight="1">
      <c r="A388" s="35"/>
      <c r="B388" s="140"/>
      <c r="C388" s="141" t="s">
        <v>722</v>
      </c>
      <c r="D388" s="141" t="s">
        <v>121</v>
      </c>
      <c r="E388" s="142" t="s">
        <v>839</v>
      </c>
      <c r="F388" s="143" t="s">
        <v>840</v>
      </c>
      <c r="G388" s="144" t="s">
        <v>171</v>
      </c>
      <c r="H388" s="145">
        <v>2</v>
      </c>
      <c r="I388" s="146"/>
      <c r="J388" s="147">
        <f>ROUND(I388*H388,2)</f>
        <v>0</v>
      </c>
      <c r="K388" s="143" t="s">
        <v>271</v>
      </c>
      <c r="L388" s="36"/>
      <c r="M388" s="148" t="s">
        <v>3</v>
      </c>
      <c r="N388" s="149" t="s">
        <v>40</v>
      </c>
      <c r="O388" s="56"/>
      <c r="P388" s="150">
        <f>O388*H388</f>
        <v>0</v>
      </c>
      <c r="Q388" s="150">
        <v>0.01248</v>
      </c>
      <c r="R388" s="150">
        <f>Q388*H388</f>
        <v>0.02496</v>
      </c>
      <c r="S388" s="150">
        <v>0</v>
      </c>
      <c r="T388" s="151">
        <f>S388*H388</f>
        <v>0</v>
      </c>
      <c r="U388" s="35"/>
      <c r="V388" s="35"/>
      <c r="W388" s="35"/>
      <c r="X388" s="35"/>
      <c r="Y388" s="35"/>
      <c r="Z388" s="35"/>
      <c r="AA388" s="35"/>
      <c r="AB388" s="35"/>
      <c r="AC388" s="35"/>
      <c r="AD388" s="35"/>
      <c r="AE388" s="35"/>
      <c r="AR388" s="152" t="s">
        <v>125</v>
      </c>
      <c r="AT388" s="152" t="s">
        <v>121</v>
      </c>
      <c r="AU388" s="152" t="s">
        <v>78</v>
      </c>
      <c r="AY388" s="20" t="s">
        <v>118</v>
      </c>
      <c r="BE388" s="153">
        <f>IF(N388="základní",J388,0)</f>
        <v>0</v>
      </c>
      <c r="BF388" s="153">
        <f>IF(N388="snížená",J388,0)</f>
        <v>0</v>
      </c>
      <c r="BG388" s="153">
        <f>IF(N388="zákl. přenesená",J388,0)</f>
        <v>0</v>
      </c>
      <c r="BH388" s="153">
        <f>IF(N388="sníž. přenesená",J388,0)</f>
        <v>0</v>
      </c>
      <c r="BI388" s="153">
        <f>IF(N388="nulová",J388,0)</f>
        <v>0</v>
      </c>
      <c r="BJ388" s="20" t="s">
        <v>31</v>
      </c>
      <c r="BK388" s="153">
        <f>ROUND(I388*H388,2)</f>
        <v>0</v>
      </c>
      <c r="BL388" s="20" t="s">
        <v>125</v>
      </c>
      <c r="BM388" s="152" t="s">
        <v>1216</v>
      </c>
    </row>
    <row r="389" spans="1:47" s="2" customFormat="1" ht="11.25">
      <c r="A389" s="35"/>
      <c r="B389" s="36"/>
      <c r="C389" s="35"/>
      <c r="D389" s="181" t="s">
        <v>273</v>
      </c>
      <c r="E389" s="35"/>
      <c r="F389" s="182" t="s">
        <v>842</v>
      </c>
      <c r="G389" s="35"/>
      <c r="H389" s="35"/>
      <c r="I389" s="183"/>
      <c r="J389" s="35"/>
      <c r="K389" s="35"/>
      <c r="L389" s="36"/>
      <c r="M389" s="184"/>
      <c r="N389" s="185"/>
      <c r="O389" s="56"/>
      <c r="P389" s="56"/>
      <c r="Q389" s="56"/>
      <c r="R389" s="56"/>
      <c r="S389" s="56"/>
      <c r="T389" s="57"/>
      <c r="U389" s="35"/>
      <c r="V389" s="35"/>
      <c r="W389" s="35"/>
      <c r="X389" s="35"/>
      <c r="Y389" s="35"/>
      <c r="Z389" s="35"/>
      <c r="AA389" s="35"/>
      <c r="AB389" s="35"/>
      <c r="AC389" s="35"/>
      <c r="AD389" s="35"/>
      <c r="AE389" s="35"/>
      <c r="AT389" s="20" t="s">
        <v>273</v>
      </c>
      <c r="AU389" s="20" t="s">
        <v>78</v>
      </c>
    </row>
    <row r="390" spans="2:51" s="13" customFormat="1" ht="11.25">
      <c r="B390" s="154"/>
      <c r="D390" s="155" t="s">
        <v>127</v>
      </c>
      <c r="E390" s="156" t="s">
        <v>3</v>
      </c>
      <c r="F390" s="157" t="s">
        <v>78</v>
      </c>
      <c r="H390" s="158">
        <v>2</v>
      </c>
      <c r="I390" s="159"/>
      <c r="L390" s="154"/>
      <c r="M390" s="160"/>
      <c r="N390" s="161"/>
      <c r="O390" s="161"/>
      <c r="P390" s="161"/>
      <c r="Q390" s="161"/>
      <c r="R390" s="161"/>
      <c r="S390" s="161"/>
      <c r="T390" s="162"/>
      <c r="AT390" s="156" t="s">
        <v>127</v>
      </c>
      <c r="AU390" s="156" t="s">
        <v>78</v>
      </c>
      <c r="AV390" s="13" t="s">
        <v>78</v>
      </c>
      <c r="AW390" s="13" t="s">
        <v>30</v>
      </c>
      <c r="AX390" s="13" t="s">
        <v>31</v>
      </c>
      <c r="AY390" s="156" t="s">
        <v>118</v>
      </c>
    </row>
    <row r="391" spans="1:65" s="2" customFormat="1" ht="16.5" customHeight="1">
      <c r="A391" s="35"/>
      <c r="B391" s="140"/>
      <c r="C391" s="194" t="s">
        <v>727</v>
      </c>
      <c r="D391" s="194" t="s">
        <v>445</v>
      </c>
      <c r="E391" s="195" t="s">
        <v>845</v>
      </c>
      <c r="F391" s="196" t="s">
        <v>846</v>
      </c>
      <c r="G391" s="197" t="s">
        <v>171</v>
      </c>
      <c r="H391" s="198">
        <v>2.02</v>
      </c>
      <c r="I391" s="199"/>
      <c r="J391" s="200">
        <f>ROUND(I391*H391,2)</f>
        <v>0</v>
      </c>
      <c r="K391" s="196" t="s">
        <v>271</v>
      </c>
      <c r="L391" s="201"/>
      <c r="M391" s="202" t="s">
        <v>3</v>
      </c>
      <c r="N391" s="203" t="s">
        <v>40</v>
      </c>
      <c r="O391" s="56"/>
      <c r="P391" s="150">
        <f>O391*H391</f>
        <v>0</v>
      </c>
      <c r="Q391" s="150">
        <v>0.548</v>
      </c>
      <c r="R391" s="150">
        <f>Q391*H391</f>
        <v>1.1069600000000002</v>
      </c>
      <c r="S391" s="150">
        <v>0</v>
      </c>
      <c r="T391" s="151">
        <f>S391*H391</f>
        <v>0</v>
      </c>
      <c r="U391" s="35"/>
      <c r="V391" s="35"/>
      <c r="W391" s="35"/>
      <c r="X391" s="35"/>
      <c r="Y391" s="35"/>
      <c r="Z391" s="35"/>
      <c r="AA391" s="35"/>
      <c r="AB391" s="35"/>
      <c r="AC391" s="35"/>
      <c r="AD391" s="35"/>
      <c r="AE391" s="35"/>
      <c r="AR391" s="152" t="s">
        <v>160</v>
      </c>
      <c r="AT391" s="152" t="s">
        <v>445</v>
      </c>
      <c r="AU391" s="152" t="s">
        <v>78</v>
      </c>
      <c r="AY391" s="20" t="s">
        <v>118</v>
      </c>
      <c r="BE391" s="153">
        <f>IF(N391="základní",J391,0)</f>
        <v>0</v>
      </c>
      <c r="BF391" s="153">
        <f>IF(N391="snížená",J391,0)</f>
        <v>0</v>
      </c>
      <c r="BG391" s="153">
        <f>IF(N391="zákl. přenesená",J391,0)</f>
        <v>0</v>
      </c>
      <c r="BH391" s="153">
        <f>IF(N391="sníž. přenesená",J391,0)</f>
        <v>0</v>
      </c>
      <c r="BI391" s="153">
        <f>IF(N391="nulová",J391,0)</f>
        <v>0</v>
      </c>
      <c r="BJ391" s="20" t="s">
        <v>31</v>
      </c>
      <c r="BK391" s="153">
        <f>ROUND(I391*H391,2)</f>
        <v>0</v>
      </c>
      <c r="BL391" s="20" t="s">
        <v>125</v>
      </c>
      <c r="BM391" s="152" t="s">
        <v>1217</v>
      </c>
    </row>
    <row r="392" spans="2:51" s="13" customFormat="1" ht="11.25">
      <c r="B392" s="154"/>
      <c r="D392" s="155" t="s">
        <v>127</v>
      </c>
      <c r="E392" s="156" t="s">
        <v>3</v>
      </c>
      <c r="F392" s="157" t="s">
        <v>590</v>
      </c>
      <c r="H392" s="158">
        <v>2.02</v>
      </c>
      <c r="I392" s="159"/>
      <c r="L392" s="154"/>
      <c r="M392" s="160"/>
      <c r="N392" s="161"/>
      <c r="O392" s="161"/>
      <c r="P392" s="161"/>
      <c r="Q392" s="161"/>
      <c r="R392" s="161"/>
      <c r="S392" s="161"/>
      <c r="T392" s="162"/>
      <c r="AT392" s="156" t="s">
        <v>127</v>
      </c>
      <c r="AU392" s="156" t="s">
        <v>78</v>
      </c>
      <c r="AV392" s="13" t="s">
        <v>78</v>
      </c>
      <c r="AW392" s="13" t="s">
        <v>30</v>
      </c>
      <c r="AX392" s="13" t="s">
        <v>69</v>
      </c>
      <c r="AY392" s="156" t="s">
        <v>118</v>
      </c>
    </row>
    <row r="393" spans="2:51" s="15" customFormat="1" ht="11.25">
      <c r="B393" s="170"/>
      <c r="D393" s="155" t="s">
        <v>127</v>
      </c>
      <c r="E393" s="171" t="s">
        <v>3</v>
      </c>
      <c r="F393" s="172" t="s">
        <v>150</v>
      </c>
      <c r="H393" s="173">
        <v>2.02</v>
      </c>
      <c r="I393" s="174"/>
      <c r="L393" s="170"/>
      <c r="M393" s="175"/>
      <c r="N393" s="176"/>
      <c r="O393" s="176"/>
      <c r="P393" s="176"/>
      <c r="Q393" s="176"/>
      <c r="R393" s="176"/>
      <c r="S393" s="176"/>
      <c r="T393" s="177"/>
      <c r="AT393" s="171" t="s">
        <v>127</v>
      </c>
      <c r="AU393" s="171" t="s">
        <v>78</v>
      </c>
      <c r="AV393" s="15" t="s">
        <v>125</v>
      </c>
      <c r="AW393" s="15" t="s">
        <v>30</v>
      </c>
      <c r="AX393" s="15" t="s">
        <v>31</v>
      </c>
      <c r="AY393" s="171" t="s">
        <v>118</v>
      </c>
    </row>
    <row r="394" spans="1:65" s="2" customFormat="1" ht="16.5" customHeight="1">
      <c r="A394" s="35"/>
      <c r="B394" s="140"/>
      <c r="C394" s="141" t="s">
        <v>734</v>
      </c>
      <c r="D394" s="141" t="s">
        <v>121</v>
      </c>
      <c r="E394" s="142" t="s">
        <v>861</v>
      </c>
      <c r="F394" s="143" t="s">
        <v>862</v>
      </c>
      <c r="G394" s="144" t="s">
        <v>171</v>
      </c>
      <c r="H394" s="145">
        <v>2</v>
      </c>
      <c r="I394" s="146"/>
      <c r="J394" s="147">
        <f>ROUND(I394*H394,2)</f>
        <v>0</v>
      </c>
      <c r="K394" s="143" t="s">
        <v>271</v>
      </c>
      <c r="L394" s="36"/>
      <c r="M394" s="148" t="s">
        <v>3</v>
      </c>
      <c r="N394" s="149" t="s">
        <v>40</v>
      </c>
      <c r="O394" s="56"/>
      <c r="P394" s="150">
        <f>O394*H394</f>
        <v>0</v>
      </c>
      <c r="Q394" s="150">
        <v>0.02854</v>
      </c>
      <c r="R394" s="150">
        <f>Q394*H394</f>
        <v>0.05708</v>
      </c>
      <c r="S394" s="150">
        <v>0</v>
      </c>
      <c r="T394" s="151">
        <f>S394*H394</f>
        <v>0</v>
      </c>
      <c r="U394" s="35"/>
      <c r="V394" s="35"/>
      <c r="W394" s="35"/>
      <c r="X394" s="35"/>
      <c r="Y394" s="35"/>
      <c r="Z394" s="35"/>
      <c r="AA394" s="35"/>
      <c r="AB394" s="35"/>
      <c r="AC394" s="35"/>
      <c r="AD394" s="35"/>
      <c r="AE394" s="35"/>
      <c r="AR394" s="152" t="s">
        <v>125</v>
      </c>
      <c r="AT394" s="152" t="s">
        <v>121</v>
      </c>
      <c r="AU394" s="152" t="s">
        <v>78</v>
      </c>
      <c r="AY394" s="20" t="s">
        <v>118</v>
      </c>
      <c r="BE394" s="153">
        <f>IF(N394="základní",J394,0)</f>
        <v>0</v>
      </c>
      <c r="BF394" s="153">
        <f>IF(N394="snížená",J394,0)</f>
        <v>0</v>
      </c>
      <c r="BG394" s="153">
        <f>IF(N394="zákl. přenesená",J394,0)</f>
        <v>0</v>
      </c>
      <c r="BH394" s="153">
        <f>IF(N394="sníž. přenesená",J394,0)</f>
        <v>0</v>
      </c>
      <c r="BI394" s="153">
        <f>IF(N394="nulová",J394,0)</f>
        <v>0</v>
      </c>
      <c r="BJ394" s="20" t="s">
        <v>31</v>
      </c>
      <c r="BK394" s="153">
        <f>ROUND(I394*H394,2)</f>
        <v>0</v>
      </c>
      <c r="BL394" s="20" t="s">
        <v>125</v>
      </c>
      <c r="BM394" s="152" t="s">
        <v>1218</v>
      </c>
    </row>
    <row r="395" spans="1:47" s="2" customFormat="1" ht="11.25">
      <c r="A395" s="35"/>
      <c r="B395" s="36"/>
      <c r="C395" s="35"/>
      <c r="D395" s="181" t="s">
        <v>273</v>
      </c>
      <c r="E395" s="35"/>
      <c r="F395" s="182" t="s">
        <v>864</v>
      </c>
      <c r="G395" s="35"/>
      <c r="H395" s="35"/>
      <c r="I395" s="183"/>
      <c r="J395" s="35"/>
      <c r="K395" s="35"/>
      <c r="L395" s="36"/>
      <c r="M395" s="184"/>
      <c r="N395" s="185"/>
      <c r="O395" s="56"/>
      <c r="P395" s="56"/>
      <c r="Q395" s="56"/>
      <c r="R395" s="56"/>
      <c r="S395" s="56"/>
      <c r="T395" s="57"/>
      <c r="U395" s="35"/>
      <c r="V395" s="35"/>
      <c r="W395" s="35"/>
      <c r="X395" s="35"/>
      <c r="Y395" s="35"/>
      <c r="Z395" s="35"/>
      <c r="AA395" s="35"/>
      <c r="AB395" s="35"/>
      <c r="AC395" s="35"/>
      <c r="AD395" s="35"/>
      <c r="AE395" s="35"/>
      <c r="AT395" s="20" t="s">
        <v>273</v>
      </c>
      <c r="AU395" s="20" t="s">
        <v>78</v>
      </c>
    </row>
    <row r="396" spans="2:51" s="13" customFormat="1" ht="11.25">
      <c r="B396" s="154"/>
      <c r="D396" s="155" t="s">
        <v>127</v>
      </c>
      <c r="E396" s="156" t="s">
        <v>3</v>
      </c>
      <c r="F396" s="157" t="s">
        <v>78</v>
      </c>
      <c r="H396" s="158">
        <v>2</v>
      </c>
      <c r="I396" s="159"/>
      <c r="L396" s="154"/>
      <c r="M396" s="160"/>
      <c r="N396" s="161"/>
      <c r="O396" s="161"/>
      <c r="P396" s="161"/>
      <c r="Q396" s="161"/>
      <c r="R396" s="161"/>
      <c r="S396" s="161"/>
      <c r="T396" s="162"/>
      <c r="AT396" s="156" t="s">
        <v>127</v>
      </c>
      <c r="AU396" s="156" t="s">
        <v>78</v>
      </c>
      <c r="AV396" s="13" t="s">
        <v>78</v>
      </c>
      <c r="AW396" s="13" t="s">
        <v>30</v>
      </c>
      <c r="AX396" s="13" t="s">
        <v>31</v>
      </c>
      <c r="AY396" s="156" t="s">
        <v>118</v>
      </c>
    </row>
    <row r="397" spans="1:65" s="2" customFormat="1" ht="16.5" customHeight="1">
      <c r="A397" s="35"/>
      <c r="B397" s="140"/>
      <c r="C397" s="194" t="s">
        <v>740</v>
      </c>
      <c r="D397" s="194" t="s">
        <v>445</v>
      </c>
      <c r="E397" s="195" t="s">
        <v>867</v>
      </c>
      <c r="F397" s="196" t="s">
        <v>868</v>
      </c>
      <c r="G397" s="197" t="s">
        <v>171</v>
      </c>
      <c r="H397" s="198">
        <v>2.02</v>
      </c>
      <c r="I397" s="199"/>
      <c r="J397" s="200">
        <f>ROUND(I397*H397,2)</f>
        <v>0</v>
      </c>
      <c r="K397" s="196" t="s">
        <v>271</v>
      </c>
      <c r="L397" s="201"/>
      <c r="M397" s="202" t="s">
        <v>3</v>
      </c>
      <c r="N397" s="203" t="s">
        <v>40</v>
      </c>
      <c r="O397" s="56"/>
      <c r="P397" s="150">
        <f>O397*H397</f>
        <v>0</v>
      </c>
      <c r="Q397" s="150">
        <v>1.6</v>
      </c>
      <c r="R397" s="150">
        <f>Q397*H397</f>
        <v>3.232</v>
      </c>
      <c r="S397" s="150">
        <v>0</v>
      </c>
      <c r="T397" s="151">
        <f>S397*H397</f>
        <v>0</v>
      </c>
      <c r="U397" s="35"/>
      <c r="V397" s="35"/>
      <c r="W397" s="35"/>
      <c r="X397" s="35"/>
      <c r="Y397" s="35"/>
      <c r="Z397" s="35"/>
      <c r="AA397" s="35"/>
      <c r="AB397" s="35"/>
      <c r="AC397" s="35"/>
      <c r="AD397" s="35"/>
      <c r="AE397" s="35"/>
      <c r="AR397" s="152" t="s">
        <v>160</v>
      </c>
      <c r="AT397" s="152" t="s">
        <v>445</v>
      </c>
      <c r="AU397" s="152" t="s">
        <v>78</v>
      </c>
      <c r="AY397" s="20" t="s">
        <v>118</v>
      </c>
      <c r="BE397" s="153">
        <f>IF(N397="základní",J397,0)</f>
        <v>0</v>
      </c>
      <c r="BF397" s="153">
        <f>IF(N397="snížená",J397,0)</f>
        <v>0</v>
      </c>
      <c r="BG397" s="153">
        <f>IF(N397="zákl. přenesená",J397,0)</f>
        <v>0</v>
      </c>
      <c r="BH397" s="153">
        <f>IF(N397="sníž. přenesená",J397,0)</f>
        <v>0</v>
      </c>
      <c r="BI397" s="153">
        <f>IF(N397="nulová",J397,0)</f>
        <v>0</v>
      </c>
      <c r="BJ397" s="20" t="s">
        <v>31</v>
      </c>
      <c r="BK397" s="153">
        <f>ROUND(I397*H397,2)</f>
        <v>0</v>
      </c>
      <c r="BL397" s="20" t="s">
        <v>125</v>
      </c>
      <c r="BM397" s="152" t="s">
        <v>1219</v>
      </c>
    </row>
    <row r="398" spans="2:51" s="13" customFormat="1" ht="11.25">
      <c r="B398" s="154"/>
      <c r="D398" s="155" t="s">
        <v>127</v>
      </c>
      <c r="E398" s="156" t="s">
        <v>3</v>
      </c>
      <c r="F398" s="157" t="s">
        <v>590</v>
      </c>
      <c r="H398" s="158">
        <v>2.02</v>
      </c>
      <c r="I398" s="159"/>
      <c r="L398" s="154"/>
      <c r="M398" s="160"/>
      <c r="N398" s="161"/>
      <c r="O398" s="161"/>
      <c r="P398" s="161"/>
      <c r="Q398" s="161"/>
      <c r="R398" s="161"/>
      <c r="S398" s="161"/>
      <c r="T398" s="162"/>
      <c r="AT398" s="156" t="s">
        <v>127</v>
      </c>
      <c r="AU398" s="156" t="s">
        <v>78</v>
      </c>
      <c r="AV398" s="13" t="s">
        <v>78</v>
      </c>
      <c r="AW398" s="13" t="s">
        <v>30</v>
      </c>
      <c r="AX398" s="13" t="s">
        <v>69</v>
      </c>
      <c r="AY398" s="156" t="s">
        <v>118</v>
      </c>
    </row>
    <row r="399" spans="2:51" s="15" customFormat="1" ht="11.25">
      <c r="B399" s="170"/>
      <c r="D399" s="155" t="s">
        <v>127</v>
      </c>
      <c r="E399" s="171" t="s">
        <v>3</v>
      </c>
      <c r="F399" s="172" t="s">
        <v>150</v>
      </c>
      <c r="H399" s="173">
        <v>2.02</v>
      </c>
      <c r="I399" s="174"/>
      <c r="L399" s="170"/>
      <c r="M399" s="175"/>
      <c r="N399" s="176"/>
      <c r="O399" s="176"/>
      <c r="P399" s="176"/>
      <c r="Q399" s="176"/>
      <c r="R399" s="176"/>
      <c r="S399" s="176"/>
      <c r="T399" s="177"/>
      <c r="AT399" s="171" t="s">
        <v>127</v>
      </c>
      <c r="AU399" s="171" t="s">
        <v>78</v>
      </c>
      <c r="AV399" s="15" t="s">
        <v>125</v>
      </c>
      <c r="AW399" s="15" t="s">
        <v>30</v>
      </c>
      <c r="AX399" s="15" t="s">
        <v>31</v>
      </c>
      <c r="AY399" s="171" t="s">
        <v>118</v>
      </c>
    </row>
    <row r="400" spans="1:65" s="2" customFormat="1" ht="16.5" customHeight="1">
      <c r="A400" s="35"/>
      <c r="B400" s="140"/>
      <c r="C400" s="141" t="s">
        <v>751</v>
      </c>
      <c r="D400" s="141" t="s">
        <v>121</v>
      </c>
      <c r="E400" s="142" t="s">
        <v>886</v>
      </c>
      <c r="F400" s="143" t="s">
        <v>887</v>
      </c>
      <c r="G400" s="144" t="s">
        <v>171</v>
      </c>
      <c r="H400" s="145">
        <v>2</v>
      </c>
      <c r="I400" s="146"/>
      <c r="J400" s="147">
        <f>ROUND(I400*H400,2)</f>
        <v>0</v>
      </c>
      <c r="K400" s="143" t="s">
        <v>271</v>
      </c>
      <c r="L400" s="36"/>
      <c r="M400" s="148" t="s">
        <v>3</v>
      </c>
      <c r="N400" s="149" t="s">
        <v>40</v>
      </c>
      <c r="O400" s="56"/>
      <c r="P400" s="150">
        <f>O400*H400</f>
        <v>0</v>
      </c>
      <c r="Q400" s="150">
        <v>0.21734</v>
      </c>
      <c r="R400" s="150">
        <f>Q400*H400</f>
        <v>0.43468</v>
      </c>
      <c r="S400" s="150">
        <v>0</v>
      </c>
      <c r="T400" s="151">
        <f>S400*H400</f>
        <v>0</v>
      </c>
      <c r="U400" s="35"/>
      <c r="V400" s="35"/>
      <c r="W400" s="35"/>
      <c r="X400" s="35"/>
      <c r="Y400" s="35"/>
      <c r="Z400" s="35"/>
      <c r="AA400" s="35"/>
      <c r="AB400" s="35"/>
      <c r="AC400" s="35"/>
      <c r="AD400" s="35"/>
      <c r="AE400" s="35"/>
      <c r="AR400" s="152" t="s">
        <v>125</v>
      </c>
      <c r="AT400" s="152" t="s">
        <v>121</v>
      </c>
      <c r="AU400" s="152" t="s">
        <v>78</v>
      </c>
      <c r="AY400" s="20" t="s">
        <v>118</v>
      </c>
      <c r="BE400" s="153">
        <f>IF(N400="základní",J400,0)</f>
        <v>0</v>
      </c>
      <c r="BF400" s="153">
        <f>IF(N400="snížená",J400,0)</f>
        <v>0</v>
      </c>
      <c r="BG400" s="153">
        <f>IF(N400="zákl. přenesená",J400,0)</f>
        <v>0</v>
      </c>
      <c r="BH400" s="153">
        <f>IF(N400="sníž. přenesená",J400,0)</f>
        <v>0</v>
      </c>
      <c r="BI400" s="153">
        <f>IF(N400="nulová",J400,0)</f>
        <v>0</v>
      </c>
      <c r="BJ400" s="20" t="s">
        <v>31</v>
      </c>
      <c r="BK400" s="153">
        <f>ROUND(I400*H400,2)</f>
        <v>0</v>
      </c>
      <c r="BL400" s="20" t="s">
        <v>125</v>
      </c>
      <c r="BM400" s="152" t="s">
        <v>1220</v>
      </c>
    </row>
    <row r="401" spans="1:47" s="2" customFormat="1" ht="11.25">
      <c r="A401" s="35"/>
      <c r="B401" s="36"/>
      <c r="C401" s="35"/>
      <c r="D401" s="181" t="s">
        <v>273</v>
      </c>
      <c r="E401" s="35"/>
      <c r="F401" s="182" t="s">
        <v>889</v>
      </c>
      <c r="G401" s="35"/>
      <c r="H401" s="35"/>
      <c r="I401" s="183"/>
      <c r="J401" s="35"/>
      <c r="K401" s="35"/>
      <c r="L401" s="36"/>
      <c r="M401" s="184"/>
      <c r="N401" s="185"/>
      <c r="O401" s="56"/>
      <c r="P401" s="56"/>
      <c r="Q401" s="56"/>
      <c r="R401" s="56"/>
      <c r="S401" s="56"/>
      <c r="T401" s="57"/>
      <c r="U401" s="35"/>
      <c r="V401" s="35"/>
      <c r="W401" s="35"/>
      <c r="X401" s="35"/>
      <c r="Y401" s="35"/>
      <c r="Z401" s="35"/>
      <c r="AA401" s="35"/>
      <c r="AB401" s="35"/>
      <c r="AC401" s="35"/>
      <c r="AD401" s="35"/>
      <c r="AE401" s="35"/>
      <c r="AT401" s="20" t="s">
        <v>273</v>
      </c>
      <c r="AU401" s="20" t="s">
        <v>78</v>
      </c>
    </row>
    <row r="402" spans="1:47" s="2" customFormat="1" ht="19.5">
      <c r="A402" s="35"/>
      <c r="B402" s="36"/>
      <c r="C402" s="35"/>
      <c r="D402" s="155" t="s">
        <v>890</v>
      </c>
      <c r="E402" s="35"/>
      <c r="F402" s="204" t="s">
        <v>891</v>
      </c>
      <c r="G402" s="35"/>
      <c r="H402" s="35"/>
      <c r="I402" s="183"/>
      <c r="J402" s="35"/>
      <c r="K402" s="35"/>
      <c r="L402" s="36"/>
      <c r="M402" s="184"/>
      <c r="N402" s="185"/>
      <c r="O402" s="56"/>
      <c r="P402" s="56"/>
      <c r="Q402" s="56"/>
      <c r="R402" s="56"/>
      <c r="S402" s="56"/>
      <c r="T402" s="57"/>
      <c r="U402" s="35"/>
      <c r="V402" s="35"/>
      <c r="W402" s="35"/>
      <c r="X402" s="35"/>
      <c r="Y402" s="35"/>
      <c r="Z402" s="35"/>
      <c r="AA402" s="35"/>
      <c r="AB402" s="35"/>
      <c r="AC402" s="35"/>
      <c r="AD402" s="35"/>
      <c r="AE402" s="35"/>
      <c r="AT402" s="20" t="s">
        <v>890</v>
      </c>
      <c r="AU402" s="20" t="s">
        <v>78</v>
      </c>
    </row>
    <row r="403" spans="2:51" s="13" customFormat="1" ht="11.25">
      <c r="B403" s="154"/>
      <c r="D403" s="155" t="s">
        <v>127</v>
      </c>
      <c r="E403" s="156" t="s">
        <v>3</v>
      </c>
      <c r="F403" s="157" t="s">
        <v>78</v>
      </c>
      <c r="H403" s="158">
        <v>2</v>
      </c>
      <c r="I403" s="159"/>
      <c r="L403" s="154"/>
      <c r="M403" s="160"/>
      <c r="N403" s="161"/>
      <c r="O403" s="161"/>
      <c r="P403" s="161"/>
      <c r="Q403" s="161"/>
      <c r="R403" s="161"/>
      <c r="S403" s="161"/>
      <c r="T403" s="162"/>
      <c r="AT403" s="156" t="s">
        <v>127</v>
      </c>
      <c r="AU403" s="156" t="s">
        <v>78</v>
      </c>
      <c r="AV403" s="13" t="s">
        <v>78</v>
      </c>
      <c r="AW403" s="13" t="s">
        <v>30</v>
      </c>
      <c r="AX403" s="13" t="s">
        <v>31</v>
      </c>
      <c r="AY403" s="156" t="s">
        <v>118</v>
      </c>
    </row>
    <row r="404" spans="1:65" s="2" customFormat="1" ht="16.5" customHeight="1">
      <c r="A404" s="35"/>
      <c r="B404" s="140"/>
      <c r="C404" s="194" t="s">
        <v>758</v>
      </c>
      <c r="D404" s="194" t="s">
        <v>445</v>
      </c>
      <c r="E404" s="195" t="s">
        <v>893</v>
      </c>
      <c r="F404" s="196" t="s">
        <v>894</v>
      </c>
      <c r="G404" s="197" t="s">
        <v>171</v>
      </c>
      <c r="H404" s="198">
        <v>2</v>
      </c>
      <c r="I404" s="199"/>
      <c r="J404" s="200">
        <f>ROUND(I404*H404,2)</f>
        <v>0</v>
      </c>
      <c r="K404" s="196" t="s">
        <v>3</v>
      </c>
      <c r="L404" s="201"/>
      <c r="M404" s="202" t="s">
        <v>3</v>
      </c>
      <c r="N404" s="203" t="s">
        <v>40</v>
      </c>
      <c r="O404" s="56"/>
      <c r="P404" s="150">
        <f>O404*H404</f>
        <v>0</v>
      </c>
      <c r="Q404" s="150">
        <v>0.0563</v>
      </c>
      <c r="R404" s="150">
        <f>Q404*H404</f>
        <v>0.1126</v>
      </c>
      <c r="S404" s="150">
        <v>0</v>
      </c>
      <c r="T404" s="151">
        <f>S404*H404</f>
        <v>0</v>
      </c>
      <c r="U404" s="35"/>
      <c r="V404" s="35"/>
      <c r="W404" s="35"/>
      <c r="X404" s="35"/>
      <c r="Y404" s="35"/>
      <c r="Z404" s="35"/>
      <c r="AA404" s="35"/>
      <c r="AB404" s="35"/>
      <c r="AC404" s="35"/>
      <c r="AD404" s="35"/>
      <c r="AE404" s="35"/>
      <c r="AR404" s="152" t="s">
        <v>160</v>
      </c>
      <c r="AT404" s="152" t="s">
        <v>445</v>
      </c>
      <c r="AU404" s="152" t="s">
        <v>78</v>
      </c>
      <c r="AY404" s="20" t="s">
        <v>118</v>
      </c>
      <c r="BE404" s="153">
        <f>IF(N404="základní",J404,0)</f>
        <v>0</v>
      </c>
      <c r="BF404" s="153">
        <f>IF(N404="snížená",J404,0)</f>
        <v>0</v>
      </c>
      <c r="BG404" s="153">
        <f>IF(N404="zákl. přenesená",J404,0)</f>
        <v>0</v>
      </c>
      <c r="BH404" s="153">
        <f>IF(N404="sníž. přenesená",J404,0)</f>
        <v>0</v>
      </c>
      <c r="BI404" s="153">
        <f>IF(N404="nulová",J404,0)</f>
        <v>0</v>
      </c>
      <c r="BJ404" s="20" t="s">
        <v>31</v>
      </c>
      <c r="BK404" s="153">
        <f>ROUND(I404*H404,2)</f>
        <v>0</v>
      </c>
      <c r="BL404" s="20" t="s">
        <v>125</v>
      </c>
      <c r="BM404" s="152" t="s">
        <v>1221</v>
      </c>
    </row>
    <row r="405" spans="2:51" s="13" customFormat="1" ht="11.25">
      <c r="B405" s="154"/>
      <c r="D405" s="155" t="s">
        <v>127</v>
      </c>
      <c r="E405" s="156" t="s">
        <v>3</v>
      </c>
      <c r="F405" s="157" t="s">
        <v>78</v>
      </c>
      <c r="H405" s="158">
        <v>2</v>
      </c>
      <c r="I405" s="159"/>
      <c r="L405" s="154"/>
      <c r="M405" s="160"/>
      <c r="N405" s="161"/>
      <c r="O405" s="161"/>
      <c r="P405" s="161"/>
      <c r="Q405" s="161"/>
      <c r="R405" s="161"/>
      <c r="S405" s="161"/>
      <c r="T405" s="162"/>
      <c r="AT405" s="156" t="s">
        <v>127</v>
      </c>
      <c r="AU405" s="156" t="s">
        <v>78</v>
      </c>
      <c r="AV405" s="13" t="s">
        <v>78</v>
      </c>
      <c r="AW405" s="13" t="s">
        <v>30</v>
      </c>
      <c r="AX405" s="13" t="s">
        <v>31</v>
      </c>
      <c r="AY405" s="156" t="s">
        <v>118</v>
      </c>
    </row>
    <row r="406" spans="2:63" s="12" customFormat="1" ht="22.9" customHeight="1">
      <c r="B406" s="127"/>
      <c r="D406" s="128" t="s">
        <v>68</v>
      </c>
      <c r="E406" s="138" t="s">
        <v>119</v>
      </c>
      <c r="F406" s="138" t="s">
        <v>120</v>
      </c>
      <c r="I406" s="130"/>
      <c r="J406" s="139">
        <f>BK406</f>
        <v>0</v>
      </c>
      <c r="L406" s="127"/>
      <c r="M406" s="132"/>
      <c r="N406" s="133"/>
      <c r="O406" s="133"/>
      <c r="P406" s="134">
        <f>SUM(P407:P442)</f>
        <v>0</v>
      </c>
      <c r="Q406" s="133"/>
      <c r="R406" s="134">
        <f>SUM(R407:R442)</f>
        <v>0.590264</v>
      </c>
      <c r="S406" s="133"/>
      <c r="T406" s="135">
        <f>SUM(T407:T442)</f>
        <v>0</v>
      </c>
      <c r="AR406" s="128" t="s">
        <v>31</v>
      </c>
      <c r="AT406" s="136" t="s">
        <v>68</v>
      </c>
      <c r="AU406" s="136" t="s">
        <v>31</v>
      </c>
      <c r="AY406" s="128" t="s">
        <v>118</v>
      </c>
      <c r="BK406" s="137">
        <f>SUM(BK407:BK442)</f>
        <v>0</v>
      </c>
    </row>
    <row r="407" spans="1:65" s="2" customFormat="1" ht="33" customHeight="1">
      <c r="A407" s="35"/>
      <c r="B407" s="140"/>
      <c r="C407" s="141" t="s">
        <v>764</v>
      </c>
      <c r="D407" s="141" t="s">
        <v>121</v>
      </c>
      <c r="E407" s="142" t="s">
        <v>897</v>
      </c>
      <c r="F407" s="143" t="s">
        <v>898</v>
      </c>
      <c r="G407" s="144" t="s">
        <v>142</v>
      </c>
      <c r="H407" s="145">
        <v>2.512</v>
      </c>
      <c r="I407" s="146"/>
      <c r="J407" s="147">
        <f>ROUND(I407*H407,2)</f>
        <v>0</v>
      </c>
      <c r="K407" s="143" t="s">
        <v>271</v>
      </c>
      <c r="L407" s="36"/>
      <c r="M407" s="148" t="s">
        <v>3</v>
      </c>
      <c r="N407" s="149" t="s">
        <v>40</v>
      </c>
      <c r="O407" s="56"/>
      <c r="P407" s="150">
        <f>O407*H407</f>
        <v>0</v>
      </c>
      <c r="Q407" s="150">
        <v>0.0719</v>
      </c>
      <c r="R407" s="150">
        <f>Q407*H407</f>
        <v>0.18061280000000002</v>
      </c>
      <c r="S407" s="150">
        <v>0</v>
      </c>
      <c r="T407" s="151">
        <f>S407*H407</f>
        <v>0</v>
      </c>
      <c r="U407" s="35"/>
      <c r="V407" s="35"/>
      <c r="W407" s="35"/>
      <c r="X407" s="35"/>
      <c r="Y407" s="35"/>
      <c r="Z407" s="35"/>
      <c r="AA407" s="35"/>
      <c r="AB407" s="35"/>
      <c r="AC407" s="35"/>
      <c r="AD407" s="35"/>
      <c r="AE407" s="35"/>
      <c r="AR407" s="152" t="s">
        <v>125</v>
      </c>
      <c r="AT407" s="152" t="s">
        <v>121</v>
      </c>
      <c r="AU407" s="152" t="s">
        <v>78</v>
      </c>
      <c r="AY407" s="20" t="s">
        <v>118</v>
      </c>
      <c r="BE407" s="153">
        <f>IF(N407="základní",J407,0)</f>
        <v>0</v>
      </c>
      <c r="BF407" s="153">
        <f>IF(N407="snížená",J407,0)</f>
        <v>0</v>
      </c>
      <c r="BG407" s="153">
        <f>IF(N407="zákl. přenesená",J407,0)</f>
        <v>0</v>
      </c>
      <c r="BH407" s="153">
        <f>IF(N407="sníž. přenesená",J407,0)</f>
        <v>0</v>
      </c>
      <c r="BI407" s="153">
        <f>IF(N407="nulová",J407,0)</f>
        <v>0</v>
      </c>
      <c r="BJ407" s="20" t="s">
        <v>31</v>
      </c>
      <c r="BK407" s="153">
        <f>ROUND(I407*H407,2)</f>
        <v>0</v>
      </c>
      <c r="BL407" s="20" t="s">
        <v>125</v>
      </c>
      <c r="BM407" s="152" t="s">
        <v>1222</v>
      </c>
    </row>
    <row r="408" spans="1:47" s="2" customFormat="1" ht="11.25">
      <c r="A408" s="35"/>
      <c r="B408" s="36"/>
      <c r="C408" s="35"/>
      <c r="D408" s="181" t="s">
        <v>273</v>
      </c>
      <c r="E408" s="35"/>
      <c r="F408" s="182" t="s">
        <v>900</v>
      </c>
      <c r="G408" s="35"/>
      <c r="H408" s="35"/>
      <c r="I408" s="183"/>
      <c r="J408" s="35"/>
      <c r="K408" s="35"/>
      <c r="L408" s="36"/>
      <c r="M408" s="184"/>
      <c r="N408" s="185"/>
      <c r="O408" s="56"/>
      <c r="P408" s="56"/>
      <c r="Q408" s="56"/>
      <c r="R408" s="56"/>
      <c r="S408" s="56"/>
      <c r="T408" s="57"/>
      <c r="U408" s="35"/>
      <c r="V408" s="35"/>
      <c r="W408" s="35"/>
      <c r="X408" s="35"/>
      <c r="Y408" s="35"/>
      <c r="Z408" s="35"/>
      <c r="AA408" s="35"/>
      <c r="AB408" s="35"/>
      <c r="AC408" s="35"/>
      <c r="AD408" s="35"/>
      <c r="AE408" s="35"/>
      <c r="AT408" s="20" t="s">
        <v>273</v>
      </c>
      <c r="AU408" s="20" t="s">
        <v>78</v>
      </c>
    </row>
    <row r="409" spans="2:51" s="14" customFormat="1" ht="11.25">
      <c r="B409" s="163"/>
      <c r="D409" s="155" t="s">
        <v>127</v>
      </c>
      <c r="E409" s="164" t="s">
        <v>3</v>
      </c>
      <c r="F409" s="165" t="s">
        <v>1223</v>
      </c>
      <c r="H409" s="164" t="s">
        <v>3</v>
      </c>
      <c r="I409" s="166"/>
      <c r="L409" s="163"/>
      <c r="M409" s="167"/>
      <c r="N409" s="168"/>
      <c r="O409" s="168"/>
      <c r="P409" s="168"/>
      <c r="Q409" s="168"/>
      <c r="R409" s="168"/>
      <c r="S409" s="168"/>
      <c r="T409" s="169"/>
      <c r="AT409" s="164" t="s">
        <v>127</v>
      </c>
      <c r="AU409" s="164" t="s">
        <v>78</v>
      </c>
      <c r="AV409" s="14" t="s">
        <v>31</v>
      </c>
      <c r="AW409" s="14" t="s">
        <v>30</v>
      </c>
      <c r="AX409" s="14" t="s">
        <v>69</v>
      </c>
      <c r="AY409" s="164" t="s">
        <v>118</v>
      </c>
    </row>
    <row r="410" spans="2:51" s="13" customFormat="1" ht="11.25">
      <c r="B410" s="154"/>
      <c r="D410" s="155" t="s">
        <v>127</v>
      </c>
      <c r="E410" s="156" t="s">
        <v>3</v>
      </c>
      <c r="F410" s="157" t="s">
        <v>902</v>
      </c>
      <c r="H410" s="158">
        <v>2.512</v>
      </c>
      <c r="I410" s="159"/>
      <c r="L410" s="154"/>
      <c r="M410" s="160"/>
      <c r="N410" s="161"/>
      <c r="O410" s="161"/>
      <c r="P410" s="161"/>
      <c r="Q410" s="161"/>
      <c r="R410" s="161"/>
      <c r="S410" s="161"/>
      <c r="T410" s="162"/>
      <c r="AT410" s="156" t="s">
        <v>127</v>
      </c>
      <c r="AU410" s="156" t="s">
        <v>78</v>
      </c>
      <c r="AV410" s="13" t="s">
        <v>78</v>
      </c>
      <c r="AW410" s="13" t="s">
        <v>30</v>
      </c>
      <c r="AX410" s="13" t="s">
        <v>31</v>
      </c>
      <c r="AY410" s="156" t="s">
        <v>118</v>
      </c>
    </row>
    <row r="411" spans="1:65" s="2" customFormat="1" ht="16.5" customHeight="1">
      <c r="A411" s="35"/>
      <c r="B411" s="140"/>
      <c r="C411" s="194" t="s">
        <v>771</v>
      </c>
      <c r="D411" s="194" t="s">
        <v>445</v>
      </c>
      <c r="E411" s="195" t="s">
        <v>904</v>
      </c>
      <c r="F411" s="196" t="s">
        <v>905</v>
      </c>
      <c r="G411" s="197" t="s">
        <v>270</v>
      </c>
      <c r="H411" s="198">
        <v>0.251</v>
      </c>
      <c r="I411" s="199"/>
      <c r="J411" s="200">
        <f>ROUND(I411*H411,2)</f>
        <v>0</v>
      </c>
      <c r="K411" s="196" t="s">
        <v>271</v>
      </c>
      <c r="L411" s="201"/>
      <c r="M411" s="202" t="s">
        <v>3</v>
      </c>
      <c r="N411" s="203" t="s">
        <v>40</v>
      </c>
      <c r="O411" s="56"/>
      <c r="P411" s="150">
        <f>O411*H411</f>
        <v>0</v>
      </c>
      <c r="Q411" s="150">
        <v>0.222</v>
      </c>
      <c r="R411" s="150">
        <f>Q411*H411</f>
        <v>0.055722</v>
      </c>
      <c r="S411" s="150">
        <v>0</v>
      </c>
      <c r="T411" s="151">
        <f>S411*H411</f>
        <v>0</v>
      </c>
      <c r="U411" s="35"/>
      <c r="V411" s="35"/>
      <c r="W411" s="35"/>
      <c r="X411" s="35"/>
      <c r="Y411" s="35"/>
      <c r="Z411" s="35"/>
      <c r="AA411" s="35"/>
      <c r="AB411" s="35"/>
      <c r="AC411" s="35"/>
      <c r="AD411" s="35"/>
      <c r="AE411" s="35"/>
      <c r="AR411" s="152" t="s">
        <v>160</v>
      </c>
      <c r="AT411" s="152" t="s">
        <v>445</v>
      </c>
      <c r="AU411" s="152" t="s">
        <v>78</v>
      </c>
      <c r="AY411" s="20" t="s">
        <v>118</v>
      </c>
      <c r="BE411" s="153">
        <f>IF(N411="základní",J411,0)</f>
        <v>0</v>
      </c>
      <c r="BF411" s="153">
        <f>IF(N411="snížená",J411,0)</f>
        <v>0</v>
      </c>
      <c r="BG411" s="153">
        <f>IF(N411="zákl. přenesená",J411,0)</f>
        <v>0</v>
      </c>
      <c r="BH411" s="153">
        <f>IF(N411="sníž. přenesená",J411,0)</f>
        <v>0</v>
      </c>
      <c r="BI411" s="153">
        <f>IF(N411="nulová",J411,0)</f>
        <v>0</v>
      </c>
      <c r="BJ411" s="20" t="s">
        <v>31</v>
      </c>
      <c r="BK411" s="153">
        <f>ROUND(I411*H411,2)</f>
        <v>0</v>
      </c>
      <c r="BL411" s="20" t="s">
        <v>125</v>
      </c>
      <c r="BM411" s="152" t="s">
        <v>1224</v>
      </c>
    </row>
    <row r="412" spans="2:51" s="13" customFormat="1" ht="11.25">
      <c r="B412" s="154"/>
      <c r="D412" s="155" t="s">
        <v>127</v>
      </c>
      <c r="E412" s="156" t="s">
        <v>3</v>
      </c>
      <c r="F412" s="157" t="s">
        <v>907</v>
      </c>
      <c r="H412" s="158">
        <v>0.251</v>
      </c>
      <c r="I412" s="159"/>
      <c r="L412" s="154"/>
      <c r="M412" s="160"/>
      <c r="N412" s="161"/>
      <c r="O412" s="161"/>
      <c r="P412" s="161"/>
      <c r="Q412" s="161"/>
      <c r="R412" s="161"/>
      <c r="S412" s="161"/>
      <c r="T412" s="162"/>
      <c r="AT412" s="156" t="s">
        <v>127</v>
      </c>
      <c r="AU412" s="156" t="s">
        <v>78</v>
      </c>
      <c r="AV412" s="13" t="s">
        <v>78</v>
      </c>
      <c r="AW412" s="13" t="s">
        <v>30</v>
      </c>
      <c r="AX412" s="13" t="s">
        <v>31</v>
      </c>
      <c r="AY412" s="156" t="s">
        <v>118</v>
      </c>
    </row>
    <row r="413" spans="1:65" s="2" customFormat="1" ht="37.9" customHeight="1">
      <c r="A413" s="35"/>
      <c r="B413" s="140"/>
      <c r="C413" s="141" t="s">
        <v>777</v>
      </c>
      <c r="D413" s="141" t="s">
        <v>121</v>
      </c>
      <c r="E413" s="142" t="s">
        <v>909</v>
      </c>
      <c r="F413" s="143" t="s">
        <v>910</v>
      </c>
      <c r="G413" s="144" t="s">
        <v>142</v>
      </c>
      <c r="H413" s="145">
        <v>3.14</v>
      </c>
      <c r="I413" s="146"/>
      <c r="J413" s="147">
        <f>ROUND(I413*H413,2)</f>
        <v>0</v>
      </c>
      <c r="K413" s="143" t="s">
        <v>271</v>
      </c>
      <c r="L413" s="36"/>
      <c r="M413" s="148" t="s">
        <v>3</v>
      </c>
      <c r="N413" s="149" t="s">
        <v>40</v>
      </c>
      <c r="O413" s="56"/>
      <c r="P413" s="150">
        <f>O413*H413</f>
        <v>0</v>
      </c>
      <c r="Q413" s="150">
        <v>0.08978</v>
      </c>
      <c r="R413" s="150">
        <f>Q413*H413</f>
        <v>0.2819092</v>
      </c>
      <c r="S413" s="150">
        <v>0</v>
      </c>
      <c r="T413" s="151">
        <f>S413*H413</f>
        <v>0</v>
      </c>
      <c r="U413" s="35"/>
      <c r="V413" s="35"/>
      <c r="W413" s="35"/>
      <c r="X413" s="35"/>
      <c r="Y413" s="35"/>
      <c r="Z413" s="35"/>
      <c r="AA413" s="35"/>
      <c r="AB413" s="35"/>
      <c r="AC413" s="35"/>
      <c r="AD413" s="35"/>
      <c r="AE413" s="35"/>
      <c r="AR413" s="152" t="s">
        <v>125</v>
      </c>
      <c r="AT413" s="152" t="s">
        <v>121</v>
      </c>
      <c r="AU413" s="152" t="s">
        <v>78</v>
      </c>
      <c r="AY413" s="20" t="s">
        <v>118</v>
      </c>
      <c r="BE413" s="153">
        <f>IF(N413="základní",J413,0)</f>
        <v>0</v>
      </c>
      <c r="BF413" s="153">
        <f>IF(N413="snížená",J413,0)</f>
        <v>0</v>
      </c>
      <c r="BG413" s="153">
        <f>IF(N413="zákl. přenesená",J413,0)</f>
        <v>0</v>
      </c>
      <c r="BH413" s="153">
        <f>IF(N413="sníž. přenesená",J413,0)</f>
        <v>0</v>
      </c>
      <c r="BI413" s="153">
        <f>IF(N413="nulová",J413,0)</f>
        <v>0</v>
      </c>
      <c r="BJ413" s="20" t="s">
        <v>31</v>
      </c>
      <c r="BK413" s="153">
        <f>ROUND(I413*H413,2)</f>
        <v>0</v>
      </c>
      <c r="BL413" s="20" t="s">
        <v>125</v>
      </c>
      <c r="BM413" s="152" t="s">
        <v>1225</v>
      </c>
    </row>
    <row r="414" spans="1:47" s="2" customFormat="1" ht="11.25">
      <c r="A414" s="35"/>
      <c r="B414" s="36"/>
      <c r="C414" s="35"/>
      <c r="D414" s="181" t="s">
        <v>273</v>
      </c>
      <c r="E414" s="35"/>
      <c r="F414" s="182" t="s">
        <v>912</v>
      </c>
      <c r="G414" s="35"/>
      <c r="H414" s="35"/>
      <c r="I414" s="183"/>
      <c r="J414" s="35"/>
      <c r="K414" s="35"/>
      <c r="L414" s="36"/>
      <c r="M414" s="184"/>
      <c r="N414" s="185"/>
      <c r="O414" s="56"/>
      <c r="P414" s="56"/>
      <c r="Q414" s="56"/>
      <c r="R414" s="56"/>
      <c r="S414" s="56"/>
      <c r="T414" s="57"/>
      <c r="U414" s="35"/>
      <c r="V414" s="35"/>
      <c r="W414" s="35"/>
      <c r="X414" s="35"/>
      <c r="Y414" s="35"/>
      <c r="Z414" s="35"/>
      <c r="AA414" s="35"/>
      <c r="AB414" s="35"/>
      <c r="AC414" s="35"/>
      <c r="AD414" s="35"/>
      <c r="AE414" s="35"/>
      <c r="AT414" s="20" t="s">
        <v>273</v>
      </c>
      <c r="AU414" s="20" t="s">
        <v>78</v>
      </c>
    </row>
    <row r="415" spans="2:51" s="14" customFormat="1" ht="11.25">
      <c r="B415" s="163"/>
      <c r="D415" s="155" t="s">
        <v>127</v>
      </c>
      <c r="E415" s="164" t="s">
        <v>3</v>
      </c>
      <c r="F415" s="165" t="s">
        <v>1226</v>
      </c>
      <c r="H415" s="164" t="s">
        <v>3</v>
      </c>
      <c r="I415" s="166"/>
      <c r="L415" s="163"/>
      <c r="M415" s="167"/>
      <c r="N415" s="168"/>
      <c r="O415" s="168"/>
      <c r="P415" s="168"/>
      <c r="Q415" s="168"/>
      <c r="R415" s="168"/>
      <c r="S415" s="168"/>
      <c r="T415" s="169"/>
      <c r="AT415" s="164" t="s">
        <v>127</v>
      </c>
      <c r="AU415" s="164" t="s">
        <v>78</v>
      </c>
      <c r="AV415" s="14" t="s">
        <v>31</v>
      </c>
      <c r="AW415" s="14" t="s">
        <v>30</v>
      </c>
      <c r="AX415" s="14" t="s">
        <v>69</v>
      </c>
      <c r="AY415" s="164" t="s">
        <v>118</v>
      </c>
    </row>
    <row r="416" spans="2:51" s="13" customFormat="1" ht="11.25">
      <c r="B416" s="154"/>
      <c r="D416" s="155" t="s">
        <v>127</v>
      </c>
      <c r="E416" s="156" t="s">
        <v>3</v>
      </c>
      <c r="F416" s="157" t="s">
        <v>913</v>
      </c>
      <c r="H416" s="158">
        <v>3.14</v>
      </c>
      <c r="I416" s="159"/>
      <c r="L416" s="154"/>
      <c r="M416" s="160"/>
      <c r="N416" s="161"/>
      <c r="O416" s="161"/>
      <c r="P416" s="161"/>
      <c r="Q416" s="161"/>
      <c r="R416" s="161"/>
      <c r="S416" s="161"/>
      <c r="T416" s="162"/>
      <c r="AT416" s="156" t="s">
        <v>127</v>
      </c>
      <c r="AU416" s="156" t="s">
        <v>78</v>
      </c>
      <c r="AV416" s="13" t="s">
        <v>78</v>
      </c>
      <c r="AW416" s="13" t="s">
        <v>30</v>
      </c>
      <c r="AX416" s="13" t="s">
        <v>31</v>
      </c>
      <c r="AY416" s="156" t="s">
        <v>118</v>
      </c>
    </row>
    <row r="417" spans="1:65" s="2" customFormat="1" ht="16.5" customHeight="1">
      <c r="A417" s="35"/>
      <c r="B417" s="140"/>
      <c r="C417" s="194" t="s">
        <v>782</v>
      </c>
      <c r="D417" s="194" t="s">
        <v>445</v>
      </c>
      <c r="E417" s="195" t="s">
        <v>904</v>
      </c>
      <c r="F417" s="196" t="s">
        <v>905</v>
      </c>
      <c r="G417" s="197" t="s">
        <v>270</v>
      </c>
      <c r="H417" s="198">
        <v>0.314</v>
      </c>
      <c r="I417" s="199"/>
      <c r="J417" s="200">
        <f>ROUND(I417*H417,2)</f>
        <v>0</v>
      </c>
      <c r="K417" s="196" t="s">
        <v>271</v>
      </c>
      <c r="L417" s="201"/>
      <c r="M417" s="202" t="s">
        <v>3</v>
      </c>
      <c r="N417" s="203" t="s">
        <v>40</v>
      </c>
      <c r="O417" s="56"/>
      <c r="P417" s="150">
        <f>O417*H417</f>
        <v>0</v>
      </c>
      <c r="Q417" s="150">
        <v>0.222</v>
      </c>
      <c r="R417" s="150">
        <f>Q417*H417</f>
        <v>0.069708</v>
      </c>
      <c r="S417" s="150">
        <v>0</v>
      </c>
      <c r="T417" s="151">
        <f>S417*H417</f>
        <v>0</v>
      </c>
      <c r="U417" s="35"/>
      <c r="V417" s="35"/>
      <c r="W417" s="35"/>
      <c r="X417" s="35"/>
      <c r="Y417" s="35"/>
      <c r="Z417" s="35"/>
      <c r="AA417" s="35"/>
      <c r="AB417" s="35"/>
      <c r="AC417" s="35"/>
      <c r="AD417" s="35"/>
      <c r="AE417" s="35"/>
      <c r="AR417" s="152" t="s">
        <v>160</v>
      </c>
      <c r="AT417" s="152" t="s">
        <v>445</v>
      </c>
      <c r="AU417" s="152" t="s">
        <v>78</v>
      </c>
      <c r="AY417" s="20" t="s">
        <v>118</v>
      </c>
      <c r="BE417" s="153">
        <f>IF(N417="základní",J417,0)</f>
        <v>0</v>
      </c>
      <c r="BF417" s="153">
        <f>IF(N417="snížená",J417,0)</f>
        <v>0</v>
      </c>
      <c r="BG417" s="153">
        <f>IF(N417="zákl. přenesená",J417,0)</f>
        <v>0</v>
      </c>
      <c r="BH417" s="153">
        <f>IF(N417="sníž. přenesená",J417,0)</f>
        <v>0</v>
      </c>
      <c r="BI417" s="153">
        <f>IF(N417="nulová",J417,0)</f>
        <v>0</v>
      </c>
      <c r="BJ417" s="20" t="s">
        <v>31</v>
      </c>
      <c r="BK417" s="153">
        <f>ROUND(I417*H417,2)</f>
        <v>0</v>
      </c>
      <c r="BL417" s="20" t="s">
        <v>125</v>
      </c>
      <c r="BM417" s="152" t="s">
        <v>1227</v>
      </c>
    </row>
    <row r="418" spans="2:51" s="13" customFormat="1" ht="11.25">
      <c r="B418" s="154"/>
      <c r="D418" s="155" t="s">
        <v>127</v>
      </c>
      <c r="E418" s="156" t="s">
        <v>3</v>
      </c>
      <c r="F418" s="157" t="s">
        <v>916</v>
      </c>
      <c r="H418" s="158">
        <v>0.314</v>
      </c>
      <c r="I418" s="159"/>
      <c r="L418" s="154"/>
      <c r="M418" s="160"/>
      <c r="N418" s="161"/>
      <c r="O418" s="161"/>
      <c r="P418" s="161"/>
      <c r="Q418" s="161"/>
      <c r="R418" s="161"/>
      <c r="S418" s="161"/>
      <c r="T418" s="162"/>
      <c r="AT418" s="156" t="s">
        <v>127</v>
      </c>
      <c r="AU418" s="156" t="s">
        <v>78</v>
      </c>
      <c r="AV418" s="13" t="s">
        <v>78</v>
      </c>
      <c r="AW418" s="13" t="s">
        <v>30</v>
      </c>
      <c r="AX418" s="13" t="s">
        <v>31</v>
      </c>
      <c r="AY418" s="156" t="s">
        <v>118</v>
      </c>
    </row>
    <row r="419" spans="1:65" s="2" customFormat="1" ht="16.5" customHeight="1">
      <c r="A419" s="35"/>
      <c r="B419" s="140"/>
      <c r="C419" s="141" t="s">
        <v>787</v>
      </c>
      <c r="D419" s="141" t="s">
        <v>121</v>
      </c>
      <c r="E419" s="142" t="s">
        <v>1228</v>
      </c>
      <c r="F419" s="143" t="s">
        <v>1229</v>
      </c>
      <c r="G419" s="144" t="s">
        <v>142</v>
      </c>
      <c r="H419" s="145">
        <v>115.6</v>
      </c>
      <c r="I419" s="146"/>
      <c r="J419" s="147">
        <f>ROUND(I419*H419,2)</f>
        <v>0</v>
      </c>
      <c r="K419" s="143" t="s">
        <v>271</v>
      </c>
      <c r="L419" s="36"/>
      <c r="M419" s="148" t="s">
        <v>3</v>
      </c>
      <c r="N419" s="149" t="s">
        <v>40</v>
      </c>
      <c r="O419" s="56"/>
      <c r="P419" s="150">
        <f>O419*H419</f>
        <v>0</v>
      </c>
      <c r="Q419" s="150">
        <v>0</v>
      </c>
      <c r="R419" s="150">
        <f>Q419*H419</f>
        <v>0</v>
      </c>
      <c r="S419" s="150">
        <v>0</v>
      </c>
      <c r="T419" s="151">
        <f>S419*H419</f>
        <v>0</v>
      </c>
      <c r="U419" s="35"/>
      <c r="V419" s="35"/>
      <c r="W419" s="35"/>
      <c r="X419" s="35"/>
      <c r="Y419" s="35"/>
      <c r="Z419" s="35"/>
      <c r="AA419" s="35"/>
      <c r="AB419" s="35"/>
      <c r="AC419" s="35"/>
      <c r="AD419" s="35"/>
      <c r="AE419" s="35"/>
      <c r="AR419" s="152" t="s">
        <v>125</v>
      </c>
      <c r="AT419" s="152" t="s">
        <v>121</v>
      </c>
      <c r="AU419" s="152" t="s">
        <v>78</v>
      </c>
      <c r="AY419" s="20" t="s">
        <v>118</v>
      </c>
      <c r="BE419" s="153">
        <f>IF(N419="základní",J419,0)</f>
        <v>0</v>
      </c>
      <c r="BF419" s="153">
        <f>IF(N419="snížená",J419,0)</f>
        <v>0</v>
      </c>
      <c r="BG419" s="153">
        <f>IF(N419="zákl. přenesená",J419,0)</f>
        <v>0</v>
      </c>
      <c r="BH419" s="153">
        <f>IF(N419="sníž. přenesená",J419,0)</f>
        <v>0</v>
      </c>
      <c r="BI419" s="153">
        <f>IF(N419="nulová",J419,0)</f>
        <v>0</v>
      </c>
      <c r="BJ419" s="20" t="s">
        <v>31</v>
      </c>
      <c r="BK419" s="153">
        <f>ROUND(I419*H419,2)</f>
        <v>0</v>
      </c>
      <c r="BL419" s="20" t="s">
        <v>125</v>
      </c>
      <c r="BM419" s="152" t="s">
        <v>1230</v>
      </c>
    </row>
    <row r="420" spans="1:47" s="2" customFormat="1" ht="11.25">
      <c r="A420" s="35"/>
      <c r="B420" s="36"/>
      <c r="C420" s="35"/>
      <c r="D420" s="181" t="s">
        <v>273</v>
      </c>
      <c r="E420" s="35"/>
      <c r="F420" s="182" t="s">
        <v>1231</v>
      </c>
      <c r="G420" s="35"/>
      <c r="H420" s="35"/>
      <c r="I420" s="183"/>
      <c r="J420" s="35"/>
      <c r="K420" s="35"/>
      <c r="L420" s="36"/>
      <c r="M420" s="184"/>
      <c r="N420" s="185"/>
      <c r="O420" s="56"/>
      <c r="P420" s="56"/>
      <c r="Q420" s="56"/>
      <c r="R420" s="56"/>
      <c r="S420" s="56"/>
      <c r="T420" s="57"/>
      <c r="U420" s="35"/>
      <c r="V420" s="35"/>
      <c r="W420" s="35"/>
      <c r="X420" s="35"/>
      <c r="Y420" s="35"/>
      <c r="Z420" s="35"/>
      <c r="AA420" s="35"/>
      <c r="AB420" s="35"/>
      <c r="AC420" s="35"/>
      <c r="AD420" s="35"/>
      <c r="AE420" s="35"/>
      <c r="AT420" s="20" t="s">
        <v>273</v>
      </c>
      <c r="AU420" s="20" t="s">
        <v>78</v>
      </c>
    </row>
    <row r="421" spans="2:51" s="13" customFormat="1" ht="11.25">
      <c r="B421" s="154"/>
      <c r="D421" s="155" t="s">
        <v>127</v>
      </c>
      <c r="E421" s="156" t="s">
        <v>3</v>
      </c>
      <c r="F421" s="157" t="s">
        <v>1232</v>
      </c>
      <c r="H421" s="158">
        <v>115.6</v>
      </c>
      <c r="I421" s="159"/>
      <c r="L421" s="154"/>
      <c r="M421" s="160"/>
      <c r="N421" s="161"/>
      <c r="O421" s="161"/>
      <c r="P421" s="161"/>
      <c r="Q421" s="161"/>
      <c r="R421" s="161"/>
      <c r="S421" s="161"/>
      <c r="T421" s="162"/>
      <c r="AT421" s="156" t="s">
        <v>127</v>
      </c>
      <c r="AU421" s="156" t="s">
        <v>78</v>
      </c>
      <c r="AV421" s="13" t="s">
        <v>78</v>
      </c>
      <c r="AW421" s="13" t="s">
        <v>30</v>
      </c>
      <c r="AX421" s="13" t="s">
        <v>31</v>
      </c>
      <c r="AY421" s="156" t="s">
        <v>118</v>
      </c>
    </row>
    <row r="422" spans="1:65" s="2" customFormat="1" ht="16.5" customHeight="1">
      <c r="A422" s="35"/>
      <c r="B422" s="140"/>
      <c r="C422" s="141" t="s">
        <v>801</v>
      </c>
      <c r="D422" s="141" t="s">
        <v>121</v>
      </c>
      <c r="E422" s="142" t="s">
        <v>1233</v>
      </c>
      <c r="F422" s="143" t="s">
        <v>1234</v>
      </c>
      <c r="G422" s="144" t="s">
        <v>142</v>
      </c>
      <c r="H422" s="145">
        <v>115.6</v>
      </c>
      <c r="I422" s="146"/>
      <c r="J422" s="147">
        <f>ROUND(I422*H422,2)</f>
        <v>0</v>
      </c>
      <c r="K422" s="143" t="s">
        <v>271</v>
      </c>
      <c r="L422" s="36"/>
      <c r="M422" s="148" t="s">
        <v>3</v>
      </c>
      <c r="N422" s="149" t="s">
        <v>40</v>
      </c>
      <c r="O422" s="56"/>
      <c r="P422" s="150">
        <f>O422*H422</f>
        <v>0</v>
      </c>
      <c r="Q422" s="150">
        <v>2E-05</v>
      </c>
      <c r="R422" s="150">
        <f>Q422*H422</f>
        <v>0.0023120000000000003</v>
      </c>
      <c r="S422" s="150">
        <v>0</v>
      </c>
      <c r="T422" s="151">
        <f>S422*H422</f>
        <v>0</v>
      </c>
      <c r="U422" s="35"/>
      <c r="V422" s="35"/>
      <c r="W422" s="35"/>
      <c r="X422" s="35"/>
      <c r="Y422" s="35"/>
      <c r="Z422" s="35"/>
      <c r="AA422" s="35"/>
      <c r="AB422" s="35"/>
      <c r="AC422" s="35"/>
      <c r="AD422" s="35"/>
      <c r="AE422" s="35"/>
      <c r="AR422" s="152" t="s">
        <v>125</v>
      </c>
      <c r="AT422" s="152" t="s">
        <v>121</v>
      </c>
      <c r="AU422" s="152" t="s">
        <v>78</v>
      </c>
      <c r="AY422" s="20" t="s">
        <v>118</v>
      </c>
      <c r="BE422" s="153">
        <f>IF(N422="základní",J422,0)</f>
        <v>0</v>
      </c>
      <c r="BF422" s="153">
        <f>IF(N422="snížená",J422,0)</f>
        <v>0</v>
      </c>
      <c r="BG422" s="153">
        <f>IF(N422="zákl. přenesená",J422,0)</f>
        <v>0</v>
      </c>
      <c r="BH422" s="153">
        <f>IF(N422="sníž. přenesená",J422,0)</f>
        <v>0</v>
      </c>
      <c r="BI422" s="153">
        <f>IF(N422="nulová",J422,0)</f>
        <v>0</v>
      </c>
      <c r="BJ422" s="20" t="s">
        <v>31</v>
      </c>
      <c r="BK422" s="153">
        <f>ROUND(I422*H422,2)</f>
        <v>0</v>
      </c>
      <c r="BL422" s="20" t="s">
        <v>125</v>
      </c>
      <c r="BM422" s="152" t="s">
        <v>1235</v>
      </c>
    </row>
    <row r="423" spans="1:47" s="2" customFormat="1" ht="11.25">
      <c r="A423" s="35"/>
      <c r="B423" s="36"/>
      <c r="C423" s="35"/>
      <c r="D423" s="181" t="s">
        <v>273</v>
      </c>
      <c r="E423" s="35"/>
      <c r="F423" s="182" t="s">
        <v>1236</v>
      </c>
      <c r="G423" s="35"/>
      <c r="H423" s="35"/>
      <c r="I423" s="183"/>
      <c r="J423" s="35"/>
      <c r="K423" s="35"/>
      <c r="L423" s="36"/>
      <c r="M423" s="184"/>
      <c r="N423" s="185"/>
      <c r="O423" s="56"/>
      <c r="P423" s="56"/>
      <c r="Q423" s="56"/>
      <c r="R423" s="56"/>
      <c r="S423" s="56"/>
      <c r="T423" s="57"/>
      <c r="U423" s="35"/>
      <c r="V423" s="35"/>
      <c r="W423" s="35"/>
      <c r="X423" s="35"/>
      <c r="Y423" s="35"/>
      <c r="Z423" s="35"/>
      <c r="AA423" s="35"/>
      <c r="AB423" s="35"/>
      <c r="AC423" s="35"/>
      <c r="AD423" s="35"/>
      <c r="AE423" s="35"/>
      <c r="AT423" s="20" t="s">
        <v>273</v>
      </c>
      <c r="AU423" s="20" t="s">
        <v>78</v>
      </c>
    </row>
    <row r="424" spans="2:51" s="13" customFormat="1" ht="11.25">
      <c r="B424" s="154"/>
      <c r="D424" s="155" t="s">
        <v>127</v>
      </c>
      <c r="E424" s="156" t="s">
        <v>3</v>
      </c>
      <c r="F424" s="157" t="s">
        <v>1237</v>
      </c>
      <c r="H424" s="158">
        <v>115.6</v>
      </c>
      <c r="I424" s="159"/>
      <c r="L424" s="154"/>
      <c r="M424" s="160"/>
      <c r="N424" s="161"/>
      <c r="O424" s="161"/>
      <c r="P424" s="161"/>
      <c r="Q424" s="161"/>
      <c r="R424" s="161"/>
      <c r="S424" s="161"/>
      <c r="T424" s="162"/>
      <c r="AT424" s="156" t="s">
        <v>127</v>
      </c>
      <c r="AU424" s="156" t="s">
        <v>78</v>
      </c>
      <c r="AV424" s="13" t="s">
        <v>78</v>
      </c>
      <c r="AW424" s="13" t="s">
        <v>30</v>
      </c>
      <c r="AX424" s="13" t="s">
        <v>31</v>
      </c>
      <c r="AY424" s="156" t="s">
        <v>118</v>
      </c>
    </row>
    <row r="425" spans="1:65" s="2" customFormat="1" ht="16.5" customHeight="1">
      <c r="A425" s="35"/>
      <c r="B425" s="140"/>
      <c r="C425" s="141" t="s">
        <v>807</v>
      </c>
      <c r="D425" s="141" t="s">
        <v>121</v>
      </c>
      <c r="E425" s="142" t="s">
        <v>918</v>
      </c>
      <c r="F425" s="143" t="s">
        <v>919</v>
      </c>
      <c r="G425" s="144" t="s">
        <v>142</v>
      </c>
      <c r="H425" s="145">
        <v>192.7</v>
      </c>
      <c r="I425" s="146"/>
      <c r="J425" s="147">
        <f>ROUND(I425*H425,2)</f>
        <v>0</v>
      </c>
      <c r="K425" s="143" t="s">
        <v>271</v>
      </c>
      <c r="L425" s="36"/>
      <c r="M425" s="148" t="s">
        <v>3</v>
      </c>
      <c r="N425" s="149" t="s">
        <v>40</v>
      </c>
      <c r="O425" s="56"/>
      <c r="P425" s="150">
        <f>O425*H425</f>
        <v>0</v>
      </c>
      <c r="Q425" s="150">
        <v>0</v>
      </c>
      <c r="R425" s="150">
        <f>Q425*H425</f>
        <v>0</v>
      </c>
      <c r="S425" s="150">
        <v>0</v>
      </c>
      <c r="T425" s="151">
        <f>S425*H425</f>
        <v>0</v>
      </c>
      <c r="U425" s="35"/>
      <c r="V425" s="35"/>
      <c r="W425" s="35"/>
      <c r="X425" s="35"/>
      <c r="Y425" s="35"/>
      <c r="Z425" s="35"/>
      <c r="AA425" s="35"/>
      <c r="AB425" s="35"/>
      <c r="AC425" s="35"/>
      <c r="AD425" s="35"/>
      <c r="AE425" s="35"/>
      <c r="AR425" s="152" t="s">
        <v>125</v>
      </c>
      <c r="AT425" s="152" t="s">
        <v>121</v>
      </c>
      <c r="AU425" s="152" t="s">
        <v>78</v>
      </c>
      <c r="AY425" s="20" t="s">
        <v>118</v>
      </c>
      <c r="BE425" s="153">
        <f>IF(N425="základní",J425,0)</f>
        <v>0</v>
      </c>
      <c r="BF425" s="153">
        <f>IF(N425="snížená",J425,0)</f>
        <v>0</v>
      </c>
      <c r="BG425" s="153">
        <f>IF(N425="zákl. přenesená",J425,0)</f>
        <v>0</v>
      </c>
      <c r="BH425" s="153">
        <f>IF(N425="sníž. přenesená",J425,0)</f>
        <v>0</v>
      </c>
      <c r="BI425" s="153">
        <f>IF(N425="nulová",J425,0)</f>
        <v>0</v>
      </c>
      <c r="BJ425" s="20" t="s">
        <v>31</v>
      </c>
      <c r="BK425" s="153">
        <f>ROUND(I425*H425,2)</f>
        <v>0</v>
      </c>
      <c r="BL425" s="20" t="s">
        <v>125</v>
      </c>
      <c r="BM425" s="152" t="s">
        <v>1238</v>
      </c>
    </row>
    <row r="426" spans="1:47" s="2" customFormat="1" ht="11.25">
      <c r="A426" s="35"/>
      <c r="B426" s="36"/>
      <c r="C426" s="35"/>
      <c r="D426" s="181" t="s">
        <v>273</v>
      </c>
      <c r="E426" s="35"/>
      <c r="F426" s="182" t="s">
        <v>921</v>
      </c>
      <c r="G426" s="35"/>
      <c r="H426" s="35"/>
      <c r="I426" s="183"/>
      <c r="J426" s="35"/>
      <c r="K426" s="35"/>
      <c r="L426" s="36"/>
      <c r="M426" s="184"/>
      <c r="N426" s="185"/>
      <c r="O426" s="56"/>
      <c r="P426" s="56"/>
      <c r="Q426" s="56"/>
      <c r="R426" s="56"/>
      <c r="S426" s="56"/>
      <c r="T426" s="57"/>
      <c r="U426" s="35"/>
      <c r="V426" s="35"/>
      <c r="W426" s="35"/>
      <c r="X426" s="35"/>
      <c r="Y426" s="35"/>
      <c r="Z426" s="35"/>
      <c r="AA426" s="35"/>
      <c r="AB426" s="35"/>
      <c r="AC426" s="35"/>
      <c r="AD426" s="35"/>
      <c r="AE426" s="35"/>
      <c r="AT426" s="20" t="s">
        <v>273</v>
      </c>
      <c r="AU426" s="20" t="s">
        <v>78</v>
      </c>
    </row>
    <row r="427" spans="2:51" s="13" customFormat="1" ht="11.25">
      <c r="B427" s="154"/>
      <c r="D427" s="155" t="s">
        <v>127</v>
      </c>
      <c r="E427" s="156" t="s">
        <v>3</v>
      </c>
      <c r="F427" s="157" t="s">
        <v>1239</v>
      </c>
      <c r="H427" s="158">
        <v>192.7</v>
      </c>
      <c r="I427" s="159"/>
      <c r="L427" s="154"/>
      <c r="M427" s="160"/>
      <c r="N427" s="161"/>
      <c r="O427" s="161"/>
      <c r="P427" s="161"/>
      <c r="Q427" s="161"/>
      <c r="R427" s="161"/>
      <c r="S427" s="161"/>
      <c r="T427" s="162"/>
      <c r="AT427" s="156" t="s">
        <v>127</v>
      </c>
      <c r="AU427" s="156" t="s">
        <v>78</v>
      </c>
      <c r="AV427" s="13" t="s">
        <v>78</v>
      </c>
      <c r="AW427" s="13" t="s">
        <v>30</v>
      </c>
      <c r="AX427" s="13" t="s">
        <v>31</v>
      </c>
      <c r="AY427" s="156" t="s">
        <v>118</v>
      </c>
    </row>
    <row r="428" spans="1:65" s="2" customFormat="1" ht="24.2" customHeight="1">
      <c r="A428" s="35"/>
      <c r="B428" s="140"/>
      <c r="C428" s="141" t="s">
        <v>813</v>
      </c>
      <c r="D428" s="141" t="s">
        <v>121</v>
      </c>
      <c r="E428" s="142" t="s">
        <v>924</v>
      </c>
      <c r="F428" s="143" t="s">
        <v>925</v>
      </c>
      <c r="G428" s="144" t="s">
        <v>448</v>
      </c>
      <c r="H428" s="145">
        <v>237.386</v>
      </c>
      <c r="I428" s="146"/>
      <c r="J428" s="147">
        <f>ROUND(I428*H428,2)</f>
        <v>0</v>
      </c>
      <c r="K428" s="143" t="s">
        <v>271</v>
      </c>
      <c r="L428" s="36"/>
      <c r="M428" s="148" t="s">
        <v>3</v>
      </c>
      <c r="N428" s="149" t="s">
        <v>40</v>
      </c>
      <c r="O428" s="56"/>
      <c r="P428" s="150">
        <f>O428*H428</f>
        <v>0</v>
      </c>
      <c r="Q428" s="150">
        <v>0</v>
      </c>
      <c r="R428" s="150">
        <f>Q428*H428</f>
        <v>0</v>
      </c>
      <c r="S428" s="150">
        <v>0</v>
      </c>
      <c r="T428" s="151">
        <f>S428*H428</f>
        <v>0</v>
      </c>
      <c r="U428" s="35"/>
      <c r="V428" s="35"/>
      <c r="W428" s="35"/>
      <c r="X428" s="35"/>
      <c r="Y428" s="35"/>
      <c r="Z428" s="35"/>
      <c r="AA428" s="35"/>
      <c r="AB428" s="35"/>
      <c r="AC428" s="35"/>
      <c r="AD428" s="35"/>
      <c r="AE428" s="35"/>
      <c r="AR428" s="152" t="s">
        <v>125</v>
      </c>
      <c r="AT428" s="152" t="s">
        <v>121</v>
      </c>
      <c r="AU428" s="152" t="s">
        <v>78</v>
      </c>
      <c r="AY428" s="20" t="s">
        <v>118</v>
      </c>
      <c r="BE428" s="153">
        <f>IF(N428="základní",J428,0)</f>
        <v>0</v>
      </c>
      <c r="BF428" s="153">
        <f>IF(N428="snížená",J428,0)</f>
        <v>0</v>
      </c>
      <c r="BG428" s="153">
        <f>IF(N428="zákl. přenesená",J428,0)</f>
        <v>0</v>
      </c>
      <c r="BH428" s="153">
        <f>IF(N428="sníž. přenesená",J428,0)</f>
        <v>0</v>
      </c>
      <c r="BI428" s="153">
        <f>IF(N428="nulová",J428,0)</f>
        <v>0</v>
      </c>
      <c r="BJ428" s="20" t="s">
        <v>31</v>
      </c>
      <c r="BK428" s="153">
        <f>ROUND(I428*H428,2)</f>
        <v>0</v>
      </c>
      <c r="BL428" s="20" t="s">
        <v>125</v>
      </c>
      <c r="BM428" s="152" t="s">
        <v>1240</v>
      </c>
    </row>
    <row r="429" spans="1:47" s="2" customFormat="1" ht="11.25">
      <c r="A429" s="35"/>
      <c r="B429" s="36"/>
      <c r="C429" s="35"/>
      <c r="D429" s="181" t="s">
        <v>273</v>
      </c>
      <c r="E429" s="35"/>
      <c r="F429" s="182" t="s">
        <v>927</v>
      </c>
      <c r="G429" s="35"/>
      <c r="H429" s="35"/>
      <c r="I429" s="183"/>
      <c r="J429" s="35"/>
      <c r="K429" s="35"/>
      <c r="L429" s="36"/>
      <c r="M429" s="184"/>
      <c r="N429" s="185"/>
      <c r="O429" s="56"/>
      <c r="P429" s="56"/>
      <c r="Q429" s="56"/>
      <c r="R429" s="56"/>
      <c r="S429" s="56"/>
      <c r="T429" s="57"/>
      <c r="U429" s="35"/>
      <c r="V429" s="35"/>
      <c r="W429" s="35"/>
      <c r="X429" s="35"/>
      <c r="Y429" s="35"/>
      <c r="Z429" s="35"/>
      <c r="AA429" s="35"/>
      <c r="AB429" s="35"/>
      <c r="AC429" s="35"/>
      <c r="AD429" s="35"/>
      <c r="AE429" s="35"/>
      <c r="AT429" s="20" t="s">
        <v>273</v>
      </c>
      <c r="AU429" s="20" t="s">
        <v>78</v>
      </c>
    </row>
    <row r="430" spans="2:51" s="13" customFormat="1" ht="11.25">
      <c r="B430" s="154"/>
      <c r="D430" s="155" t="s">
        <v>127</v>
      </c>
      <c r="E430" s="156" t="s">
        <v>3</v>
      </c>
      <c r="F430" s="157" t="s">
        <v>1241</v>
      </c>
      <c r="H430" s="158">
        <v>237.386</v>
      </c>
      <c r="I430" s="159"/>
      <c r="L430" s="154"/>
      <c r="M430" s="160"/>
      <c r="N430" s="161"/>
      <c r="O430" s="161"/>
      <c r="P430" s="161"/>
      <c r="Q430" s="161"/>
      <c r="R430" s="161"/>
      <c r="S430" s="161"/>
      <c r="T430" s="162"/>
      <c r="AT430" s="156" t="s">
        <v>127</v>
      </c>
      <c r="AU430" s="156" t="s">
        <v>78</v>
      </c>
      <c r="AV430" s="13" t="s">
        <v>78</v>
      </c>
      <c r="AW430" s="13" t="s">
        <v>30</v>
      </c>
      <c r="AX430" s="13" t="s">
        <v>31</v>
      </c>
      <c r="AY430" s="156" t="s">
        <v>118</v>
      </c>
    </row>
    <row r="431" spans="1:65" s="2" customFormat="1" ht="24.2" customHeight="1">
      <c r="A431" s="35"/>
      <c r="B431" s="140"/>
      <c r="C431" s="141" t="s">
        <v>818</v>
      </c>
      <c r="D431" s="141" t="s">
        <v>121</v>
      </c>
      <c r="E431" s="142" t="s">
        <v>930</v>
      </c>
      <c r="F431" s="143" t="s">
        <v>931</v>
      </c>
      <c r="G431" s="144" t="s">
        <v>448</v>
      </c>
      <c r="H431" s="145">
        <v>1661.702</v>
      </c>
      <c r="I431" s="146"/>
      <c r="J431" s="147">
        <f>ROUND(I431*H431,2)</f>
        <v>0</v>
      </c>
      <c r="K431" s="143" t="s">
        <v>271</v>
      </c>
      <c r="L431" s="36"/>
      <c r="M431" s="148" t="s">
        <v>3</v>
      </c>
      <c r="N431" s="149" t="s">
        <v>40</v>
      </c>
      <c r="O431" s="56"/>
      <c r="P431" s="150">
        <f>O431*H431</f>
        <v>0</v>
      </c>
      <c r="Q431" s="150">
        <v>0</v>
      </c>
      <c r="R431" s="150">
        <f>Q431*H431</f>
        <v>0</v>
      </c>
      <c r="S431" s="150">
        <v>0</v>
      </c>
      <c r="T431" s="151">
        <f>S431*H431</f>
        <v>0</v>
      </c>
      <c r="U431" s="35"/>
      <c r="V431" s="35"/>
      <c r="W431" s="35"/>
      <c r="X431" s="35"/>
      <c r="Y431" s="35"/>
      <c r="Z431" s="35"/>
      <c r="AA431" s="35"/>
      <c r="AB431" s="35"/>
      <c r="AC431" s="35"/>
      <c r="AD431" s="35"/>
      <c r="AE431" s="35"/>
      <c r="AR431" s="152" t="s">
        <v>125</v>
      </c>
      <c r="AT431" s="152" t="s">
        <v>121</v>
      </c>
      <c r="AU431" s="152" t="s">
        <v>78</v>
      </c>
      <c r="AY431" s="20" t="s">
        <v>118</v>
      </c>
      <c r="BE431" s="153">
        <f>IF(N431="základní",J431,0)</f>
        <v>0</v>
      </c>
      <c r="BF431" s="153">
        <f>IF(N431="snížená",J431,0)</f>
        <v>0</v>
      </c>
      <c r="BG431" s="153">
        <f>IF(N431="zákl. přenesená",J431,0)</f>
        <v>0</v>
      </c>
      <c r="BH431" s="153">
        <f>IF(N431="sníž. přenesená",J431,0)</f>
        <v>0</v>
      </c>
      <c r="BI431" s="153">
        <f>IF(N431="nulová",J431,0)</f>
        <v>0</v>
      </c>
      <c r="BJ431" s="20" t="s">
        <v>31</v>
      </c>
      <c r="BK431" s="153">
        <f>ROUND(I431*H431,2)</f>
        <v>0</v>
      </c>
      <c r="BL431" s="20" t="s">
        <v>125</v>
      </c>
      <c r="BM431" s="152" t="s">
        <v>1242</v>
      </c>
    </row>
    <row r="432" spans="1:47" s="2" customFormat="1" ht="11.25">
      <c r="A432" s="35"/>
      <c r="B432" s="36"/>
      <c r="C432" s="35"/>
      <c r="D432" s="181" t="s">
        <v>273</v>
      </c>
      <c r="E432" s="35"/>
      <c r="F432" s="182" t="s">
        <v>933</v>
      </c>
      <c r="G432" s="35"/>
      <c r="H432" s="35"/>
      <c r="I432" s="183"/>
      <c r="J432" s="35"/>
      <c r="K432" s="35"/>
      <c r="L432" s="36"/>
      <c r="M432" s="184"/>
      <c r="N432" s="185"/>
      <c r="O432" s="56"/>
      <c r="P432" s="56"/>
      <c r="Q432" s="56"/>
      <c r="R432" s="56"/>
      <c r="S432" s="56"/>
      <c r="T432" s="57"/>
      <c r="U432" s="35"/>
      <c r="V432" s="35"/>
      <c r="W432" s="35"/>
      <c r="X432" s="35"/>
      <c r="Y432" s="35"/>
      <c r="Z432" s="35"/>
      <c r="AA432" s="35"/>
      <c r="AB432" s="35"/>
      <c r="AC432" s="35"/>
      <c r="AD432" s="35"/>
      <c r="AE432" s="35"/>
      <c r="AT432" s="20" t="s">
        <v>273</v>
      </c>
      <c r="AU432" s="20" t="s">
        <v>78</v>
      </c>
    </row>
    <row r="433" spans="2:51" s="13" customFormat="1" ht="11.25">
      <c r="B433" s="154"/>
      <c r="D433" s="155" t="s">
        <v>127</v>
      </c>
      <c r="E433" s="156" t="s">
        <v>3</v>
      </c>
      <c r="F433" s="157" t="s">
        <v>1243</v>
      </c>
      <c r="H433" s="158">
        <v>1661.702</v>
      </c>
      <c r="I433" s="159"/>
      <c r="L433" s="154"/>
      <c r="M433" s="160"/>
      <c r="N433" s="161"/>
      <c r="O433" s="161"/>
      <c r="P433" s="161"/>
      <c r="Q433" s="161"/>
      <c r="R433" s="161"/>
      <c r="S433" s="161"/>
      <c r="T433" s="162"/>
      <c r="AT433" s="156" t="s">
        <v>127</v>
      </c>
      <c r="AU433" s="156" t="s">
        <v>78</v>
      </c>
      <c r="AV433" s="13" t="s">
        <v>78</v>
      </c>
      <c r="AW433" s="13" t="s">
        <v>30</v>
      </c>
      <c r="AX433" s="13" t="s">
        <v>69</v>
      </c>
      <c r="AY433" s="156" t="s">
        <v>118</v>
      </c>
    </row>
    <row r="434" spans="2:51" s="15" customFormat="1" ht="11.25">
      <c r="B434" s="170"/>
      <c r="D434" s="155" t="s">
        <v>127</v>
      </c>
      <c r="E434" s="171" t="s">
        <v>3</v>
      </c>
      <c r="F434" s="172" t="s">
        <v>150</v>
      </c>
      <c r="H434" s="173">
        <v>1661.702</v>
      </c>
      <c r="I434" s="174"/>
      <c r="L434" s="170"/>
      <c r="M434" s="175"/>
      <c r="N434" s="176"/>
      <c r="O434" s="176"/>
      <c r="P434" s="176"/>
      <c r="Q434" s="176"/>
      <c r="R434" s="176"/>
      <c r="S434" s="176"/>
      <c r="T434" s="177"/>
      <c r="AT434" s="171" t="s">
        <v>127</v>
      </c>
      <c r="AU434" s="171" t="s">
        <v>78</v>
      </c>
      <c r="AV434" s="15" t="s">
        <v>125</v>
      </c>
      <c r="AW434" s="15" t="s">
        <v>30</v>
      </c>
      <c r="AX434" s="15" t="s">
        <v>31</v>
      </c>
      <c r="AY434" s="171" t="s">
        <v>118</v>
      </c>
    </row>
    <row r="435" spans="1:65" s="2" customFormat="1" ht="16.5" customHeight="1">
      <c r="A435" s="35"/>
      <c r="B435" s="140"/>
      <c r="C435" s="141" t="s">
        <v>823</v>
      </c>
      <c r="D435" s="141" t="s">
        <v>121</v>
      </c>
      <c r="E435" s="142" t="s">
        <v>936</v>
      </c>
      <c r="F435" s="143" t="s">
        <v>937</v>
      </c>
      <c r="G435" s="144" t="s">
        <v>448</v>
      </c>
      <c r="H435" s="145">
        <v>39.722</v>
      </c>
      <c r="I435" s="146"/>
      <c r="J435" s="147">
        <f>ROUND(I435*H435,2)</f>
        <v>0</v>
      </c>
      <c r="K435" s="143" t="s">
        <v>3</v>
      </c>
      <c r="L435" s="36"/>
      <c r="M435" s="148" t="s">
        <v>3</v>
      </c>
      <c r="N435" s="149" t="s">
        <v>40</v>
      </c>
      <c r="O435" s="56"/>
      <c r="P435" s="150">
        <f>O435*H435</f>
        <v>0</v>
      </c>
      <c r="Q435" s="150">
        <v>0</v>
      </c>
      <c r="R435" s="150">
        <f>Q435*H435</f>
        <v>0</v>
      </c>
      <c r="S435" s="150">
        <v>0</v>
      </c>
      <c r="T435" s="151">
        <f>S435*H435</f>
        <v>0</v>
      </c>
      <c r="U435" s="35"/>
      <c r="V435" s="35"/>
      <c r="W435" s="35"/>
      <c r="X435" s="35"/>
      <c r="Y435" s="35"/>
      <c r="Z435" s="35"/>
      <c r="AA435" s="35"/>
      <c r="AB435" s="35"/>
      <c r="AC435" s="35"/>
      <c r="AD435" s="35"/>
      <c r="AE435" s="35"/>
      <c r="AR435" s="152" t="s">
        <v>125</v>
      </c>
      <c r="AT435" s="152" t="s">
        <v>121</v>
      </c>
      <c r="AU435" s="152" t="s">
        <v>78</v>
      </c>
      <c r="AY435" s="20" t="s">
        <v>118</v>
      </c>
      <c r="BE435" s="153">
        <f>IF(N435="základní",J435,0)</f>
        <v>0</v>
      </c>
      <c r="BF435" s="153">
        <f>IF(N435="snížená",J435,0)</f>
        <v>0</v>
      </c>
      <c r="BG435" s="153">
        <f>IF(N435="zákl. přenesená",J435,0)</f>
        <v>0</v>
      </c>
      <c r="BH435" s="153">
        <f>IF(N435="sníž. přenesená",J435,0)</f>
        <v>0</v>
      </c>
      <c r="BI435" s="153">
        <f>IF(N435="nulová",J435,0)</f>
        <v>0</v>
      </c>
      <c r="BJ435" s="20" t="s">
        <v>31</v>
      </c>
      <c r="BK435" s="153">
        <f>ROUND(I435*H435,2)</f>
        <v>0</v>
      </c>
      <c r="BL435" s="20" t="s">
        <v>125</v>
      </c>
      <c r="BM435" s="152" t="s">
        <v>1244</v>
      </c>
    </row>
    <row r="436" spans="2:51" s="13" customFormat="1" ht="11.25">
      <c r="B436" s="154"/>
      <c r="D436" s="155" t="s">
        <v>127</v>
      </c>
      <c r="E436" s="156" t="s">
        <v>3</v>
      </c>
      <c r="F436" s="157" t="s">
        <v>1245</v>
      </c>
      <c r="H436" s="158">
        <v>39.722</v>
      </c>
      <c r="I436" s="159"/>
      <c r="L436" s="154"/>
      <c r="M436" s="160"/>
      <c r="N436" s="161"/>
      <c r="O436" s="161"/>
      <c r="P436" s="161"/>
      <c r="Q436" s="161"/>
      <c r="R436" s="161"/>
      <c r="S436" s="161"/>
      <c r="T436" s="162"/>
      <c r="AT436" s="156" t="s">
        <v>127</v>
      </c>
      <c r="AU436" s="156" t="s">
        <v>78</v>
      </c>
      <c r="AV436" s="13" t="s">
        <v>78</v>
      </c>
      <c r="AW436" s="13" t="s">
        <v>30</v>
      </c>
      <c r="AX436" s="13" t="s">
        <v>69</v>
      </c>
      <c r="AY436" s="156" t="s">
        <v>118</v>
      </c>
    </row>
    <row r="437" spans="2:51" s="15" customFormat="1" ht="11.25">
      <c r="B437" s="170"/>
      <c r="D437" s="155" t="s">
        <v>127</v>
      </c>
      <c r="E437" s="171" t="s">
        <v>3</v>
      </c>
      <c r="F437" s="172" t="s">
        <v>150</v>
      </c>
      <c r="H437" s="173">
        <v>39.722</v>
      </c>
      <c r="I437" s="174"/>
      <c r="L437" s="170"/>
      <c r="M437" s="175"/>
      <c r="N437" s="176"/>
      <c r="O437" s="176"/>
      <c r="P437" s="176"/>
      <c r="Q437" s="176"/>
      <c r="R437" s="176"/>
      <c r="S437" s="176"/>
      <c r="T437" s="177"/>
      <c r="AT437" s="171" t="s">
        <v>127</v>
      </c>
      <c r="AU437" s="171" t="s">
        <v>78</v>
      </c>
      <c r="AV437" s="15" t="s">
        <v>125</v>
      </c>
      <c r="AW437" s="15" t="s">
        <v>30</v>
      </c>
      <c r="AX437" s="15" t="s">
        <v>31</v>
      </c>
      <c r="AY437" s="171" t="s">
        <v>118</v>
      </c>
    </row>
    <row r="438" spans="1:65" s="2" customFormat="1" ht="16.5" customHeight="1">
      <c r="A438" s="35"/>
      <c r="B438" s="140"/>
      <c r="C438" s="141" t="s">
        <v>828</v>
      </c>
      <c r="D438" s="141" t="s">
        <v>121</v>
      </c>
      <c r="E438" s="142" t="s">
        <v>941</v>
      </c>
      <c r="F438" s="143" t="s">
        <v>511</v>
      </c>
      <c r="G438" s="144" t="s">
        <v>448</v>
      </c>
      <c r="H438" s="145">
        <v>197.664</v>
      </c>
      <c r="I438" s="146"/>
      <c r="J438" s="147">
        <f>ROUND(I438*H438,2)</f>
        <v>0</v>
      </c>
      <c r="K438" s="143" t="s">
        <v>3</v>
      </c>
      <c r="L438" s="36"/>
      <c r="M438" s="148" t="s">
        <v>3</v>
      </c>
      <c r="N438" s="149" t="s">
        <v>40</v>
      </c>
      <c r="O438" s="56"/>
      <c r="P438" s="150">
        <f>O438*H438</f>
        <v>0</v>
      </c>
      <c r="Q438" s="150">
        <v>0</v>
      </c>
      <c r="R438" s="150">
        <f>Q438*H438</f>
        <v>0</v>
      </c>
      <c r="S438" s="150">
        <v>0</v>
      </c>
      <c r="T438" s="151">
        <f>S438*H438</f>
        <v>0</v>
      </c>
      <c r="U438" s="35"/>
      <c r="V438" s="35"/>
      <c r="W438" s="35"/>
      <c r="X438" s="35"/>
      <c r="Y438" s="35"/>
      <c r="Z438" s="35"/>
      <c r="AA438" s="35"/>
      <c r="AB438" s="35"/>
      <c r="AC438" s="35"/>
      <c r="AD438" s="35"/>
      <c r="AE438" s="35"/>
      <c r="AR438" s="152" t="s">
        <v>125</v>
      </c>
      <c r="AT438" s="152" t="s">
        <v>121</v>
      </c>
      <c r="AU438" s="152" t="s">
        <v>78</v>
      </c>
      <c r="AY438" s="20" t="s">
        <v>118</v>
      </c>
      <c r="BE438" s="153">
        <f>IF(N438="základní",J438,0)</f>
        <v>0</v>
      </c>
      <c r="BF438" s="153">
        <f>IF(N438="snížená",J438,0)</f>
        <v>0</v>
      </c>
      <c r="BG438" s="153">
        <f>IF(N438="zákl. přenesená",J438,0)</f>
        <v>0</v>
      </c>
      <c r="BH438" s="153">
        <f>IF(N438="sníž. přenesená",J438,0)</f>
        <v>0</v>
      </c>
      <c r="BI438" s="153">
        <f>IF(N438="nulová",J438,0)</f>
        <v>0</v>
      </c>
      <c r="BJ438" s="20" t="s">
        <v>31</v>
      </c>
      <c r="BK438" s="153">
        <f>ROUND(I438*H438,2)</f>
        <v>0</v>
      </c>
      <c r="BL438" s="20" t="s">
        <v>125</v>
      </c>
      <c r="BM438" s="152" t="s">
        <v>1246</v>
      </c>
    </row>
    <row r="439" spans="2:51" s="13" customFormat="1" ht="11.25">
      <c r="B439" s="154"/>
      <c r="D439" s="155" t="s">
        <v>127</v>
      </c>
      <c r="E439" s="156" t="s">
        <v>3</v>
      </c>
      <c r="F439" s="157" t="s">
        <v>1247</v>
      </c>
      <c r="H439" s="158">
        <v>197.664</v>
      </c>
      <c r="I439" s="159"/>
      <c r="L439" s="154"/>
      <c r="M439" s="160"/>
      <c r="N439" s="161"/>
      <c r="O439" s="161"/>
      <c r="P439" s="161"/>
      <c r="Q439" s="161"/>
      <c r="R439" s="161"/>
      <c r="S439" s="161"/>
      <c r="T439" s="162"/>
      <c r="AT439" s="156" t="s">
        <v>127</v>
      </c>
      <c r="AU439" s="156" t="s">
        <v>78</v>
      </c>
      <c r="AV439" s="13" t="s">
        <v>78</v>
      </c>
      <c r="AW439" s="13" t="s">
        <v>30</v>
      </c>
      <c r="AX439" s="13" t="s">
        <v>69</v>
      </c>
      <c r="AY439" s="156" t="s">
        <v>118</v>
      </c>
    </row>
    <row r="440" spans="2:51" s="15" customFormat="1" ht="11.25">
      <c r="B440" s="170"/>
      <c r="D440" s="155" t="s">
        <v>127</v>
      </c>
      <c r="E440" s="171" t="s">
        <v>3</v>
      </c>
      <c r="F440" s="172" t="s">
        <v>150</v>
      </c>
      <c r="H440" s="173">
        <v>197.664</v>
      </c>
      <c r="I440" s="174"/>
      <c r="L440" s="170"/>
      <c r="M440" s="175"/>
      <c r="N440" s="176"/>
      <c r="O440" s="176"/>
      <c r="P440" s="176"/>
      <c r="Q440" s="176"/>
      <c r="R440" s="176"/>
      <c r="S440" s="176"/>
      <c r="T440" s="177"/>
      <c r="AT440" s="171" t="s">
        <v>127</v>
      </c>
      <c r="AU440" s="171" t="s">
        <v>78</v>
      </c>
      <c r="AV440" s="15" t="s">
        <v>125</v>
      </c>
      <c r="AW440" s="15" t="s">
        <v>30</v>
      </c>
      <c r="AX440" s="15" t="s">
        <v>31</v>
      </c>
      <c r="AY440" s="171" t="s">
        <v>118</v>
      </c>
    </row>
    <row r="441" spans="1:65" s="2" customFormat="1" ht="24.2" customHeight="1">
      <c r="A441" s="35"/>
      <c r="B441" s="140"/>
      <c r="C441" s="141" t="s">
        <v>833</v>
      </c>
      <c r="D441" s="141" t="s">
        <v>121</v>
      </c>
      <c r="E441" s="142" t="s">
        <v>945</v>
      </c>
      <c r="F441" s="143" t="s">
        <v>946</v>
      </c>
      <c r="G441" s="144" t="s">
        <v>448</v>
      </c>
      <c r="H441" s="145">
        <v>155.372</v>
      </c>
      <c r="I441" s="146"/>
      <c r="J441" s="147">
        <f>ROUND(I441*H441,2)</f>
        <v>0</v>
      </c>
      <c r="K441" s="143" t="s">
        <v>271</v>
      </c>
      <c r="L441" s="36"/>
      <c r="M441" s="148" t="s">
        <v>3</v>
      </c>
      <c r="N441" s="149" t="s">
        <v>40</v>
      </c>
      <c r="O441" s="56"/>
      <c r="P441" s="150">
        <f>O441*H441</f>
        <v>0</v>
      </c>
      <c r="Q441" s="150">
        <v>0</v>
      </c>
      <c r="R441" s="150">
        <f>Q441*H441</f>
        <v>0</v>
      </c>
      <c r="S441" s="150">
        <v>0</v>
      </c>
      <c r="T441" s="151">
        <f>S441*H441</f>
        <v>0</v>
      </c>
      <c r="U441" s="35"/>
      <c r="V441" s="35"/>
      <c r="W441" s="35"/>
      <c r="X441" s="35"/>
      <c r="Y441" s="35"/>
      <c r="Z441" s="35"/>
      <c r="AA441" s="35"/>
      <c r="AB441" s="35"/>
      <c r="AC441" s="35"/>
      <c r="AD441" s="35"/>
      <c r="AE441" s="35"/>
      <c r="AR441" s="152" t="s">
        <v>125</v>
      </c>
      <c r="AT441" s="152" t="s">
        <v>121</v>
      </c>
      <c r="AU441" s="152" t="s">
        <v>78</v>
      </c>
      <c r="AY441" s="20" t="s">
        <v>118</v>
      </c>
      <c r="BE441" s="153">
        <f>IF(N441="základní",J441,0)</f>
        <v>0</v>
      </c>
      <c r="BF441" s="153">
        <f>IF(N441="snížená",J441,0)</f>
        <v>0</v>
      </c>
      <c r="BG441" s="153">
        <f>IF(N441="zákl. přenesená",J441,0)</f>
        <v>0</v>
      </c>
      <c r="BH441" s="153">
        <f>IF(N441="sníž. přenesená",J441,0)</f>
        <v>0</v>
      </c>
      <c r="BI441" s="153">
        <f>IF(N441="nulová",J441,0)</f>
        <v>0</v>
      </c>
      <c r="BJ441" s="20" t="s">
        <v>31</v>
      </c>
      <c r="BK441" s="153">
        <f>ROUND(I441*H441,2)</f>
        <v>0</v>
      </c>
      <c r="BL441" s="20" t="s">
        <v>125</v>
      </c>
      <c r="BM441" s="152" t="s">
        <v>1248</v>
      </c>
    </row>
    <row r="442" spans="1:47" s="2" customFormat="1" ht="11.25">
      <c r="A442" s="35"/>
      <c r="B442" s="36"/>
      <c r="C442" s="35"/>
      <c r="D442" s="181" t="s">
        <v>273</v>
      </c>
      <c r="E442" s="35"/>
      <c r="F442" s="182" t="s">
        <v>948</v>
      </c>
      <c r="G442" s="35"/>
      <c r="H442" s="35"/>
      <c r="I442" s="183"/>
      <c r="J442" s="35"/>
      <c r="K442" s="35"/>
      <c r="L442" s="36"/>
      <c r="M442" s="205"/>
      <c r="N442" s="206"/>
      <c r="O442" s="207"/>
      <c r="P442" s="207"/>
      <c r="Q442" s="207"/>
      <c r="R442" s="207"/>
      <c r="S442" s="207"/>
      <c r="T442" s="208"/>
      <c r="U442" s="35"/>
      <c r="V442" s="35"/>
      <c r="W442" s="35"/>
      <c r="X442" s="35"/>
      <c r="Y442" s="35"/>
      <c r="Z442" s="35"/>
      <c r="AA442" s="35"/>
      <c r="AB442" s="35"/>
      <c r="AC442" s="35"/>
      <c r="AD442" s="35"/>
      <c r="AE442" s="35"/>
      <c r="AT442" s="20" t="s">
        <v>273</v>
      </c>
      <c r="AU442" s="20" t="s">
        <v>78</v>
      </c>
    </row>
    <row r="443" spans="1:31" s="2" customFormat="1" ht="6.95" customHeight="1">
      <c r="A443" s="35"/>
      <c r="B443" s="45"/>
      <c r="C443" s="46"/>
      <c r="D443" s="46"/>
      <c r="E443" s="46"/>
      <c r="F443" s="46"/>
      <c r="G443" s="46"/>
      <c r="H443" s="46"/>
      <c r="I443" s="46"/>
      <c r="J443" s="46"/>
      <c r="K443" s="46"/>
      <c r="L443" s="36"/>
      <c r="M443" s="35"/>
      <c r="O443" s="35"/>
      <c r="P443" s="35"/>
      <c r="Q443" s="35"/>
      <c r="R443" s="35"/>
      <c r="S443" s="35"/>
      <c r="T443" s="35"/>
      <c r="U443" s="35"/>
      <c r="V443" s="35"/>
      <c r="W443" s="35"/>
      <c r="X443" s="35"/>
      <c r="Y443" s="35"/>
      <c r="Z443" s="35"/>
      <c r="AA443" s="35"/>
      <c r="AB443" s="35"/>
      <c r="AC443" s="35"/>
      <c r="AD443" s="35"/>
      <c r="AE443" s="35"/>
    </row>
  </sheetData>
  <autoFilter ref="C84:K442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hyperlinks>
    <hyperlink ref="F89" r:id="rId1" display="https://podminky.urs.cz/item/CS_URS_2024_01/113106187"/>
    <hyperlink ref="F93" r:id="rId2" display="https://podminky.urs.cz/item/CS_URS_2024_01/113107322"/>
    <hyperlink ref="F99" r:id="rId3" display="https://podminky.urs.cz/item/CS_URS_2024_01/113107341"/>
    <hyperlink ref="F103" r:id="rId4" display="https://podminky.urs.cz/item/CS_URS_2024_01/113107343"/>
    <hyperlink ref="F107" r:id="rId5" display="https://podminky.urs.cz/item/CS_URS_2024_01/113107331"/>
    <hyperlink ref="F112" r:id="rId6" display="https://podminky.urs.cz/item/CS_URS_2024_01/113107324"/>
    <hyperlink ref="F115" r:id="rId7" display="https://podminky.urs.cz/item/CS_URS_2024_01/111301111"/>
    <hyperlink ref="F118" r:id="rId8" display="https://podminky.urs.cz/item/CS_URS_2024_01/113201112"/>
    <hyperlink ref="F121" r:id="rId9" display="https://podminky.urs.cz/item/CS_URS_2024_01/113202111"/>
    <hyperlink ref="F124" r:id="rId10" display="https://podminky.urs.cz/item/CS_URS_2024_01/121112003"/>
    <hyperlink ref="F128" r:id="rId11" display="https://podminky.urs.cz/item/CS_URS_2024_01/115101201"/>
    <hyperlink ref="F131" r:id="rId12" display="https://podminky.urs.cz/item/CS_URS_2024_01/119001401"/>
    <hyperlink ref="F147" r:id="rId13" display="https://podminky.urs.cz/item/CS_URS_2024_01/119001421"/>
    <hyperlink ref="F151" r:id="rId14" display="https://podminky.urs.cz/item/CS_URS_2024_01/460671112"/>
    <hyperlink ref="F157" r:id="rId15" display="https://podminky.urs.cz/item/CS_URS_2024_01/139001101"/>
    <hyperlink ref="F160" r:id="rId16" display="https://podminky.urs.cz/item/CS_URS_2024_01/132254205"/>
    <hyperlink ref="F176" r:id="rId17" display="https://podminky.urs.cz/item/CS_URS_2024_01/132354205"/>
    <hyperlink ref="F180" r:id="rId18" display="https://podminky.urs.cz/item/CS_URS_2024_01/151101102"/>
    <hyperlink ref="F187" r:id="rId19" display="https://podminky.urs.cz/item/CS_URS_2024_01/151101103"/>
    <hyperlink ref="F194" r:id="rId20" display="https://podminky.urs.cz/item/CS_URS_2024_01/151101112"/>
    <hyperlink ref="F197" r:id="rId21" display="https://podminky.urs.cz/item/CS_URS_2024_01/151101113"/>
    <hyperlink ref="F200" r:id="rId22" display="https://podminky.urs.cz/item/CS_URS_2024_01/161151103"/>
    <hyperlink ref="F205" r:id="rId23" display="https://podminky.urs.cz/item/CS_URS_2024_01/161151113"/>
    <hyperlink ref="F209" r:id="rId24" display="https://podminky.urs.cz/item/CS_URS_2024_01/162751115"/>
    <hyperlink ref="F214" r:id="rId25" display="https://podminky.urs.cz/item/CS_URS_2024_01/162751135"/>
    <hyperlink ref="F217" r:id="rId26" display="https://podminky.urs.cz/item/CS_URS_2024_01/171251201"/>
    <hyperlink ref="F228" r:id="rId27" display="https://podminky.urs.cz/item/CS_URS_2024_01/174151101"/>
    <hyperlink ref="F251" r:id="rId28" display="https://podminky.urs.cz/item/CS_URS_2024_01/167151111"/>
    <hyperlink ref="F257" r:id="rId29" display="https://podminky.urs.cz/item/CS_URS_2024_01/162351103"/>
    <hyperlink ref="F260" r:id="rId30" display="https://podminky.urs.cz/item/CS_URS_2024_01/181351003"/>
    <hyperlink ref="F267" r:id="rId31" display="https://podminky.urs.cz/item/CS_URS_2024_01/181411131"/>
    <hyperlink ref="F274" r:id="rId32" display="https://podminky.urs.cz/item/CS_URS_2024_01/358315114"/>
    <hyperlink ref="F281" r:id="rId33" display="https://podminky.urs.cz/item/CS_URS_2024_01/997013151"/>
    <hyperlink ref="F285" r:id="rId34" display="https://podminky.urs.cz/item/CS_URS_2024_01/997013501"/>
    <hyperlink ref="F288" r:id="rId35" display="https://podminky.urs.cz/item/CS_URS_2024_01/997013509"/>
    <hyperlink ref="F298" r:id="rId36" display="https://podminky.urs.cz/item/CS_URS_2024_01/451573111"/>
    <hyperlink ref="F306" r:id="rId37" display="https://podminky.urs.cz/item/CS_URS_2024_01/167151101"/>
    <hyperlink ref="F309" r:id="rId38" display="https://podminky.urs.cz/item/CS_URS_2024_01/162351103"/>
    <hyperlink ref="F312" r:id="rId39" display="https://podminky.urs.cz/item/CS_URS_2024_01/452111111"/>
    <hyperlink ref="F321" r:id="rId40" display="https://podminky.urs.cz/item/CS_URS_2024_01/452311121"/>
    <hyperlink ref="F329" r:id="rId41" display="https://podminky.urs.cz/item/CS_URS_2024_01/452312131"/>
    <hyperlink ref="F334" r:id="rId42" display="https://podminky.urs.cz/item/CS_URS_2024_01/452112111"/>
    <hyperlink ref="F340" r:id="rId43" display="https://podminky.urs.cz/item/CS_URS_2024_01/831262121"/>
    <hyperlink ref="F345" r:id="rId44" display="https://podminky.urs.cz/item/CS_URS_2024_01/831262193"/>
    <hyperlink ref="F348" r:id="rId45" display="https://podminky.urs.cz/item/CS_URS_2024_01/831312121"/>
    <hyperlink ref="F354" r:id="rId46" display="https://podminky.urs.cz/item/CS_URS_2024_01/831312193"/>
    <hyperlink ref="F357" r:id="rId47" display="https://podminky.urs.cz/item/CS_URS_2024_01/899623141"/>
    <hyperlink ref="F364" r:id="rId48" display="https://podminky.urs.cz/item/CS_URS_2024_01/831352121"/>
    <hyperlink ref="F370" r:id="rId49" display="https://podminky.urs.cz/item/CS_URS_2024_01/831352193"/>
    <hyperlink ref="F373" r:id="rId50" display="https://podminky.urs.cz/item/CS_URS_2024_01/894411311"/>
    <hyperlink ref="F389" r:id="rId51" display="https://podminky.urs.cz/item/CS_URS_2024_01/894412411"/>
    <hyperlink ref="F395" r:id="rId52" display="https://podminky.urs.cz/item/CS_URS_2024_01/894414111"/>
    <hyperlink ref="F401" r:id="rId53" display="https://podminky.urs.cz/item/CS_URS_2024_01/899104112.1"/>
    <hyperlink ref="F408" r:id="rId54" display="https://podminky.urs.cz/item/CS_URS_2024_01/916111122"/>
    <hyperlink ref="F414" r:id="rId55" display="https://podminky.urs.cz/item/CS_URS_2024_01/916111123"/>
    <hyperlink ref="F420" r:id="rId56" display="https://podminky.urs.cz/item/CS_URS_2024_01/919735111"/>
    <hyperlink ref="F423" r:id="rId57" display="https://podminky.urs.cz/item/CS_URS_2024_01/919735122"/>
    <hyperlink ref="F426" r:id="rId58" display="https://podminky.urs.cz/item/CS_URS_2024_01/919735113"/>
    <hyperlink ref="F429" r:id="rId59" display="https://podminky.urs.cz/item/CS_URS_2024_01/997221561"/>
    <hyperlink ref="F432" r:id="rId60" display="https://podminky.urs.cz/item/CS_URS_2024_01/997221569"/>
    <hyperlink ref="F442" r:id="rId61" display="https://podminky.urs.cz/item/CS_URS_2024_01/998275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6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56"/>
  <sheetViews>
    <sheetView showGridLines="0" workbookViewId="0" topLeftCell="A71">
      <selection activeCell="J12" sqref="J12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33" t="s">
        <v>6</v>
      </c>
      <c r="M2" s="318"/>
      <c r="N2" s="318"/>
      <c r="O2" s="318"/>
      <c r="P2" s="318"/>
      <c r="Q2" s="318"/>
      <c r="R2" s="318"/>
      <c r="S2" s="318"/>
      <c r="T2" s="318"/>
      <c r="U2" s="318"/>
      <c r="V2" s="318"/>
      <c r="AT2" s="20" t="s">
        <v>87</v>
      </c>
    </row>
    <row r="3" spans="2:46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3"/>
      <c r="AT3" s="20" t="s">
        <v>78</v>
      </c>
    </row>
    <row r="4" spans="2:46" s="1" customFormat="1" ht="24.95" customHeight="1">
      <c r="B4" s="23"/>
      <c r="D4" s="24" t="s">
        <v>94</v>
      </c>
      <c r="L4" s="23"/>
      <c r="M4" s="91" t="s">
        <v>11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30" t="s">
        <v>17</v>
      </c>
      <c r="L6" s="23"/>
    </row>
    <row r="7" spans="2:12" s="1" customFormat="1" ht="16.5" customHeight="1">
      <c r="B7" s="23"/>
      <c r="E7" s="334" t="str">
        <f>'Rekapitulace stavby'!K6</f>
        <v>Brno, Havlenova - rekonstrukce kanalizace a vodovodu</v>
      </c>
      <c r="F7" s="335"/>
      <c r="G7" s="335"/>
      <c r="H7" s="335"/>
      <c r="L7" s="23"/>
    </row>
    <row r="8" spans="1:31" s="2" customFormat="1" ht="12" customHeight="1">
      <c r="A8" s="35"/>
      <c r="B8" s="36"/>
      <c r="C8" s="35"/>
      <c r="D8" s="30" t="s">
        <v>95</v>
      </c>
      <c r="E8" s="35"/>
      <c r="F8" s="35"/>
      <c r="G8" s="35"/>
      <c r="H8" s="35"/>
      <c r="I8" s="35"/>
      <c r="J8" s="35"/>
      <c r="K8" s="35"/>
      <c r="L8" s="9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36"/>
      <c r="C9" s="35"/>
      <c r="D9" s="35"/>
      <c r="E9" s="296" t="s">
        <v>1249</v>
      </c>
      <c r="F9" s="336"/>
      <c r="G9" s="336"/>
      <c r="H9" s="336"/>
      <c r="I9" s="35"/>
      <c r="J9" s="35"/>
      <c r="K9" s="35"/>
      <c r="L9" s="9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36"/>
      <c r="C10" s="35"/>
      <c r="D10" s="35"/>
      <c r="E10" s="35"/>
      <c r="F10" s="35"/>
      <c r="G10" s="35"/>
      <c r="H10" s="35"/>
      <c r="I10" s="35"/>
      <c r="J10" s="35"/>
      <c r="K10" s="35"/>
      <c r="L10" s="9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36"/>
      <c r="C11" s="35"/>
      <c r="D11" s="30" t="s">
        <v>19</v>
      </c>
      <c r="E11" s="35"/>
      <c r="F11" s="28" t="s">
        <v>3</v>
      </c>
      <c r="G11" s="35"/>
      <c r="H11" s="35"/>
      <c r="I11" s="30" t="s">
        <v>20</v>
      </c>
      <c r="J11" s="28" t="s">
        <v>3</v>
      </c>
      <c r="K11" s="35"/>
      <c r="L11" s="9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36"/>
      <c r="C12" s="35"/>
      <c r="D12" s="30" t="s">
        <v>21</v>
      </c>
      <c r="E12" s="35"/>
      <c r="F12" s="28" t="s">
        <v>22</v>
      </c>
      <c r="G12" s="35"/>
      <c r="H12" s="35"/>
      <c r="I12" s="30" t="s">
        <v>23</v>
      </c>
      <c r="J12" s="53"/>
      <c r="K12" s="35"/>
      <c r="L12" s="9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36"/>
      <c r="C13" s="35"/>
      <c r="D13" s="35"/>
      <c r="E13" s="35"/>
      <c r="F13" s="35"/>
      <c r="G13" s="35"/>
      <c r="H13" s="35"/>
      <c r="I13" s="35"/>
      <c r="J13" s="35"/>
      <c r="K13" s="35"/>
      <c r="L13" s="9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36"/>
      <c r="C14" s="35"/>
      <c r="D14" s="30" t="s">
        <v>24</v>
      </c>
      <c r="E14" s="35"/>
      <c r="F14" s="35"/>
      <c r="G14" s="35"/>
      <c r="H14" s="35"/>
      <c r="I14" s="30" t="s">
        <v>25</v>
      </c>
      <c r="J14" s="28" t="str">
        <f>IF('Rekapitulace stavby'!AN10="","",'Rekapitulace stavby'!AN10)</f>
        <v/>
      </c>
      <c r="K14" s="35"/>
      <c r="L14" s="9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36"/>
      <c r="C15" s="35"/>
      <c r="D15" s="35"/>
      <c r="E15" s="28" t="str">
        <f>IF('Rekapitulace stavby'!E11="","",'Rekapitulace stavby'!E11)</f>
        <v xml:space="preserve"> </v>
      </c>
      <c r="F15" s="35"/>
      <c r="G15" s="35"/>
      <c r="H15" s="35"/>
      <c r="I15" s="30" t="s">
        <v>26</v>
      </c>
      <c r="J15" s="28" t="str">
        <f>IF('Rekapitulace stavby'!AN11="","",'Rekapitulace stavby'!AN11)</f>
        <v/>
      </c>
      <c r="K15" s="35"/>
      <c r="L15" s="9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36"/>
      <c r="C16" s="35"/>
      <c r="D16" s="35"/>
      <c r="E16" s="35"/>
      <c r="F16" s="35"/>
      <c r="G16" s="35"/>
      <c r="H16" s="35"/>
      <c r="I16" s="35"/>
      <c r="J16" s="35"/>
      <c r="K16" s="35"/>
      <c r="L16" s="9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36"/>
      <c r="C17" s="35"/>
      <c r="D17" s="30" t="s">
        <v>27</v>
      </c>
      <c r="E17" s="35"/>
      <c r="F17" s="35"/>
      <c r="G17" s="35"/>
      <c r="H17" s="35"/>
      <c r="I17" s="30" t="s">
        <v>25</v>
      </c>
      <c r="J17" s="31" t="str">
        <f>'Rekapitulace stavby'!AN13</f>
        <v>Vyplň údaj</v>
      </c>
      <c r="K17" s="35"/>
      <c r="L17" s="9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36"/>
      <c r="C18" s="35"/>
      <c r="D18" s="35"/>
      <c r="E18" s="337" t="str">
        <f>'Rekapitulace stavby'!E14</f>
        <v>Vyplň údaj</v>
      </c>
      <c r="F18" s="317"/>
      <c r="G18" s="317"/>
      <c r="H18" s="317"/>
      <c r="I18" s="30" t="s">
        <v>26</v>
      </c>
      <c r="J18" s="31" t="str">
        <f>'Rekapitulace stavby'!AN14</f>
        <v>Vyplň údaj</v>
      </c>
      <c r="K18" s="35"/>
      <c r="L18" s="9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36"/>
      <c r="C19" s="35"/>
      <c r="D19" s="35"/>
      <c r="E19" s="35"/>
      <c r="F19" s="35"/>
      <c r="G19" s="35"/>
      <c r="H19" s="35"/>
      <c r="I19" s="35"/>
      <c r="J19" s="35"/>
      <c r="K19" s="35"/>
      <c r="L19" s="9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36"/>
      <c r="C20" s="35"/>
      <c r="D20" s="30" t="s">
        <v>29</v>
      </c>
      <c r="E20" s="35"/>
      <c r="F20" s="35"/>
      <c r="G20" s="35"/>
      <c r="H20" s="35"/>
      <c r="I20" s="30" t="s">
        <v>25</v>
      </c>
      <c r="J20" s="28" t="str">
        <f>IF('Rekapitulace stavby'!AN16="","",'Rekapitulace stavby'!AN16)</f>
        <v/>
      </c>
      <c r="K20" s="35"/>
      <c r="L20" s="9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36"/>
      <c r="C21" s="35"/>
      <c r="D21" s="35"/>
      <c r="E21" s="28" t="str">
        <f>IF('Rekapitulace stavby'!E17="","",'Rekapitulace stavby'!E17)</f>
        <v xml:space="preserve"> </v>
      </c>
      <c r="F21" s="35"/>
      <c r="G21" s="35"/>
      <c r="H21" s="35"/>
      <c r="I21" s="30" t="s">
        <v>26</v>
      </c>
      <c r="J21" s="28" t="str">
        <f>IF('Rekapitulace stavby'!AN17="","",'Rekapitulace stavby'!AN17)</f>
        <v/>
      </c>
      <c r="K21" s="35"/>
      <c r="L21" s="9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36"/>
      <c r="C22" s="35"/>
      <c r="D22" s="35"/>
      <c r="E22" s="35"/>
      <c r="F22" s="35"/>
      <c r="G22" s="35"/>
      <c r="H22" s="35"/>
      <c r="I22" s="35"/>
      <c r="J22" s="35"/>
      <c r="K22" s="35"/>
      <c r="L22" s="9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36"/>
      <c r="C23" s="35"/>
      <c r="D23" s="30" t="s">
        <v>32</v>
      </c>
      <c r="E23" s="35"/>
      <c r="F23" s="35"/>
      <c r="G23" s="35"/>
      <c r="H23" s="35"/>
      <c r="I23" s="30" t="s">
        <v>25</v>
      </c>
      <c r="J23" s="28" t="str">
        <f>IF('Rekapitulace stavby'!AN19="","",'Rekapitulace stavby'!AN19)</f>
        <v/>
      </c>
      <c r="K23" s="35"/>
      <c r="L23" s="9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36"/>
      <c r="C24" s="35"/>
      <c r="D24" s="35"/>
      <c r="E24" s="28" t="str">
        <f>IF('Rekapitulace stavby'!E20="","",'Rekapitulace stavby'!E20)</f>
        <v xml:space="preserve"> </v>
      </c>
      <c r="F24" s="35"/>
      <c r="G24" s="35"/>
      <c r="H24" s="35"/>
      <c r="I24" s="30" t="s">
        <v>26</v>
      </c>
      <c r="J24" s="28" t="str">
        <f>IF('Rekapitulace stavby'!AN20="","",'Rekapitulace stavby'!AN20)</f>
        <v/>
      </c>
      <c r="K24" s="35"/>
      <c r="L24" s="9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36"/>
      <c r="C25" s="35"/>
      <c r="D25" s="35"/>
      <c r="E25" s="35"/>
      <c r="F25" s="35"/>
      <c r="G25" s="35"/>
      <c r="H25" s="35"/>
      <c r="I25" s="35"/>
      <c r="J25" s="35"/>
      <c r="K25" s="35"/>
      <c r="L25" s="9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36"/>
      <c r="C26" s="35"/>
      <c r="D26" s="30" t="s">
        <v>33</v>
      </c>
      <c r="E26" s="35"/>
      <c r="F26" s="35"/>
      <c r="G26" s="35"/>
      <c r="H26" s="35"/>
      <c r="I26" s="35"/>
      <c r="J26" s="35"/>
      <c r="K26" s="35"/>
      <c r="L26" s="9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93"/>
      <c r="B27" s="94"/>
      <c r="C27" s="93"/>
      <c r="D27" s="93"/>
      <c r="E27" s="322" t="s">
        <v>3</v>
      </c>
      <c r="F27" s="322"/>
      <c r="G27" s="322"/>
      <c r="H27" s="322"/>
      <c r="I27" s="93"/>
      <c r="J27" s="93"/>
      <c r="K27" s="93"/>
      <c r="L27" s="95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31" s="2" customFormat="1" ht="6.95" customHeight="1">
      <c r="A28" s="35"/>
      <c r="B28" s="36"/>
      <c r="C28" s="35"/>
      <c r="D28" s="35"/>
      <c r="E28" s="35"/>
      <c r="F28" s="35"/>
      <c r="G28" s="35"/>
      <c r="H28" s="35"/>
      <c r="I28" s="35"/>
      <c r="J28" s="35"/>
      <c r="K28" s="35"/>
      <c r="L28" s="9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36"/>
      <c r="C29" s="35"/>
      <c r="D29" s="64"/>
      <c r="E29" s="64"/>
      <c r="F29" s="64"/>
      <c r="G29" s="64"/>
      <c r="H29" s="64"/>
      <c r="I29" s="64"/>
      <c r="J29" s="64"/>
      <c r="K29" s="64"/>
      <c r="L29" s="9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36"/>
      <c r="C30" s="35"/>
      <c r="D30" s="96" t="s">
        <v>35</v>
      </c>
      <c r="E30" s="35"/>
      <c r="F30" s="35"/>
      <c r="G30" s="35"/>
      <c r="H30" s="35"/>
      <c r="I30" s="35"/>
      <c r="J30" s="69">
        <f>ROUND(J85,0)</f>
        <v>0</v>
      </c>
      <c r="K30" s="35"/>
      <c r="L30" s="9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36"/>
      <c r="C31" s="35"/>
      <c r="D31" s="64"/>
      <c r="E31" s="64"/>
      <c r="F31" s="64"/>
      <c r="G31" s="64"/>
      <c r="H31" s="64"/>
      <c r="I31" s="64"/>
      <c r="J31" s="64"/>
      <c r="K31" s="64"/>
      <c r="L31" s="9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36"/>
      <c r="C32" s="35"/>
      <c r="D32" s="35"/>
      <c r="E32" s="35"/>
      <c r="F32" s="39" t="s">
        <v>37</v>
      </c>
      <c r="G32" s="35"/>
      <c r="H32" s="35"/>
      <c r="I32" s="39" t="s">
        <v>36</v>
      </c>
      <c r="J32" s="39" t="s">
        <v>38</v>
      </c>
      <c r="K32" s="35"/>
      <c r="L32" s="9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36"/>
      <c r="C33" s="35"/>
      <c r="D33" s="97" t="s">
        <v>39</v>
      </c>
      <c r="E33" s="30" t="s">
        <v>40</v>
      </c>
      <c r="F33" s="98">
        <f>ROUND((SUM(BE85:BE455)),0)</f>
        <v>0</v>
      </c>
      <c r="G33" s="35"/>
      <c r="H33" s="35"/>
      <c r="I33" s="99">
        <v>0.21</v>
      </c>
      <c r="J33" s="98">
        <f>ROUND(((SUM(BE85:BE455))*I33),0)</f>
        <v>0</v>
      </c>
      <c r="K33" s="35"/>
      <c r="L33" s="9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36"/>
      <c r="C34" s="35"/>
      <c r="D34" s="35"/>
      <c r="E34" s="30" t="s">
        <v>41</v>
      </c>
      <c r="F34" s="98">
        <f>ROUND((SUM(BF85:BF455)),0)</f>
        <v>0</v>
      </c>
      <c r="G34" s="35"/>
      <c r="H34" s="35"/>
      <c r="I34" s="99">
        <v>0.12</v>
      </c>
      <c r="J34" s="98">
        <f>ROUND(((SUM(BF85:BF455))*I34),0)</f>
        <v>0</v>
      </c>
      <c r="K34" s="35"/>
      <c r="L34" s="9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36"/>
      <c r="C35" s="35"/>
      <c r="D35" s="35"/>
      <c r="E35" s="30" t="s">
        <v>42</v>
      </c>
      <c r="F35" s="98">
        <f>ROUND((SUM(BG85:BG455)),0)</f>
        <v>0</v>
      </c>
      <c r="G35" s="35"/>
      <c r="H35" s="35"/>
      <c r="I35" s="99">
        <v>0.21</v>
      </c>
      <c r="J35" s="98">
        <f>0</f>
        <v>0</v>
      </c>
      <c r="K35" s="35"/>
      <c r="L35" s="9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36"/>
      <c r="C36" s="35"/>
      <c r="D36" s="35"/>
      <c r="E36" s="30" t="s">
        <v>43</v>
      </c>
      <c r="F36" s="98">
        <f>ROUND((SUM(BH85:BH455)),0)</f>
        <v>0</v>
      </c>
      <c r="G36" s="35"/>
      <c r="H36" s="35"/>
      <c r="I36" s="99">
        <v>0.12</v>
      </c>
      <c r="J36" s="98">
        <f>0</f>
        <v>0</v>
      </c>
      <c r="K36" s="35"/>
      <c r="L36" s="9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36"/>
      <c r="C37" s="35"/>
      <c r="D37" s="35"/>
      <c r="E37" s="30" t="s">
        <v>44</v>
      </c>
      <c r="F37" s="98">
        <f>ROUND((SUM(BI85:BI455)),0)</f>
        <v>0</v>
      </c>
      <c r="G37" s="35"/>
      <c r="H37" s="35"/>
      <c r="I37" s="99">
        <v>0</v>
      </c>
      <c r="J37" s="98">
        <f>0</f>
        <v>0</v>
      </c>
      <c r="K37" s="35"/>
      <c r="L37" s="9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36"/>
      <c r="C38" s="35"/>
      <c r="D38" s="35"/>
      <c r="E38" s="35"/>
      <c r="F38" s="35"/>
      <c r="G38" s="35"/>
      <c r="H38" s="35"/>
      <c r="I38" s="35"/>
      <c r="J38" s="35"/>
      <c r="K38" s="35"/>
      <c r="L38" s="9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36"/>
      <c r="C39" s="100"/>
      <c r="D39" s="101" t="s">
        <v>45</v>
      </c>
      <c r="E39" s="58"/>
      <c r="F39" s="58"/>
      <c r="G39" s="102" t="s">
        <v>46</v>
      </c>
      <c r="H39" s="103" t="s">
        <v>47</v>
      </c>
      <c r="I39" s="58"/>
      <c r="J39" s="104">
        <f>SUM(J30:J37)</f>
        <v>0</v>
      </c>
      <c r="K39" s="105"/>
      <c r="L39" s="9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5"/>
      <c r="C40" s="46"/>
      <c r="D40" s="46"/>
      <c r="E40" s="46"/>
      <c r="F40" s="46"/>
      <c r="G40" s="46"/>
      <c r="H40" s="46"/>
      <c r="I40" s="46"/>
      <c r="J40" s="46"/>
      <c r="K40" s="46"/>
      <c r="L40" s="9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47"/>
      <c r="C44" s="48"/>
      <c r="D44" s="48"/>
      <c r="E44" s="48"/>
      <c r="F44" s="48"/>
      <c r="G44" s="48"/>
      <c r="H44" s="48"/>
      <c r="I44" s="48"/>
      <c r="J44" s="48"/>
      <c r="K44" s="48"/>
      <c r="L44" s="92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97</v>
      </c>
      <c r="D45" s="35"/>
      <c r="E45" s="35"/>
      <c r="F45" s="35"/>
      <c r="G45" s="35"/>
      <c r="H45" s="35"/>
      <c r="I45" s="35"/>
      <c r="J45" s="35"/>
      <c r="K45" s="35"/>
      <c r="L45" s="92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5"/>
      <c r="D46" s="35"/>
      <c r="E46" s="35"/>
      <c r="F46" s="35"/>
      <c r="G46" s="35"/>
      <c r="H46" s="35"/>
      <c r="I46" s="35"/>
      <c r="J46" s="35"/>
      <c r="K46" s="35"/>
      <c r="L46" s="92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17</v>
      </c>
      <c r="D47" s="35"/>
      <c r="E47" s="35"/>
      <c r="F47" s="35"/>
      <c r="G47" s="35"/>
      <c r="H47" s="35"/>
      <c r="I47" s="35"/>
      <c r="J47" s="35"/>
      <c r="K47" s="35"/>
      <c r="L47" s="92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5"/>
      <c r="D48" s="35"/>
      <c r="E48" s="334" t="str">
        <f>E7</f>
        <v>Brno, Havlenova - rekonstrukce kanalizace a vodovodu</v>
      </c>
      <c r="F48" s="335"/>
      <c r="G48" s="335"/>
      <c r="H48" s="335"/>
      <c r="I48" s="35"/>
      <c r="J48" s="35"/>
      <c r="K48" s="35"/>
      <c r="L48" s="92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95</v>
      </c>
      <c r="D49" s="35"/>
      <c r="E49" s="35"/>
      <c r="F49" s="35"/>
      <c r="G49" s="35"/>
      <c r="H49" s="35"/>
      <c r="I49" s="35"/>
      <c r="J49" s="35"/>
      <c r="K49" s="35"/>
      <c r="L49" s="92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5"/>
      <c r="D50" s="35"/>
      <c r="E50" s="296" t="str">
        <f>E9</f>
        <v>SO 03 - Vodovodní řady</v>
      </c>
      <c r="F50" s="336"/>
      <c r="G50" s="336"/>
      <c r="H50" s="336"/>
      <c r="I50" s="35"/>
      <c r="J50" s="35"/>
      <c r="K50" s="35"/>
      <c r="L50" s="92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5"/>
      <c r="D51" s="35"/>
      <c r="E51" s="35"/>
      <c r="F51" s="35"/>
      <c r="G51" s="35"/>
      <c r="H51" s="35"/>
      <c r="I51" s="35"/>
      <c r="J51" s="35"/>
      <c r="K51" s="35"/>
      <c r="L51" s="92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5"/>
      <c r="E52" s="35"/>
      <c r="F52" s="28" t="str">
        <f>F12</f>
        <v xml:space="preserve"> </v>
      </c>
      <c r="G52" s="35"/>
      <c r="H52" s="35"/>
      <c r="I52" s="30" t="s">
        <v>23</v>
      </c>
      <c r="J52" s="53" t="str">
        <f>IF(J12="","",J12)</f>
        <v/>
      </c>
      <c r="K52" s="35"/>
      <c r="L52" s="92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5"/>
      <c r="D53" s="35"/>
      <c r="E53" s="35"/>
      <c r="F53" s="35"/>
      <c r="G53" s="35"/>
      <c r="H53" s="35"/>
      <c r="I53" s="35"/>
      <c r="J53" s="35"/>
      <c r="K53" s="35"/>
      <c r="L53" s="92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5.2" customHeight="1">
      <c r="A54" s="35"/>
      <c r="B54" s="36"/>
      <c r="C54" s="30" t="s">
        <v>24</v>
      </c>
      <c r="D54" s="35"/>
      <c r="E54" s="35"/>
      <c r="F54" s="28" t="str">
        <f>E15</f>
        <v xml:space="preserve"> </v>
      </c>
      <c r="G54" s="35"/>
      <c r="H54" s="35"/>
      <c r="I54" s="30" t="s">
        <v>29</v>
      </c>
      <c r="J54" s="33" t="str">
        <f>E21</f>
        <v xml:space="preserve"> </v>
      </c>
      <c r="K54" s="35"/>
      <c r="L54" s="92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2" customHeight="1">
      <c r="A55" s="35"/>
      <c r="B55" s="36"/>
      <c r="C55" s="30" t="s">
        <v>27</v>
      </c>
      <c r="D55" s="35"/>
      <c r="E55" s="35"/>
      <c r="F55" s="28" t="str">
        <f>IF(E18="","",E18)</f>
        <v>Vyplň údaj</v>
      </c>
      <c r="G55" s="35"/>
      <c r="H55" s="35"/>
      <c r="I55" s="30" t="s">
        <v>32</v>
      </c>
      <c r="J55" s="33" t="str">
        <f>E24</f>
        <v xml:space="preserve"> </v>
      </c>
      <c r="K55" s="35"/>
      <c r="L55" s="92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5"/>
      <c r="D56" s="35"/>
      <c r="E56" s="35"/>
      <c r="F56" s="35"/>
      <c r="G56" s="35"/>
      <c r="H56" s="35"/>
      <c r="I56" s="35"/>
      <c r="J56" s="35"/>
      <c r="K56" s="35"/>
      <c r="L56" s="92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06" t="s">
        <v>98</v>
      </c>
      <c r="D57" s="100"/>
      <c r="E57" s="100"/>
      <c r="F57" s="100"/>
      <c r="G57" s="100"/>
      <c r="H57" s="100"/>
      <c r="I57" s="100"/>
      <c r="J57" s="107" t="s">
        <v>99</v>
      </c>
      <c r="K57" s="100"/>
      <c r="L57" s="92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5"/>
      <c r="D58" s="35"/>
      <c r="E58" s="35"/>
      <c r="F58" s="35"/>
      <c r="G58" s="35"/>
      <c r="H58" s="35"/>
      <c r="I58" s="35"/>
      <c r="J58" s="35"/>
      <c r="K58" s="35"/>
      <c r="L58" s="92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08" t="s">
        <v>67</v>
      </c>
      <c r="D59" s="35"/>
      <c r="E59" s="35"/>
      <c r="F59" s="35"/>
      <c r="G59" s="35"/>
      <c r="H59" s="35"/>
      <c r="I59" s="35"/>
      <c r="J59" s="69">
        <f>J85</f>
        <v>0</v>
      </c>
      <c r="K59" s="35"/>
      <c r="L59" s="92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20" t="s">
        <v>100</v>
      </c>
    </row>
    <row r="60" spans="2:12" s="9" customFormat="1" ht="24.95" customHeight="1">
      <c r="B60" s="109"/>
      <c r="D60" s="110" t="s">
        <v>101</v>
      </c>
      <c r="E60" s="111"/>
      <c r="F60" s="111"/>
      <c r="G60" s="111"/>
      <c r="H60" s="111"/>
      <c r="I60" s="111"/>
      <c r="J60" s="112">
        <f>J86</f>
        <v>0</v>
      </c>
      <c r="L60" s="109"/>
    </row>
    <row r="61" spans="2:12" s="10" customFormat="1" ht="19.9" customHeight="1">
      <c r="B61" s="113"/>
      <c r="D61" s="114" t="s">
        <v>262</v>
      </c>
      <c r="E61" s="115"/>
      <c r="F61" s="115"/>
      <c r="G61" s="115"/>
      <c r="H61" s="115"/>
      <c r="I61" s="115"/>
      <c r="J61" s="116">
        <f>J87</f>
        <v>0</v>
      </c>
      <c r="L61" s="113"/>
    </row>
    <row r="62" spans="2:12" s="10" customFormat="1" ht="19.9" customHeight="1">
      <c r="B62" s="113"/>
      <c r="D62" s="114" t="s">
        <v>263</v>
      </c>
      <c r="E62" s="115"/>
      <c r="F62" s="115"/>
      <c r="G62" s="115"/>
      <c r="H62" s="115"/>
      <c r="I62" s="115"/>
      <c r="J62" s="116">
        <f>J214</f>
        <v>0</v>
      </c>
      <c r="L62" s="113"/>
    </row>
    <row r="63" spans="2:12" s="10" customFormat="1" ht="19.9" customHeight="1">
      <c r="B63" s="113"/>
      <c r="D63" s="114" t="s">
        <v>264</v>
      </c>
      <c r="E63" s="115"/>
      <c r="F63" s="115"/>
      <c r="G63" s="115"/>
      <c r="H63" s="115"/>
      <c r="I63" s="115"/>
      <c r="J63" s="116">
        <f>J246</f>
        <v>0</v>
      </c>
      <c r="L63" s="113"/>
    </row>
    <row r="64" spans="2:12" s="10" customFormat="1" ht="19.9" customHeight="1">
      <c r="B64" s="113"/>
      <c r="D64" s="114" t="s">
        <v>266</v>
      </c>
      <c r="E64" s="115"/>
      <c r="F64" s="115"/>
      <c r="G64" s="115"/>
      <c r="H64" s="115"/>
      <c r="I64" s="115"/>
      <c r="J64" s="116">
        <f>J267</f>
        <v>0</v>
      </c>
      <c r="L64" s="113"/>
    </row>
    <row r="65" spans="2:12" s="10" customFormat="1" ht="19.9" customHeight="1">
      <c r="B65" s="113"/>
      <c r="D65" s="114" t="s">
        <v>102</v>
      </c>
      <c r="E65" s="115"/>
      <c r="F65" s="115"/>
      <c r="G65" s="115"/>
      <c r="H65" s="115"/>
      <c r="I65" s="115"/>
      <c r="J65" s="116">
        <f>J437</f>
        <v>0</v>
      </c>
      <c r="L65" s="113"/>
    </row>
    <row r="66" spans="1:31" s="2" customFormat="1" ht="21.75" customHeight="1">
      <c r="A66" s="35"/>
      <c r="B66" s="36"/>
      <c r="C66" s="35"/>
      <c r="D66" s="35"/>
      <c r="E66" s="35"/>
      <c r="F66" s="35"/>
      <c r="G66" s="35"/>
      <c r="H66" s="35"/>
      <c r="I66" s="35"/>
      <c r="J66" s="35"/>
      <c r="K66" s="35"/>
      <c r="L66" s="92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</row>
    <row r="67" spans="1:31" s="2" customFormat="1" ht="6.95" customHeight="1">
      <c r="A67" s="35"/>
      <c r="B67" s="45"/>
      <c r="C67" s="46"/>
      <c r="D67" s="46"/>
      <c r="E67" s="46"/>
      <c r="F67" s="46"/>
      <c r="G67" s="46"/>
      <c r="H67" s="46"/>
      <c r="I67" s="46"/>
      <c r="J67" s="46"/>
      <c r="K67" s="46"/>
      <c r="L67" s="92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</row>
    <row r="71" spans="1:31" s="2" customFormat="1" ht="6.95" customHeight="1">
      <c r="A71" s="35"/>
      <c r="B71" s="47"/>
      <c r="C71" s="48"/>
      <c r="D71" s="48"/>
      <c r="E71" s="48"/>
      <c r="F71" s="48"/>
      <c r="G71" s="48"/>
      <c r="H71" s="48"/>
      <c r="I71" s="48"/>
      <c r="J71" s="48"/>
      <c r="K71" s="48"/>
      <c r="L71" s="92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24.95" customHeight="1">
      <c r="A72" s="35"/>
      <c r="B72" s="36"/>
      <c r="C72" s="24" t="s">
        <v>103</v>
      </c>
      <c r="D72" s="35"/>
      <c r="E72" s="35"/>
      <c r="F72" s="35"/>
      <c r="G72" s="35"/>
      <c r="H72" s="35"/>
      <c r="I72" s="35"/>
      <c r="J72" s="35"/>
      <c r="K72" s="35"/>
      <c r="L72" s="92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6.95" customHeight="1">
      <c r="A73" s="35"/>
      <c r="B73" s="36"/>
      <c r="C73" s="35"/>
      <c r="D73" s="35"/>
      <c r="E73" s="35"/>
      <c r="F73" s="35"/>
      <c r="G73" s="35"/>
      <c r="H73" s="35"/>
      <c r="I73" s="35"/>
      <c r="J73" s="35"/>
      <c r="K73" s="35"/>
      <c r="L73" s="92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2" customHeight="1">
      <c r="A74" s="35"/>
      <c r="B74" s="36"/>
      <c r="C74" s="30" t="s">
        <v>17</v>
      </c>
      <c r="D74" s="35"/>
      <c r="E74" s="35"/>
      <c r="F74" s="35"/>
      <c r="G74" s="35"/>
      <c r="H74" s="35"/>
      <c r="I74" s="35"/>
      <c r="J74" s="35"/>
      <c r="K74" s="35"/>
      <c r="L74" s="92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6.5" customHeight="1">
      <c r="A75" s="35"/>
      <c r="B75" s="36"/>
      <c r="C75" s="35"/>
      <c r="D75" s="35"/>
      <c r="E75" s="334" t="str">
        <f>E7</f>
        <v>Brno, Havlenova - rekonstrukce kanalizace a vodovodu</v>
      </c>
      <c r="F75" s="335"/>
      <c r="G75" s="335"/>
      <c r="H75" s="335"/>
      <c r="I75" s="35"/>
      <c r="J75" s="35"/>
      <c r="K75" s="35"/>
      <c r="L75" s="92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2" customHeight="1">
      <c r="A76" s="35"/>
      <c r="B76" s="36"/>
      <c r="C76" s="30" t="s">
        <v>95</v>
      </c>
      <c r="D76" s="35"/>
      <c r="E76" s="35"/>
      <c r="F76" s="35"/>
      <c r="G76" s="35"/>
      <c r="H76" s="35"/>
      <c r="I76" s="35"/>
      <c r="J76" s="35"/>
      <c r="K76" s="35"/>
      <c r="L76" s="9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6.5" customHeight="1">
      <c r="A77" s="35"/>
      <c r="B77" s="36"/>
      <c r="C77" s="35"/>
      <c r="D77" s="35"/>
      <c r="E77" s="296" t="str">
        <f>E9</f>
        <v>SO 03 - Vodovodní řady</v>
      </c>
      <c r="F77" s="336"/>
      <c r="G77" s="336"/>
      <c r="H77" s="336"/>
      <c r="I77" s="35"/>
      <c r="J77" s="35"/>
      <c r="K77" s="35"/>
      <c r="L77" s="9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6.95" customHeight="1">
      <c r="A78" s="35"/>
      <c r="B78" s="36"/>
      <c r="C78" s="35"/>
      <c r="D78" s="35"/>
      <c r="E78" s="35"/>
      <c r="F78" s="35"/>
      <c r="G78" s="35"/>
      <c r="H78" s="35"/>
      <c r="I78" s="35"/>
      <c r="J78" s="35"/>
      <c r="K78" s="35"/>
      <c r="L78" s="92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2" customHeight="1">
      <c r="A79" s="35"/>
      <c r="B79" s="36"/>
      <c r="C79" s="30" t="s">
        <v>21</v>
      </c>
      <c r="D79" s="35"/>
      <c r="E79" s="35"/>
      <c r="F79" s="28" t="str">
        <f>F12</f>
        <v xml:space="preserve"> </v>
      </c>
      <c r="G79" s="35"/>
      <c r="H79" s="35"/>
      <c r="I79" s="30" t="s">
        <v>23</v>
      </c>
      <c r="J79" s="53" t="str">
        <f>IF(J12="","",J12)</f>
        <v/>
      </c>
      <c r="K79" s="35"/>
      <c r="L79" s="92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6.95" customHeight="1">
      <c r="A80" s="35"/>
      <c r="B80" s="36"/>
      <c r="C80" s="35"/>
      <c r="D80" s="35"/>
      <c r="E80" s="35"/>
      <c r="F80" s="35"/>
      <c r="G80" s="35"/>
      <c r="H80" s="35"/>
      <c r="I80" s="35"/>
      <c r="J80" s="35"/>
      <c r="K80" s="35"/>
      <c r="L80" s="92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5.2" customHeight="1">
      <c r="A81" s="35"/>
      <c r="B81" s="36"/>
      <c r="C81" s="30" t="s">
        <v>24</v>
      </c>
      <c r="D81" s="35"/>
      <c r="E81" s="35"/>
      <c r="F81" s="28" t="str">
        <f>E15</f>
        <v xml:space="preserve"> </v>
      </c>
      <c r="G81" s="35"/>
      <c r="H81" s="35"/>
      <c r="I81" s="30" t="s">
        <v>29</v>
      </c>
      <c r="J81" s="33" t="str">
        <f>E21</f>
        <v xml:space="preserve"> </v>
      </c>
      <c r="K81" s="35"/>
      <c r="L81" s="9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15.2" customHeight="1">
      <c r="A82" s="35"/>
      <c r="B82" s="36"/>
      <c r="C82" s="30" t="s">
        <v>27</v>
      </c>
      <c r="D82" s="35"/>
      <c r="E82" s="35"/>
      <c r="F82" s="28" t="str">
        <f>IF(E18="","",E18)</f>
        <v>Vyplň údaj</v>
      </c>
      <c r="G82" s="35"/>
      <c r="H82" s="35"/>
      <c r="I82" s="30" t="s">
        <v>32</v>
      </c>
      <c r="J82" s="33" t="str">
        <f>E24</f>
        <v xml:space="preserve"> </v>
      </c>
      <c r="K82" s="35"/>
      <c r="L82" s="9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10.35" customHeight="1">
      <c r="A83" s="35"/>
      <c r="B83" s="36"/>
      <c r="C83" s="35"/>
      <c r="D83" s="35"/>
      <c r="E83" s="35"/>
      <c r="F83" s="35"/>
      <c r="G83" s="35"/>
      <c r="H83" s="35"/>
      <c r="I83" s="35"/>
      <c r="J83" s="35"/>
      <c r="K83" s="35"/>
      <c r="L83" s="9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11" customFormat="1" ht="29.25" customHeight="1">
      <c r="A84" s="117"/>
      <c r="B84" s="118"/>
      <c r="C84" s="119" t="s">
        <v>104</v>
      </c>
      <c r="D84" s="120" t="s">
        <v>54</v>
      </c>
      <c r="E84" s="120" t="s">
        <v>50</v>
      </c>
      <c r="F84" s="120" t="s">
        <v>51</v>
      </c>
      <c r="G84" s="120" t="s">
        <v>105</v>
      </c>
      <c r="H84" s="120" t="s">
        <v>106</v>
      </c>
      <c r="I84" s="120" t="s">
        <v>107</v>
      </c>
      <c r="J84" s="120" t="s">
        <v>99</v>
      </c>
      <c r="K84" s="121" t="s">
        <v>108</v>
      </c>
      <c r="L84" s="122"/>
      <c r="M84" s="60" t="s">
        <v>3</v>
      </c>
      <c r="N84" s="61" t="s">
        <v>39</v>
      </c>
      <c r="O84" s="61" t="s">
        <v>109</v>
      </c>
      <c r="P84" s="61" t="s">
        <v>110</v>
      </c>
      <c r="Q84" s="61" t="s">
        <v>111</v>
      </c>
      <c r="R84" s="61" t="s">
        <v>112</v>
      </c>
      <c r="S84" s="61" t="s">
        <v>113</v>
      </c>
      <c r="T84" s="62" t="s">
        <v>114</v>
      </c>
      <c r="U84" s="117"/>
      <c r="V84" s="117"/>
      <c r="W84" s="117"/>
      <c r="X84" s="117"/>
      <c r="Y84" s="117"/>
      <c r="Z84" s="117"/>
      <c r="AA84" s="117"/>
      <c r="AB84" s="117"/>
      <c r="AC84" s="117"/>
      <c r="AD84" s="117"/>
      <c r="AE84" s="117"/>
    </row>
    <row r="85" spans="1:63" s="2" customFormat="1" ht="22.9" customHeight="1">
      <c r="A85" s="35"/>
      <c r="B85" s="36"/>
      <c r="C85" s="67" t="s">
        <v>115</v>
      </c>
      <c r="D85" s="35"/>
      <c r="E85" s="35"/>
      <c r="F85" s="35"/>
      <c r="G85" s="35"/>
      <c r="H85" s="35"/>
      <c r="I85" s="35"/>
      <c r="J85" s="123">
        <f>BK85</f>
        <v>0</v>
      </c>
      <c r="K85" s="35"/>
      <c r="L85" s="36"/>
      <c r="M85" s="63"/>
      <c r="N85" s="54"/>
      <c r="O85" s="64"/>
      <c r="P85" s="124">
        <f>P86</f>
        <v>0</v>
      </c>
      <c r="Q85" s="64"/>
      <c r="R85" s="124">
        <f>R86</f>
        <v>13.1316654</v>
      </c>
      <c r="S85" s="64"/>
      <c r="T85" s="125">
        <f>T86</f>
        <v>674.4078</v>
      </c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T85" s="20" t="s">
        <v>68</v>
      </c>
      <c r="AU85" s="20" t="s">
        <v>100</v>
      </c>
      <c r="BK85" s="126">
        <f>BK86</f>
        <v>0</v>
      </c>
    </row>
    <row r="86" spans="2:63" s="12" customFormat="1" ht="25.9" customHeight="1">
      <c r="B86" s="127"/>
      <c r="D86" s="128" t="s">
        <v>68</v>
      </c>
      <c r="E86" s="129" t="s">
        <v>116</v>
      </c>
      <c r="F86" s="129" t="s">
        <v>117</v>
      </c>
      <c r="I86" s="130"/>
      <c r="J86" s="131">
        <f>BK86</f>
        <v>0</v>
      </c>
      <c r="L86" s="127"/>
      <c r="M86" s="132"/>
      <c r="N86" s="133"/>
      <c r="O86" s="133"/>
      <c r="P86" s="134">
        <f>P87+P214+P246+P267+P437</f>
        <v>0</v>
      </c>
      <c r="Q86" s="133"/>
      <c r="R86" s="134">
        <f>R87+R214+R246+R267+R437</f>
        <v>13.1316654</v>
      </c>
      <c r="S86" s="133"/>
      <c r="T86" s="135">
        <f>T87+T214+T246+T267+T437</f>
        <v>674.4078</v>
      </c>
      <c r="AR86" s="128" t="s">
        <v>31</v>
      </c>
      <c r="AT86" s="136" t="s">
        <v>68</v>
      </c>
      <c r="AU86" s="136" t="s">
        <v>69</v>
      </c>
      <c r="AY86" s="128" t="s">
        <v>118</v>
      </c>
      <c r="BK86" s="137">
        <f>BK87+BK214+BK246+BK267+BK437</f>
        <v>0</v>
      </c>
    </row>
    <row r="87" spans="2:63" s="12" customFormat="1" ht="22.9" customHeight="1">
      <c r="B87" s="127"/>
      <c r="D87" s="128" t="s">
        <v>68</v>
      </c>
      <c r="E87" s="138" t="s">
        <v>31</v>
      </c>
      <c r="F87" s="138" t="s">
        <v>267</v>
      </c>
      <c r="I87" s="130"/>
      <c r="J87" s="139">
        <f>BK87</f>
        <v>0</v>
      </c>
      <c r="L87" s="127"/>
      <c r="M87" s="132"/>
      <c r="N87" s="133"/>
      <c r="O87" s="133"/>
      <c r="P87" s="134">
        <f>SUM(P88:P213)</f>
        <v>0</v>
      </c>
      <c r="Q87" s="133"/>
      <c r="R87" s="134">
        <f>SUM(R88:R213)</f>
        <v>3.993612</v>
      </c>
      <c r="S87" s="133"/>
      <c r="T87" s="135">
        <f>SUM(T88:T213)</f>
        <v>674.4078</v>
      </c>
      <c r="AR87" s="128" t="s">
        <v>31</v>
      </c>
      <c r="AT87" s="136" t="s">
        <v>68</v>
      </c>
      <c r="AU87" s="136" t="s">
        <v>31</v>
      </c>
      <c r="AY87" s="128" t="s">
        <v>118</v>
      </c>
      <c r="BK87" s="137">
        <f>SUM(BK88:BK213)</f>
        <v>0</v>
      </c>
    </row>
    <row r="88" spans="1:65" s="2" customFormat="1" ht="33" customHeight="1">
      <c r="A88" s="35"/>
      <c r="B88" s="140"/>
      <c r="C88" s="141" t="s">
        <v>31</v>
      </c>
      <c r="D88" s="141" t="s">
        <v>121</v>
      </c>
      <c r="E88" s="142" t="s">
        <v>268</v>
      </c>
      <c r="F88" s="143" t="s">
        <v>269</v>
      </c>
      <c r="G88" s="144" t="s">
        <v>270</v>
      </c>
      <c r="H88" s="145">
        <v>6.6</v>
      </c>
      <c r="I88" s="146"/>
      <c r="J88" s="147">
        <f>ROUND(I88*H88,2)</f>
        <v>0</v>
      </c>
      <c r="K88" s="143" t="s">
        <v>271</v>
      </c>
      <c r="L88" s="36"/>
      <c r="M88" s="148" t="s">
        <v>3</v>
      </c>
      <c r="N88" s="149" t="s">
        <v>40</v>
      </c>
      <c r="O88" s="56"/>
      <c r="P88" s="150">
        <f>O88*H88</f>
        <v>0</v>
      </c>
      <c r="Q88" s="150">
        <v>0</v>
      </c>
      <c r="R88" s="150">
        <f>Q88*H88</f>
        <v>0</v>
      </c>
      <c r="S88" s="150">
        <v>0.709</v>
      </c>
      <c r="T88" s="151">
        <f>S88*H88</f>
        <v>4.679399999999999</v>
      </c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R88" s="152" t="s">
        <v>125</v>
      </c>
      <c r="AT88" s="152" t="s">
        <v>121</v>
      </c>
      <c r="AU88" s="152" t="s">
        <v>78</v>
      </c>
      <c r="AY88" s="20" t="s">
        <v>118</v>
      </c>
      <c r="BE88" s="153">
        <f>IF(N88="základní",J88,0)</f>
        <v>0</v>
      </c>
      <c r="BF88" s="153">
        <f>IF(N88="snížená",J88,0)</f>
        <v>0</v>
      </c>
      <c r="BG88" s="153">
        <f>IF(N88="zákl. přenesená",J88,0)</f>
        <v>0</v>
      </c>
      <c r="BH88" s="153">
        <f>IF(N88="sníž. přenesená",J88,0)</f>
        <v>0</v>
      </c>
      <c r="BI88" s="153">
        <f>IF(N88="nulová",J88,0)</f>
        <v>0</v>
      </c>
      <c r="BJ88" s="20" t="s">
        <v>31</v>
      </c>
      <c r="BK88" s="153">
        <f>ROUND(I88*H88,2)</f>
        <v>0</v>
      </c>
      <c r="BL88" s="20" t="s">
        <v>125</v>
      </c>
      <c r="BM88" s="152" t="s">
        <v>1250</v>
      </c>
    </row>
    <row r="89" spans="1:47" s="2" customFormat="1" ht="11.25">
      <c r="A89" s="35"/>
      <c r="B89" s="36"/>
      <c r="C89" s="35"/>
      <c r="D89" s="181" t="s">
        <v>273</v>
      </c>
      <c r="E89" s="35"/>
      <c r="F89" s="182" t="s">
        <v>274</v>
      </c>
      <c r="G89" s="35"/>
      <c r="H89" s="35"/>
      <c r="I89" s="183"/>
      <c r="J89" s="35"/>
      <c r="K89" s="35"/>
      <c r="L89" s="36"/>
      <c r="M89" s="184"/>
      <c r="N89" s="185"/>
      <c r="O89" s="56"/>
      <c r="P89" s="56"/>
      <c r="Q89" s="56"/>
      <c r="R89" s="56"/>
      <c r="S89" s="56"/>
      <c r="T89" s="57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T89" s="20" t="s">
        <v>273</v>
      </c>
      <c r="AU89" s="20" t="s">
        <v>78</v>
      </c>
    </row>
    <row r="90" spans="2:51" s="13" customFormat="1" ht="11.25">
      <c r="B90" s="154"/>
      <c r="D90" s="155" t="s">
        <v>127</v>
      </c>
      <c r="E90" s="156" t="s">
        <v>3</v>
      </c>
      <c r="F90" s="157" t="s">
        <v>1251</v>
      </c>
      <c r="H90" s="158">
        <v>6.6</v>
      </c>
      <c r="I90" s="159"/>
      <c r="L90" s="154"/>
      <c r="M90" s="160"/>
      <c r="N90" s="161"/>
      <c r="O90" s="161"/>
      <c r="P90" s="161"/>
      <c r="Q90" s="161"/>
      <c r="R90" s="161"/>
      <c r="S90" s="161"/>
      <c r="T90" s="162"/>
      <c r="AT90" s="156" t="s">
        <v>127</v>
      </c>
      <c r="AU90" s="156" t="s">
        <v>78</v>
      </c>
      <c r="AV90" s="13" t="s">
        <v>78</v>
      </c>
      <c r="AW90" s="13" t="s">
        <v>30</v>
      </c>
      <c r="AX90" s="13" t="s">
        <v>69</v>
      </c>
      <c r="AY90" s="156" t="s">
        <v>118</v>
      </c>
    </row>
    <row r="91" spans="2:51" s="15" customFormat="1" ht="11.25">
      <c r="B91" s="170"/>
      <c r="D91" s="155" t="s">
        <v>127</v>
      </c>
      <c r="E91" s="171" t="s">
        <v>3</v>
      </c>
      <c r="F91" s="172" t="s">
        <v>150</v>
      </c>
      <c r="H91" s="173">
        <v>6.6</v>
      </c>
      <c r="I91" s="174"/>
      <c r="L91" s="170"/>
      <c r="M91" s="175"/>
      <c r="N91" s="176"/>
      <c r="O91" s="176"/>
      <c r="P91" s="176"/>
      <c r="Q91" s="176"/>
      <c r="R91" s="176"/>
      <c r="S91" s="176"/>
      <c r="T91" s="177"/>
      <c r="AT91" s="171" t="s">
        <v>127</v>
      </c>
      <c r="AU91" s="171" t="s">
        <v>78</v>
      </c>
      <c r="AV91" s="15" t="s">
        <v>125</v>
      </c>
      <c r="AW91" s="15" t="s">
        <v>30</v>
      </c>
      <c r="AX91" s="15" t="s">
        <v>31</v>
      </c>
      <c r="AY91" s="171" t="s">
        <v>118</v>
      </c>
    </row>
    <row r="92" spans="1:65" s="2" customFormat="1" ht="33" customHeight="1">
      <c r="A92" s="35"/>
      <c r="B92" s="140"/>
      <c r="C92" s="141" t="s">
        <v>78</v>
      </c>
      <c r="D92" s="141" t="s">
        <v>121</v>
      </c>
      <c r="E92" s="142" t="s">
        <v>276</v>
      </c>
      <c r="F92" s="143" t="s">
        <v>277</v>
      </c>
      <c r="G92" s="144" t="s">
        <v>270</v>
      </c>
      <c r="H92" s="145">
        <v>6.6</v>
      </c>
      <c r="I92" s="146"/>
      <c r="J92" s="147">
        <f>ROUND(I92*H92,2)</f>
        <v>0</v>
      </c>
      <c r="K92" s="143" t="s">
        <v>271</v>
      </c>
      <c r="L92" s="36"/>
      <c r="M92" s="148" t="s">
        <v>3</v>
      </c>
      <c r="N92" s="149" t="s">
        <v>40</v>
      </c>
      <c r="O92" s="56"/>
      <c r="P92" s="150">
        <f>O92*H92</f>
        <v>0</v>
      </c>
      <c r="Q92" s="150">
        <v>0</v>
      </c>
      <c r="R92" s="150">
        <f>Q92*H92</f>
        <v>0</v>
      </c>
      <c r="S92" s="150">
        <v>0.93</v>
      </c>
      <c r="T92" s="151">
        <f>S92*H92</f>
        <v>6.138</v>
      </c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R92" s="152" t="s">
        <v>125</v>
      </c>
      <c r="AT92" s="152" t="s">
        <v>121</v>
      </c>
      <c r="AU92" s="152" t="s">
        <v>78</v>
      </c>
      <c r="AY92" s="20" t="s">
        <v>118</v>
      </c>
      <c r="BE92" s="153">
        <f>IF(N92="základní",J92,0)</f>
        <v>0</v>
      </c>
      <c r="BF92" s="153">
        <f>IF(N92="snížená",J92,0)</f>
        <v>0</v>
      </c>
      <c r="BG92" s="153">
        <f>IF(N92="zákl. přenesená",J92,0)</f>
        <v>0</v>
      </c>
      <c r="BH92" s="153">
        <f>IF(N92="sníž. přenesená",J92,0)</f>
        <v>0</v>
      </c>
      <c r="BI92" s="153">
        <f>IF(N92="nulová",J92,0)</f>
        <v>0</v>
      </c>
      <c r="BJ92" s="20" t="s">
        <v>31</v>
      </c>
      <c r="BK92" s="153">
        <f>ROUND(I92*H92,2)</f>
        <v>0</v>
      </c>
      <c r="BL92" s="20" t="s">
        <v>125</v>
      </c>
      <c r="BM92" s="152" t="s">
        <v>1252</v>
      </c>
    </row>
    <row r="93" spans="1:47" s="2" customFormat="1" ht="11.25">
      <c r="A93" s="35"/>
      <c r="B93" s="36"/>
      <c r="C93" s="35"/>
      <c r="D93" s="181" t="s">
        <v>273</v>
      </c>
      <c r="E93" s="35"/>
      <c r="F93" s="182" t="s">
        <v>279</v>
      </c>
      <c r="G93" s="35"/>
      <c r="H93" s="35"/>
      <c r="I93" s="183"/>
      <c r="J93" s="35"/>
      <c r="K93" s="35"/>
      <c r="L93" s="36"/>
      <c r="M93" s="184"/>
      <c r="N93" s="185"/>
      <c r="O93" s="56"/>
      <c r="P93" s="56"/>
      <c r="Q93" s="56"/>
      <c r="R93" s="56"/>
      <c r="S93" s="56"/>
      <c r="T93" s="57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T93" s="20" t="s">
        <v>273</v>
      </c>
      <c r="AU93" s="20" t="s">
        <v>78</v>
      </c>
    </row>
    <row r="94" spans="2:51" s="13" customFormat="1" ht="11.25">
      <c r="B94" s="154"/>
      <c r="D94" s="155" t="s">
        <v>127</v>
      </c>
      <c r="E94" s="156" t="s">
        <v>3</v>
      </c>
      <c r="F94" s="157" t="s">
        <v>1253</v>
      </c>
      <c r="H94" s="158">
        <v>6.6</v>
      </c>
      <c r="I94" s="159"/>
      <c r="L94" s="154"/>
      <c r="M94" s="160"/>
      <c r="N94" s="161"/>
      <c r="O94" s="161"/>
      <c r="P94" s="161"/>
      <c r="Q94" s="161"/>
      <c r="R94" s="161"/>
      <c r="S94" s="161"/>
      <c r="T94" s="162"/>
      <c r="AT94" s="156" t="s">
        <v>127</v>
      </c>
      <c r="AU94" s="156" t="s">
        <v>78</v>
      </c>
      <c r="AV94" s="13" t="s">
        <v>78</v>
      </c>
      <c r="AW94" s="13" t="s">
        <v>30</v>
      </c>
      <c r="AX94" s="13" t="s">
        <v>31</v>
      </c>
      <c r="AY94" s="156" t="s">
        <v>118</v>
      </c>
    </row>
    <row r="95" spans="1:65" s="2" customFormat="1" ht="33" customHeight="1">
      <c r="A95" s="35"/>
      <c r="B95" s="140"/>
      <c r="C95" s="141" t="s">
        <v>131</v>
      </c>
      <c r="D95" s="141" t="s">
        <v>121</v>
      </c>
      <c r="E95" s="142" t="s">
        <v>281</v>
      </c>
      <c r="F95" s="143" t="s">
        <v>282</v>
      </c>
      <c r="G95" s="144" t="s">
        <v>270</v>
      </c>
      <c r="H95" s="145">
        <v>422.4</v>
      </c>
      <c r="I95" s="146"/>
      <c r="J95" s="147">
        <f>ROUND(I95*H95,2)</f>
        <v>0</v>
      </c>
      <c r="K95" s="143" t="s">
        <v>271</v>
      </c>
      <c r="L95" s="36"/>
      <c r="M95" s="148" t="s">
        <v>3</v>
      </c>
      <c r="N95" s="149" t="s">
        <v>40</v>
      </c>
      <c r="O95" s="56"/>
      <c r="P95" s="150">
        <f>O95*H95</f>
        <v>0</v>
      </c>
      <c r="Q95" s="150">
        <v>0</v>
      </c>
      <c r="R95" s="150">
        <f>Q95*H95</f>
        <v>0</v>
      </c>
      <c r="S95" s="150">
        <v>0.316</v>
      </c>
      <c r="T95" s="151">
        <f>S95*H95</f>
        <v>133.4784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152" t="s">
        <v>125</v>
      </c>
      <c r="AT95" s="152" t="s">
        <v>121</v>
      </c>
      <c r="AU95" s="152" t="s">
        <v>78</v>
      </c>
      <c r="AY95" s="20" t="s">
        <v>118</v>
      </c>
      <c r="BE95" s="153">
        <f>IF(N95="základní",J95,0)</f>
        <v>0</v>
      </c>
      <c r="BF95" s="153">
        <f>IF(N95="snížená",J95,0)</f>
        <v>0</v>
      </c>
      <c r="BG95" s="153">
        <f>IF(N95="zákl. přenesená",J95,0)</f>
        <v>0</v>
      </c>
      <c r="BH95" s="153">
        <f>IF(N95="sníž. přenesená",J95,0)</f>
        <v>0</v>
      </c>
      <c r="BI95" s="153">
        <f>IF(N95="nulová",J95,0)</f>
        <v>0</v>
      </c>
      <c r="BJ95" s="20" t="s">
        <v>31</v>
      </c>
      <c r="BK95" s="153">
        <f>ROUND(I95*H95,2)</f>
        <v>0</v>
      </c>
      <c r="BL95" s="20" t="s">
        <v>125</v>
      </c>
      <c r="BM95" s="152" t="s">
        <v>1254</v>
      </c>
    </row>
    <row r="96" spans="1:47" s="2" customFormat="1" ht="11.25">
      <c r="A96" s="35"/>
      <c r="B96" s="36"/>
      <c r="C96" s="35"/>
      <c r="D96" s="181" t="s">
        <v>273</v>
      </c>
      <c r="E96" s="35"/>
      <c r="F96" s="182" t="s">
        <v>284</v>
      </c>
      <c r="G96" s="35"/>
      <c r="H96" s="35"/>
      <c r="I96" s="183"/>
      <c r="J96" s="35"/>
      <c r="K96" s="35"/>
      <c r="L96" s="36"/>
      <c r="M96" s="184"/>
      <c r="N96" s="185"/>
      <c r="O96" s="56"/>
      <c r="P96" s="56"/>
      <c r="Q96" s="56"/>
      <c r="R96" s="56"/>
      <c r="S96" s="56"/>
      <c r="T96" s="57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T96" s="20" t="s">
        <v>273</v>
      </c>
      <c r="AU96" s="20" t="s">
        <v>78</v>
      </c>
    </row>
    <row r="97" spans="2:51" s="14" customFormat="1" ht="11.25">
      <c r="B97" s="163"/>
      <c r="D97" s="155" t="s">
        <v>127</v>
      </c>
      <c r="E97" s="164" t="s">
        <v>3</v>
      </c>
      <c r="F97" s="165" t="s">
        <v>1255</v>
      </c>
      <c r="H97" s="164" t="s">
        <v>3</v>
      </c>
      <c r="I97" s="166"/>
      <c r="L97" s="163"/>
      <c r="M97" s="167"/>
      <c r="N97" s="168"/>
      <c r="O97" s="168"/>
      <c r="P97" s="168"/>
      <c r="Q97" s="168"/>
      <c r="R97" s="168"/>
      <c r="S97" s="168"/>
      <c r="T97" s="169"/>
      <c r="AT97" s="164" t="s">
        <v>127</v>
      </c>
      <c r="AU97" s="164" t="s">
        <v>78</v>
      </c>
      <c r="AV97" s="14" t="s">
        <v>31</v>
      </c>
      <c r="AW97" s="14" t="s">
        <v>30</v>
      </c>
      <c r="AX97" s="14" t="s">
        <v>69</v>
      </c>
      <c r="AY97" s="164" t="s">
        <v>118</v>
      </c>
    </row>
    <row r="98" spans="2:51" s="13" customFormat="1" ht="11.25">
      <c r="B98" s="154"/>
      <c r="D98" s="155" t="s">
        <v>127</v>
      </c>
      <c r="E98" s="156" t="s">
        <v>3</v>
      </c>
      <c r="F98" s="157" t="s">
        <v>1256</v>
      </c>
      <c r="H98" s="158">
        <v>232.1</v>
      </c>
      <c r="I98" s="159"/>
      <c r="L98" s="154"/>
      <c r="M98" s="160"/>
      <c r="N98" s="161"/>
      <c r="O98" s="161"/>
      <c r="P98" s="161"/>
      <c r="Q98" s="161"/>
      <c r="R98" s="161"/>
      <c r="S98" s="161"/>
      <c r="T98" s="162"/>
      <c r="AT98" s="156" t="s">
        <v>127</v>
      </c>
      <c r="AU98" s="156" t="s">
        <v>78</v>
      </c>
      <c r="AV98" s="13" t="s">
        <v>78</v>
      </c>
      <c r="AW98" s="13" t="s">
        <v>30</v>
      </c>
      <c r="AX98" s="13" t="s">
        <v>69</v>
      </c>
      <c r="AY98" s="156" t="s">
        <v>118</v>
      </c>
    </row>
    <row r="99" spans="2:51" s="13" customFormat="1" ht="11.25">
      <c r="B99" s="154"/>
      <c r="D99" s="155" t="s">
        <v>127</v>
      </c>
      <c r="E99" s="156" t="s">
        <v>3</v>
      </c>
      <c r="F99" s="157" t="s">
        <v>1257</v>
      </c>
      <c r="H99" s="158">
        <v>179.3</v>
      </c>
      <c r="I99" s="159"/>
      <c r="L99" s="154"/>
      <c r="M99" s="160"/>
      <c r="N99" s="161"/>
      <c r="O99" s="161"/>
      <c r="P99" s="161"/>
      <c r="Q99" s="161"/>
      <c r="R99" s="161"/>
      <c r="S99" s="161"/>
      <c r="T99" s="162"/>
      <c r="AT99" s="156" t="s">
        <v>127</v>
      </c>
      <c r="AU99" s="156" t="s">
        <v>78</v>
      </c>
      <c r="AV99" s="13" t="s">
        <v>78</v>
      </c>
      <c r="AW99" s="13" t="s">
        <v>30</v>
      </c>
      <c r="AX99" s="13" t="s">
        <v>69</v>
      </c>
      <c r="AY99" s="156" t="s">
        <v>118</v>
      </c>
    </row>
    <row r="100" spans="2:51" s="13" customFormat="1" ht="11.25">
      <c r="B100" s="154"/>
      <c r="D100" s="155" t="s">
        <v>127</v>
      </c>
      <c r="E100" s="156" t="s">
        <v>3</v>
      </c>
      <c r="F100" s="157" t="s">
        <v>1258</v>
      </c>
      <c r="H100" s="158">
        <v>11</v>
      </c>
      <c r="I100" s="159"/>
      <c r="L100" s="154"/>
      <c r="M100" s="160"/>
      <c r="N100" s="161"/>
      <c r="O100" s="161"/>
      <c r="P100" s="161"/>
      <c r="Q100" s="161"/>
      <c r="R100" s="161"/>
      <c r="S100" s="161"/>
      <c r="T100" s="162"/>
      <c r="AT100" s="156" t="s">
        <v>127</v>
      </c>
      <c r="AU100" s="156" t="s">
        <v>78</v>
      </c>
      <c r="AV100" s="13" t="s">
        <v>78</v>
      </c>
      <c r="AW100" s="13" t="s">
        <v>30</v>
      </c>
      <c r="AX100" s="13" t="s">
        <v>69</v>
      </c>
      <c r="AY100" s="156" t="s">
        <v>118</v>
      </c>
    </row>
    <row r="101" spans="2:51" s="15" customFormat="1" ht="11.25">
      <c r="B101" s="170"/>
      <c r="D101" s="155" t="s">
        <v>127</v>
      </c>
      <c r="E101" s="171" t="s">
        <v>3</v>
      </c>
      <c r="F101" s="172" t="s">
        <v>150</v>
      </c>
      <c r="H101" s="173">
        <v>422.4</v>
      </c>
      <c r="I101" s="174"/>
      <c r="L101" s="170"/>
      <c r="M101" s="175"/>
      <c r="N101" s="176"/>
      <c r="O101" s="176"/>
      <c r="P101" s="176"/>
      <c r="Q101" s="176"/>
      <c r="R101" s="176"/>
      <c r="S101" s="176"/>
      <c r="T101" s="177"/>
      <c r="AT101" s="171" t="s">
        <v>127</v>
      </c>
      <c r="AU101" s="171" t="s">
        <v>78</v>
      </c>
      <c r="AV101" s="15" t="s">
        <v>125</v>
      </c>
      <c r="AW101" s="15" t="s">
        <v>30</v>
      </c>
      <c r="AX101" s="15" t="s">
        <v>31</v>
      </c>
      <c r="AY101" s="171" t="s">
        <v>118</v>
      </c>
    </row>
    <row r="102" spans="1:65" s="2" customFormat="1" ht="37.9" customHeight="1">
      <c r="A102" s="35"/>
      <c r="B102" s="140"/>
      <c r="C102" s="141" t="s">
        <v>125</v>
      </c>
      <c r="D102" s="141" t="s">
        <v>121</v>
      </c>
      <c r="E102" s="142" t="s">
        <v>288</v>
      </c>
      <c r="F102" s="143" t="s">
        <v>289</v>
      </c>
      <c r="G102" s="144" t="s">
        <v>270</v>
      </c>
      <c r="H102" s="145">
        <v>422.4</v>
      </c>
      <c r="I102" s="146"/>
      <c r="J102" s="147">
        <f>ROUND(I102*H102,2)</f>
        <v>0</v>
      </c>
      <c r="K102" s="143" t="s">
        <v>271</v>
      </c>
      <c r="L102" s="36"/>
      <c r="M102" s="148" t="s">
        <v>3</v>
      </c>
      <c r="N102" s="149" t="s">
        <v>40</v>
      </c>
      <c r="O102" s="56"/>
      <c r="P102" s="150">
        <f>O102*H102</f>
        <v>0</v>
      </c>
      <c r="Q102" s="150">
        <v>0</v>
      </c>
      <c r="R102" s="150">
        <f>Q102*H102</f>
        <v>0</v>
      </c>
      <c r="S102" s="150">
        <v>0.325</v>
      </c>
      <c r="T102" s="151">
        <f>S102*H102</f>
        <v>137.28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152" t="s">
        <v>125</v>
      </c>
      <c r="AT102" s="152" t="s">
        <v>121</v>
      </c>
      <c r="AU102" s="152" t="s">
        <v>78</v>
      </c>
      <c r="AY102" s="20" t="s">
        <v>118</v>
      </c>
      <c r="BE102" s="153">
        <f>IF(N102="základní",J102,0)</f>
        <v>0</v>
      </c>
      <c r="BF102" s="153">
        <f>IF(N102="snížená",J102,0)</f>
        <v>0</v>
      </c>
      <c r="BG102" s="153">
        <f>IF(N102="zákl. přenesená",J102,0)</f>
        <v>0</v>
      </c>
      <c r="BH102" s="153">
        <f>IF(N102="sníž. přenesená",J102,0)</f>
        <v>0</v>
      </c>
      <c r="BI102" s="153">
        <f>IF(N102="nulová",J102,0)</f>
        <v>0</v>
      </c>
      <c r="BJ102" s="20" t="s">
        <v>31</v>
      </c>
      <c r="BK102" s="153">
        <f>ROUND(I102*H102,2)</f>
        <v>0</v>
      </c>
      <c r="BL102" s="20" t="s">
        <v>125</v>
      </c>
      <c r="BM102" s="152" t="s">
        <v>1259</v>
      </c>
    </row>
    <row r="103" spans="1:47" s="2" customFormat="1" ht="11.25">
      <c r="A103" s="35"/>
      <c r="B103" s="36"/>
      <c r="C103" s="35"/>
      <c r="D103" s="181" t="s">
        <v>273</v>
      </c>
      <c r="E103" s="35"/>
      <c r="F103" s="182" t="s">
        <v>291</v>
      </c>
      <c r="G103" s="35"/>
      <c r="H103" s="35"/>
      <c r="I103" s="183"/>
      <c r="J103" s="35"/>
      <c r="K103" s="35"/>
      <c r="L103" s="36"/>
      <c r="M103" s="184"/>
      <c r="N103" s="185"/>
      <c r="O103" s="56"/>
      <c r="P103" s="56"/>
      <c r="Q103" s="56"/>
      <c r="R103" s="56"/>
      <c r="S103" s="56"/>
      <c r="T103" s="57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T103" s="20" t="s">
        <v>273</v>
      </c>
      <c r="AU103" s="20" t="s">
        <v>78</v>
      </c>
    </row>
    <row r="104" spans="2:51" s="13" customFormat="1" ht="11.25">
      <c r="B104" s="154"/>
      <c r="D104" s="155" t="s">
        <v>127</v>
      </c>
      <c r="E104" s="156" t="s">
        <v>3</v>
      </c>
      <c r="F104" s="157" t="s">
        <v>1260</v>
      </c>
      <c r="H104" s="158">
        <v>422.4</v>
      </c>
      <c r="I104" s="159"/>
      <c r="L104" s="154"/>
      <c r="M104" s="160"/>
      <c r="N104" s="161"/>
      <c r="O104" s="161"/>
      <c r="P104" s="161"/>
      <c r="Q104" s="161"/>
      <c r="R104" s="161"/>
      <c r="S104" s="161"/>
      <c r="T104" s="162"/>
      <c r="AT104" s="156" t="s">
        <v>127</v>
      </c>
      <c r="AU104" s="156" t="s">
        <v>78</v>
      </c>
      <c r="AV104" s="13" t="s">
        <v>78</v>
      </c>
      <c r="AW104" s="13" t="s">
        <v>30</v>
      </c>
      <c r="AX104" s="13" t="s">
        <v>31</v>
      </c>
      <c r="AY104" s="156" t="s">
        <v>118</v>
      </c>
    </row>
    <row r="105" spans="1:65" s="2" customFormat="1" ht="37.9" customHeight="1">
      <c r="A105" s="35"/>
      <c r="B105" s="140"/>
      <c r="C105" s="141" t="s">
        <v>139</v>
      </c>
      <c r="D105" s="141" t="s">
        <v>121</v>
      </c>
      <c r="E105" s="142" t="s">
        <v>1261</v>
      </c>
      <c r="F105" s="143" t="s">
        <v>1262</v>
      </c>
      <c r="G105" s="144" t="s">
        <v>270</v>
      </c>
      <c r="H105" s="145">
        <v>422.4</v>
      </c>
      <c r="I105" s="146"/>
      <c r="J105" s="147">
        <f>ROUND(I105*H105,2)</f>
        <v>0</v>
      </c>
      <c r="K105" s="143" t="s">
        <v>271</v>
      </c>
      <c r="L105" s="36"/>
      <c r="M105" s="148" t="s">
        <v>3</v>
      </c>
      <c r="N105" s="149" t="s">
        <v>40</v>
      </c>
      <c r="O105" s="56"/>
      <c r="P105" s="150">
        <f>O105*H105</f>
        <v>0</v>
      </c>
      <c r="Q105" s="150">
        <v>0</v>
      </c>
      <c r="R105" s="150">
        <f>Q105*H105</f>
        <v>0</v>
      </c>
      <c r="S105" s="150">
        <v>0.93</v>
      </c>
      <c r="T105" s="151">
        <f>S105*H105</f>
        <v>392.832</v>
      </c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R105" s="152" t="s">
        <v>125</v>
      </c>
      <c r="AT105" s="152" t="s">
        <v>121</v>
      </c>
      <c r="AU105" s="152" t="s">
        <v>78</v>
      </c>
      <c r="AY105" s="20" t="s">
        <v>118</v>
      </c>
      <c r="BE105" s="153">
        <f>IF(N105="základní",J105,0)</f>
        <v>0</v>
      </c>
      <c r="BF105" s="153">
        <f>IF(N105="snížená",J105,0)</f>
        <v>0</v>
      </c>
      <c r="BG105" s="153">
        <f>IF(N105="zákl. přenesená",J105,0)</f>
        <v>0</v>
      </c>
      <c r="BH105" s="153">
        <f>IF(N105="sníž. přenesená",J105,0)</f>
        <v>0</v>
      </c>
      <c r="BI105" s="153">
        <f>IF(N105="nulová",J105,0)</f>
        <v>0</v>
      </c>
      <c r="BJ105" s="20" t="s">
        <v>31</v>
      </c>
      <c r="BK105" s="153">
        <f>ROUND(I105*H105,2)</f>
        <v>0</v>
      </c>
      <c r="BL105" s="20" t="s">
        <v>125</v>
      </c>
      <c r="BM105" s="152" t="s">
        <v>1263</v>
      </c>
    </row>
    <row r="106" spans="1:47" s="2" customFormat="1" ht="11.25">
      <c r="A106" s="35"/>
      <c r="B106" s="36"/>
      <c r="C106" s="35"/>
      <c r="D106" s="181" t="s">
        <v>273</v>
      </c>
      <c r="E106" s="35"/>
      <c r="F106" s="182" t="s">
        <v>1264</v>
      </c>
      <c r="G106" s="35"/>
      <c r="H106" s="35"/>
      <c r="I106" s="183"/>
      <c r="J106" s="35"/>
      <c r="K106" s="35"/>
      <c r="L106" s="36"/>
      <c r="M106" s="184"/>
      <c r="N106" s="185"/>
      <c r="O106" s="56"/>
      <c r="P106" s="56"/>
      <c r="Q106" s="56"/>
      <c r="R106" s="56"/>
      <c r="S106" s="56"/>
      <c r="T106" s="57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T106" s="20" t="s">
        <v>273</v>
      </c>
      <c r="AU106" s="20" t="s">
        <v>78</v>
      </c>
    </row>
    <row r="107" spans="2:51" s="13" customFormat="1" ht="11.25">
      <c r="B107" s="154"/>
      <c r="D107" s="155" t="s">
        <v>127</v>
      </c>
      <c r="E107" s="156" t="s">
        <v>3</v>
      </c>
      <c r="F107" s="157" t="s">
        <v>1260</v>
      </c>
      <c r="H107" s="158">
        <v>422.4</v>
      </c>
      <c r="I107" s="159"/>
      <c r="L107" s="154"/>
      <c r="M107" s="160"/>
      <c r="N107" s="161"/>
      <c r="O107" s="161"/>
      <c r="P107" s="161"/>
      <c r="Q107" s="161"/>
      <c r="R107" s="161"/>
      <c r="S107" s="161"/>
      <c r="T107" s="162"/>
      <c r="AT107" s="156" t="s">
        <v>127</v>
      </c>
      <c r="AU107" s="156" t="s">
        <v>78</v>
      </c>
      <c r="AV107" s="13" t="s">
        <v>78</v>
      </c>
      <c r="AW107" s="13" t="s">
        <v>30</v>
      </c>
      <c r="AX107" s="13" t="s">
        <v>31</v>
      </c>
      <c r="AY107" s="156" t="s">
        <v>118</v>
      </c>
    </row>
    <row r="108" spans="1:65" s="2" customFormat="1" ht="16.5" customHeight="1">
      <c r="A108" s="35"/>
      <c r="B108" s="140"/>
      <c r="C108" s="141" t="s">
        <v>151</v>
      </c>
      <c r="D108" s="141" t="s">
        <v>121</v>
      </c>
      <c r="E108" s="142" t="s">
        <v>995</v>
      </c>
      <c r="F108" s="143" t="s">
        <v>996</v>
      </c>
      <c r="G108" s="144" t="s">
        <v>270</v>
      </c>
      <c r="H108" s="145">
        <v>3.3</v>
      </c>
      <c r="I108" s="146"/>
      <c r="J108" s="147">
        <f>ROUND(I108*H108,2)</f>
        <v>0</v>
      </c>
      <c r="K108" s="143" t="s">
        <v>271</v>
      </c>
      <c r="L108" s="36"/>
      <c r="M108" s="148" t="s">
        <v>3</v>
      </c>
      <c r="N108" s="149" t="s">
        <v>40</v>
      </c>
      <c r="O108" s="56"/>
      <c r="P108" s="150">
        <f>O108*H108</f>
        <v>0</v>
      </c>
      <c r="Q108" s="150">
        <v>0</v>
      </c>
      <c r="R108" s="150">
        <f>Q108*H108</f>
        <v>0</v>
      </c>
      <c r="S108" s="150">
        <v>0</v>
      </c>
      <c r="T108" s="151">
        <f>S108*H108</f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152" t="s">
        <v>125</v>
      </c>
      <c r="AT108" s="152" t="s">
        <v>121</v>
      </c>
      <c r="AU108" s="152" t="s">
        <v>78</v>
      </c>
      <c r="AY108" s="20" t="s">
        <v>118</v>
      </c>
      <c r="BE108" s="153">
        <f>IF(N108="základní",J108,0)</f>
        <v>0</v>
      </c>
      <c r="BF108" s="153">
        <f>IF(N108="snížená",J108,0)</f>
        <v>0</v>
      </c>
      <c r="BG108" s="153">
        <f>IF(N108="zákl. přenesená",J108,0)</f>
        <v>0</v>
      </c>
      <c r="BH108" s="153">
        <f>IF(N108="sníž. přenesená",J108,0)</f>
        <v>0</v>
      </c>
      <c r="BI108" s="153">
        <f>IF(N108="nulová",J108,0)</f>
        <v>0</v>
      </c>
      <c r="BJ108" s="20" t="s">
        <v>31</v>
      </c>
      <c r="BK108" s="153">
        <f>ROUND(I108*H108,2)</f>
        <v>0</v>
      </c>
      <c r="BL108" s="20" t="s">
        <v>125</v>
      </c>
      <c r="BM108" s="152" t="s">
        <v>1265</v>
      </c>
    </row>
    <row r="109" spans="1:47" s="2" customFormat="1" ht="11.25">
      <c r="A109" s="35"/>
      <c r="B109" s="36"/>
      <c r="C109" s="35"/>
      <c r="D109" s="181" t="s">
        <v>273</v>
      </c>
      <c r="E109" s="35"/>
      <c r="F109" s="182" t="s">
        <v>998</v>
      </c>
      <c r="G109" s="35"/>
      <c r="H109" s="35"/>
      <c r="I109" s="183"/>
      <c r="J109" s="35"/>
      <c r="K109" s="35"/>
      <c r="L109" s="36"/>
      <c r="M109" s="184"/>
      <c r="N109" s="185"/>
      <c r="O109" s="56"/>
      <c r="P109" s="56"/>
      <c r="Q109" s="56"/>
      <c r="R109" s="56"/>
      <c r="S109" s="56"/>
      <c r="T109" s="57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T109" s="20" t="s">
        <v>273</v>
      </c>
      <c r="AU109" s="20" t="s">
        <v>78</v>
      </c>
    </row>
    <row r="110" spans="2:51" s="13" customFormat="1" ht="11.25">
      <c r="B110" s="154"/>
      <c r="D110" s="155" t="s">
        <v>127</v>
      </c>
      <c r="E110" s="156" t="s">
        <v>3</v>
      </c>
      <c r="F110" s="157" t="s">
        <v>1266</v>
      </c>
      <c r="H110" s="158">
        <v>3.3</v>
      </c>
      <c r="I110" s="159"/>
      <c r="L110" s="154"/>
      <c r="M110" s="160"/>
      <c r="N110" s="161"/>
      <c r="O110" s="161"/>
      <c r="P110" s="161"/>
      <c r="Q110" s="161"/>
      <c r="R110" s="161"/>
      <c r="S110" s="161"/>
      <c r="T110" s="162"/>
      <c r="AT110" s="156" t="s">
        <v>127</v>
      </c>
      <c r="AU110" s="156" t="s">
        <v>78</v>
      </c>
      <c r="AV110" s="13" t="s">
        <v>78</v>
      </c>
      <c r="AW110" s="13" t="s">
        <v>30</v>
      </c>
      <c r="AX110" s="13" t="s">
        <v>69</v>
      </c>
      <c r="AY110" s="156" t="s">
        <v>118</v>
      </c>
    </row>
    <row r="111" spans="2:51" s="15" customFormat="1" ht="11.25">
      <c r="B111" s="170"/>
      <c r="D111" s="155" t="s">
        <v>127</v>
      </c>
      <c r="E111" s="171" t="s">
        <v>3</v>
      </c>
      <c r="F111" s="172" t="s">
        <v>150</v>
      </c>
      <c r="H111" s="173">
        <v>3.3</v>
      </c>
      <c r="I111" s="174"/>
      <c r="L111" s="170"/>
      <c r="M111" s="175"/>
      <c r="N111" s="176"/>
      <c r="O111" s="176"/>
      <c r="P111" s="176"/>
      <c r="Q111" s="176"/>
      <c r="R111" s="176"/>
      <c r="S111" s="176"/>
      <c r="T111" s="177"/>
      <c r="AT111" s="171" t="s">
        <v>127</v>
      </c>
      <c r="AU111" s="171" t="s">
        <v>78</v>
      </c>
      <c r="AV111" s="15" t="s">
        <v>125</v>
      </c>
      <c r="AW111" s="15" t="s">
        <v>30</v>
      </c>
      <c r="AX111" s="15" t="s">
        <v>31</v>
      </c>
      <c r="AY111" s="171" t="s">
        <v>118</v>
      </c>
    </row>
    <row r="112" spans="1:65" s="2" customFormat="1" ht="16.5" customHeight="1">
      <c r="A112" s="35"/>
      <c r="B112" s="140"/>
      <c r="C112" s="141" t="s">
        <v>155</v>
      </c>
      <c r="D112" s="141" t="s">
        <v>121</v>
      </c>
      <c r="E112" s="142" t="s">
        <v>297</v>
      </c>
      <c r="F112" s="143" t="s">
        <v>298</v>
      </c>
      <c r="G112" s="144" t="s">
        <v>299</v>
      </c>
      <c r="H112" s="145">
        <v>200</v>
      </c>
      <c r="I112" s="146"/>
      <c r="J112" s="147">
        <f>ROUND(I112*H112,2)</f>
        <v>0</v>
      </c>
      <c r="K112" s="143" t="s">
        <v>271</v>
      </c>
      <c r="L112" s="36"/>
      <c r="M112" s="148" t="s">
        <v>3</v>
      </c>
      <c r="N112" s="149" t="s">
        <v>40</v>
      </c>
      <c r="O112" s="56"/>
      <c r="P112" s="150">
        <f>O112*H112</f>
        <v>0</v>
      </c>
      <c r="Q112" s="150">
        <v>3E-05</v>
      </c>
      <c r="R112" s="150">
        <f>Q112*H112</f>
        <v>0.006</v>
      </c>
      <c r="S112" s="150">
        <v>0</v>
      </c>
      <c r="T112" s="151">
        <f>S112*H112</f>
        <v>0</v>
      </c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R112" s="152" t="s">
        <v>125</v>
      </c>
      <c r="AT112" s="152" t="s">
        <v>121</v>
      </c>
      <c r="AU112" s="152" t="s">
        <v>78</v>
      </c>
      <c r="AY112" s="20" t="s">
        <v>118</v>
      </c>
      <c r="BE112" s="153">
        <f>IF(N112="základní",J112,0)</f>
        <v>0</v>
      </c>
      <c r="BF112" s="153">
        <f>IF(N112="snížená",J112,0)</f>
        <v>0</v>
      </c>
      <c r="BG112" s="153">
        <f>IF(N112="zákl. přenesená",J112,0)</f>
        <v>0</v>
      </c>
      <c r="BH112" s="153">
        <f>IF(N112="sníž. přenesená",J112,0)</f>
        <v>0</v>
      </c>
      <c r="BI112" s="153">
        <f>IF(N112="nulová",J112,0)</f>
        <v>0</v>
      </c>
      <c r="BJ112" s="20" t="s">
        <v>31</v>
      </c>
      <c r="BK112" s="153">
        <f>ROUND(I112*H112,2)</f>
        <v>0</v>
      </c>
      <c r="BL112" s="20" t="s">
        <v>125</v>
      </c>
      <c r="BM112" s="152" t="s">
        <v>1267</v>
      </c>
    </row>
    <row r="113" spans="1:47" s="2" customFormat="1" ht="11.25">
      <c r="A113" s="35"/>
      <c r="B113" s="36"/>
      <c r="C113" s="35"/>
      <c r="D113" s="181" t="s">
        <v>273</v>
      </c>
      <c r="E113" s="35"/>
      <c r="F113" s="182" t="s">
        <v>301</v>
      </c>
      <c r="G113" s="35"/>
      <c r="H113" s="35"/>
      <c r="I113" s="183"/>
      <c r="J113" s="35"/>
      <c r="K113" s="35"/>
      <c r="L113" s="36"/>
      <c r="M113" s="184"/>
      <c r="N113" s="185"/>
      <c r="O113" s="56"/>
      <c r="P113" s="56"/>
      <c r="Q113" s="56"/>
      <c r="R113" s="56"/>
      <c r="S113" s="56"/>
      <c r="T113" s="57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T113" s="20" t="s">
        <v>273</v>
      </c>
      <c r="AU113" s="20" t="s">
        <v>78</v>
      </c>
    </row>
    <row r="114" spans="2:51" s="13" customFormat="1" ht="11.25">
      <c r="B114" s="154"/>
      <c r="D114" s="155" t="s">
        <v>127</v>
      </c>
      <c r="E114" s="156" t="s">
        <v>3</v>
      </c>
      <c r="F114" s="157" t="s">
        <v>1268</v>
      </c>
      <c r="H114" s="158">
        <v>200</v>
      </c>
      <c r="I114" s="159"/>
      <c r="L114" s="154"/>
      <c r="M114" s="160"/>
      <c r="N114" s="161"/>
      <c r="O114" s="161"/>
      <c r="P114" s="161"/>
      <c r="Q114" s="161"/>
      <c r="R114" s="161"/>
      <c r="S114" s="161"/>
      <c r="T114" s="162"/>
      <c r="AT114" s="156" t="s">
        <v>127</v>
      </c>
      <c r="AU114" s="156" t="s">
        <v>78</v>
      </c>
      <c r="AV114" s="13" t="s">
        <v>78</v>
      </c>
      <c r="AW114" s="13" t="s">
        <v>30</v>
      </c>
      <c r="AX114" s="13" t="s">
        <v>69</v>
      </c>
      <c r="AY114" s="156" t="s">
        <v>118</v>
      </c>
    </row>
    <row r="115" spans="2:51" s="15" customFormat="1" ht="11.25">
      <c r="B115" s="170"/>
      <c r="D115" s="155" t="s">
        <v>127</v>
      </c>
      <c r="E115" s="171" t="s">
        <v>3</v>
      </c>
      <c r="F115" s="172" t="s">
        <v>150</v>
      </c>
      <c r="H115" s="173">
        <v>200</v>
      </c>
      <c r="I115" s="174"/>
      <c r="L115" s="170"/>
      <c r="M115" s="175"/>
      <c r="N115" s="176"/>
      <c r="O115" s="176"/>
      <c r="P115" s="176"/>
      <c r="Q115" s="176"/>
      <c r="R115" s="176"/>
      <c r="S115" s="176"/>
      <c r="T115" s="177"/>
      <c r="AT115" s="171" t="s">
        <v>127</v>
      </c>
      <c r="AU115" s="171" t="s">
        <v>78</v>
      </c>
      <c r="AV115" s="15" t="s">
        <v>125</v>
      </c>
      <c r="AW115" s="15" t="s">
        <v>30</v>
      </c>
      <c r="AX115" s="15" t="s">
        <v>31</v>
      </c>
      <c r="AY115" s="171" t="s">
        <v>118</v>
      </c>
    </row>
    <row r="116" spans="1:65" s="2" customFormat="1" ht="49.15" customHeight="1">
      <c r="A116" s="35"/>
      <c r="B116" s="140"/>
      <c r="C116" s="141" t="s">
        <v>160</v>
      </c>
      <c r="D116" s="141" t="s">
        <v>121</v>
      </c>
      <c r="E116" s="142" t="s">
        <v>310</v>
      </c>
      <c r="F116" s="143" t="s">
        <v>311</v>
      </c>
      <c r="G116" s="144" t="s">
        <v>142</v>
      </c>
      <c r="H116" s="145">
        <v>15.4</v>
      </c>
      <c r="I116" s="146"/>
      <c r="J116" s="147">
        <f>ROUND(I116*H116,2)</f>
        <v>0</v>
      </c>
      <c r="K116" s="143" t="s">
        <v>271</v>
      </c>
      <c r="L116" s="36"/>
      <c r="M116" s="148" t="s">
        <v>3</v>
      </c>
      <c r="N116" s="149" t="s">
        <v>40</v>
      </c>
      <c r="O116" s="56"/>
      <c r="P116" s="150">
        <f>O116*H116</f>
        <v>0</v>
      </c>
      <c r="Q116" s="150">
        <v>0.0369</v>
      </c>
      <c r="R116" s="150">
        <f>Q116*H116</f>
        <v>0.5682600000000001</v>
      </c>
      <c r="S116" s="150">
        <v>0</v>
      </c>
      <c r="T116" s="151">
        <f>S116*H116</f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152" t="s">
        <v>125</v>
      </c>
      <c r="AT116" s="152" t="s">
        <v>121</v>
      </c>
      <c r="AU116" s="152" t="s">
        <v>78</v>
      </c>
      <c r="AY116" s="20" t="s">
        <v>118</v>
      </c>
      <c r="BE116" s="153">
        <f>IF(N116="základní",J116,0)</f>
        <v>0</v>
      </c>
      <c r="BF116" s="153">
        <f>IF(N116="snížená",J116,0)</f>
        <v>0</v>
      </c>
      <c r="BG116" s="153">
        <f>IF(N116="zákl. přenesená",J116,0)</f>
        <v>0</v>
      </c>
      <c r="BH116" s="153">
        <f>IF(N116="sníž. přenesená",J116,0)</f>
        <v>0</v>
      </c>
      <c r="BI116" s="153">
        <f>IF(N116="nulová",J116,0)</f>
        <v>0</v>
      </c>
      <c r="BJ116" s="20" t="s">
        <v>31</v>
      </c>
      <c r="BK116" s="153">
        <f>ROUND(I116*H116,2)</f>
        <v>0</v>
      </c>
      <c r="BL116" s="20" t="s">
        <v>125</v>
      </c>
      <c r="BM116" s="152" t="s">
        <v>1269</v>
      </c>
    </row>
    <row r="117" spans="1:47" s="2" customFormat="1" ht="11.25">
      <c r="A117" s="35"/>
      <c r="B117" s="36"/>
      <c r="C117" s="35"/>
      <c r="D117" s="181" t="s">
        <v>273</v>
      </c>
      <c r="E117" s="35"/>
      <c r="F117" s="182" t="s">
        <v>313</v>
      </c>
      <c r="G117" s="35"/>
      <c r="H117" s="35"/>
      <c r="I117" s="183"/>
      <c r="J117" s="35"/>
      <c r="K117" s="35"/>
      <c r="L117" s="36"/>
      <c r="M117" s="184"/>
      <c r="N117" s="185"/>
      <c r="O117" s="56"/>
      <c r="P117" s="56"/>
      <c r="Q117" s="56"/>
      <c r="R117" s="56"/>
      <c r="S117" s="56"/>
      <c r="T117" s="57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T117" s="20" t="s">
        <v>273</v>
      </c>
      <c r="AU117" s="20" t="s">
        <v>78</v>
      </c>
    </row>
    <row r="118" spans="2:51" s="13" customFormat="1" ht="11.25">
      <c r="B118" s="154"/>
      <c r="D118" s="155" t="s">
        <v>127</v>
      </c>
      <c r="E118" s="156" t="s">
        <v>3</v>
      </c>
      <c r="F118" s="157" t="s">
        <v>1270</v>
      </c>
      <c r="H118" s="158">
        <v>15.4</v>
      </c>
      <c r="I118" s="159"/>
      <c r="L118" s="154"/>
      <c r="M118" s="160"/>
      <c r="N118" s="161"/>
      <c r="O118" s="161"/>
      <c r="P118" s="161"/>
      <c r="Q118" s="161"/>
      <c r="R118" s="161"/>
      <c r="S118" s="161"/>
      <c r="T118" s="162"/>
      <c r="AT118" s="156" t="s">
        <v>127</v>
      </c>
      <c r="AU118" s="156" t="s">
        <v>78</v>
      </c>
      <c r="AV118" s="13" t="s">
        <v>78</v>
      </c>
      <c r="AW118" s="13" t="s">
        <v>30</v>
      </c>
      <c r="AX118" s="13" t="s">
        <v>31</v>
      </c>
      <c r="AY118" s="156" t="s">
        <v>118</v>
      </c>
    </row>
    <row r="119" spans="1:65" s="2" customFormat="1" ht="21.75" customHeight="1">
      <c r="A119" s="35"/>
      <c r="B119" s="140"/>
      <c r="C119" s="141" t="s">
        <v>119</v>
      </c>
      <c r="D119" s="141" t="s">
        <v>121</v>
      </c>
      <c r="E119" s="142" t="s">
        <v>315</v>
      </c>
      <c r="F119" s="143" t="s">
        <v>316</v>
      </c>
      <c r="G119" s="144" t="s">
        <v>142</v>
      </c>
      <c r="H119" s="145">
        <v>28</v>
      </c>
      <c r="I119" s="146"/>
      <c r="J119" s="147">
        <f>ROUND(I119*H119,2)</f>
        <v>0</v>
      </c>
      <c r="K119" s="143" t="s">
        <v>271</v>
      </c>
      <c r="L119" s="36"/>
      <c r="M119" s="148" t="s">
        <v>3</v>
      </c>
      <c r="N119" s="149" t="s">
        <v>40</v>
      </c>
      <c r="O119" s="56"/>
      <c r="P119" s="150">
        <f>O119*H119</f>
        <v>0</v>
      </c>
      <c r="Q119" s="150">
        <v>7E-05</v>
      </c>
      <c r="R119" s="150">
        <f>Q119*H119</f>
        <v>0.00196</v>
      </c>
      <c r="S119" s="150">
        <v>0</v>
      </c>
      <c r="T119" s="151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152" t="s">
        <v>125</v>
      </c>
      <c r="AT119" s="152" t="s">
        <v>121</v>
      </c>
      <c r="AU119" s="152" t="s">
        <v>78</v>
      </c>
      <c r="AY119" s="20" t="s">
        <v>118</v>
      </c>
      <c r="BE119" s="153">
        <f>IF(N119="základní",J119,0)</f>
        <v>0</v>
      </c>
      <c r="BF119" s="153">
        <f>IF(N119="snížená",J119,0)</f>
        <v>0</v>
      </c>
      <c r="BG119" s="153">
        <f>IF(N119="zákl. přenesená",J119,0)</f>
        <v>0</v>
      </c>
      <c r="BH119" s="153">
        <f>IF(N119="sníž. přenesená",J119,0)</f>
        <v>0</v>
      </c>
      <c r="BI119" s="153">
        <f>IF(N119="nulová",J119,0)</f>
        <v>0</v>
      </c>
      <c r="BJ119" s="20" t="s">
        <v>31</v>
      </c>
      <c r="BK119" s="153">
        <f>ROUND(I119*H119,2)</f>
        <v>0</v>
      </c>
      <c r="BL119" s="20" t="s">
        <v>125</v>
      </c>
      <c r="BM119" s="152" t="s">
        <v>1271</v>
      </c>
    </row>
    <row r="120" spans="1:47" s="2" customFormat="1" ht="11.25">
      <c r="A120" s="35"/>
      <c r="B120" s="36"/>
      <c r="C120" s="35"/>
      <c r="D120" s="181" t="s">
        <v>273</v>
      </c>
      <c r="E120" s="35"/>
      <c r="F120" s="182" t="s">
        <v>318</v>
      </c>
      <c r="G120" s="35"/>
      <c r="H120" s="35"/>
      <c r="I120" s="183"/>
      <c r="J120" s="35"/>
      <c r="K120" s="35"/>
      <c r="L120" s="36"/>
      <c r="M120" s="184"/>
      <c r="N120" s="185"/>
      <c r="O120" s="56"/>
      <c r="P120" s="56"/>
      <c r="Q120" s="56"/>
      <c r="R120" s="56"/>
      <c r="S120" s="56"/>
      <c r="T120" s="57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T120" s="20" t="s">
        <v>273</v>
      </c>
      <c r="AU120" s="20" t="s">
        <v>78</v>
      </c>
    </row>
    <row r="121" spans="2:51" s="13" customFormat="1" ht="11.25">
      <c r="B121" s="154"/>
      <c r="D121" s="155" t="s">
        <v>127</v>
      </c>
      <c r="E121" s="156" t="s">
        <v>3</v>
      </c>
      <c r="F121" s="157" t="s">
        <v>1272</v>
      </c>
      <c r="H121" s="158">
        <v>28</v>
      </c>
      <c r="I121" s="159"/>
      <c r="L121" s="154"/>
      <c r="M121" s="160"/>
      <c r="N121" s="161"/>
      <c r="O121" s="161"/>
      <c r="P121" s="161"/>
      <c r="Q121" s="161"/>
      <c r="R121" s="161"/>
      <c r="S121" s="161"/>
      <c r="T121" s="162"/>
      <c r="AT121" s="156" t="s">
        <v>127</v>
      </c>
      <c r="AU121" s="156" t="s">
        <v>78</v>
      </c>
      <c r="AV121" s="13" t="s">
        <v>78</v>
      </c>
      <c r="AW121" s="13" t="s">
        <v>30</v>
      </c>
      <c r="AX121" s="13" t="s">
        <v>31</v>
      </c>
      <c r="AY121" s="156" t="s">
        <v>118</v>
      </c>
    </row>
    <row r="122" spans="1:65" s="2" customFormat="1" ht="16.5" customHeight="1">
      <c r="A122" s="35"/>
      <c r="B122" s="140"/>
      <c r="C122" s="141" t="s">
        <v>168</v>
      </c>
      <c r="D122" s="141" t="s">
        <v>121</v>
      </c>
      <c r="E122" s="142" t="s">
        <v>320</v>
      </c>
      <c r="F122" s="143" t="s">
        <v>321</v>
      </c>
      <c r="G122" s="144" t="s">
        <v>142</v>
      </c>
      <c r="H122" s="145">
        <v>28</v>
      </c>
      <c r="I122" s="146"/>
      <c r="J122" s="147">
        <f>ROUND(I122*H122,2)</f>
        <v>0</v>
      </c>
      <c r="K122" s="143" t="s">
        <v>3</v>
      </c>
      <c r="L122" s="36"/>
      <c r="M122" s="148" t="s">
        <v>3</v>
      </c>
      <c r="N122" s="149" t="s">
        <v>40</v>
      </c>
      <c r="O122" s="56"/>
      <c r="P122" s="150">
        <f>O122*H122</f>
        <v>0</v>
      </c>
      <c r="Q122" s="150">
        <v>0.0792</v>
      </c>
      <c r="R122" s="150">
        <f>Q122*H122</f>
        <v>2.2176</v>
      </c>
      <c r="S122" s="150">
        <v>0</v>
      </c>
      <c r="T122" s="151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152" t="s">
        <v>125</v>
      </c>
      <c r="AT122" s="152" t="s">
        <v>121</v>
      </c>
      <c r="AU122" s="152" t="s">
        <v>78</v>
      </c>
      <c r="AY122" s="20" t="s">
        <v>118</v>
      </c>
      <c r="BE122" s="153">
        <f>IF(N122="základní",J122,0)</f>
        <v>0</v>
      </c>
      <c r="BF122" s="153">
        <f>IF(N122="snížená",J122,0)</f>
        <v>0</v>
      </c>
      <c r="BG122" s="153">
        <f>IF(N122="zákl. přenesená",J122,0)</f>
        <v>0</v>
      </c>
      <c r="BH122" s="153">
        <f>IF(N122="sníž. přenesená",J122,0)</f>
        <v>0</v>
      </c>
      <c r="BI122" s="153">
        <f>IF(N122="nulová",J122,0)</f>
        <v>0</v>
      </c>
      <c r="BJ122" s="20" t="s">
        <v>31</v>
      </c>
      <c r="BK122" s="153">
        <f>ROUND(I122*H122,2)</f>
        <v>0</v>
      </c>
      <c r="BL122" s="20" t="s">
        <v>125</v>
      </c>
      <c r="BM122" s="152" t="s">
        <v>1273</v>
      </c>
    </row>
    <row r="123" spans="2:51" s="13" customFormat="1" ht="11.25">
      <c r="B123" s="154"/>
      <c r="D123" s="155" t="s">
        <v>127</v>
      </c>
      <c r="E123" s="156" t="s">
        <v>3</v>
      </c>
      <c r="F123" s="157" t="s">
        <v>1272</v>
      </c>
      <c r="H123" s="158">
        <v>28</v>
      </c>
      <c r="I123" s="159"/>
      <c r="L123" s="154"/>
      <c r="M123" s="160"/>
      <c r="N123" s="161"/>
      <c r="O123" s="161"/>
      <c r="P123" s="161"/>
      <c r="Q123" s="161"/>
      <c r="R123" s="161"/>
      <c r="S123" s="161"/>
      <c r="T123" s="162"/>
      <c r="AT123" s="156" t="s">
        <v>127</v>
      </c>
      <c r="AU123" s="156" t="s">
        <v>78</v>
      </c>
      <c r="AV123" s="13" t="s">
        <v>78</v>
      </c>
      <c r="AW123" s="13" t="s">
        <v>30</v>
      </c>
      <c r="AX123" s="13" t="s">
        <v>69</v>
      </c>
      <c r="AY123" s="156" t="s">
        <v>118</v>
      </c>
    </row>
    <row r="124" spans="2:51" s="15" customFormat="1" ht="11.25">
      <c r="B124" s="170"/>
      <c r="D124" s="155" t="s">
        <v>127</v>
      </c>
      <c r="E124" s="171" t="s">
        <v>3</v>
      </c>
      <c r="F124" s="172" t="s">
        <v>150</v>
      </c>
      <c r="H124" s="173">
        <v>28</v>
      </c>
      <c r="I124" s="174"/>
      <c r="L124" s="170"/>
      <c r="M124" s="175"/>
      <c r="N124" s="176"/>
      <c r="O124" s="176"/>
      <c r="P124" s="176"/>
      <c r="Q124" s="176"/>
      <c r="R124" s="176"/>
      <c r="S124" s="176"/>
      <c r="T124" s="177"/>
      <c r="AT124" s="171" t="s">
        <v>127</v>
      </c>
      <c r="AU124" s="171" t="s">
        <v>78</v>
      </c>
      <c r="AV124" s="15" t="s">
        <v>125</v>
      </c>
      <c r="AW124" s="15" t="s">
        <v>30</v>
      </c>
      <c r="AX124" s="15" t="s">
        <v>31</v>
      </c>
      <c r="AY124" s="171" t="s">
        <v>118</v>
      </c>
    </row>
    <row r="125" spans="1:65" s="2" customFormat="1" ht="24.2" customHeight="1">
      <c r="A125" s="35"/>
      <c r="B125" s="140"/>
      <c r="C125" s="141" t="s">
        <v>173</v>
      </c>
      <c r="D125" s="141" t="s">
        <v>121</v>
      </c>
      <c r="E125" s="142" t="s">
        <v>323</v>
      </c>
      <c r="F125" s="143" t="s">
        <v>324</v>
      </c>
      <c r="G125" s="144" t="s">
        <v>325</v>
      </c>
      <c r="H125" s="145">
        <v>96.91</v>
      </c>
      <c r="I125" s="146"/>
      <c r="J125" s="147">
        <f>ROUND(I125*H125,2)</f>
        <v>0</v>
      </c>
      <c r="K125" s="143" t="s">
        <v>271</v>
      </c>
      <c r="L125" s="36"/>
      <c r="M125" s="148" t="s">
        <v>3</v>
      </c>
      <c r="N125" s="149" t="s">
        <v>40</v>
      </c>
      <c r="O125" s="56"/>
      <c r="P125" s="150">
        <f>O125*H125</f>
        <v>0</v>
      </c>
      <c r="Q125" s="150">
        <v>0</v>
      </c>
      <c r="R125" s="150">
        <f>Q125*H125</f>
        <v>0</v>
      </c>
      <c r="S125" s="150">
        <v>0</v>
      </c>
      <c r="T125" s="151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52" t="s">
        <v>125</v>
      </c>
      <c r="AT125" s="152" t="s">
        <v>121</v>
      </c>
      <c r="AU125" s="152" t="s">
        <v>78</v>
      </c>
      <c r="AY125" s="20" t="s">
        <v>118</v>
      </c>
      <c r="BE125" s="153">
        <f>IF(N125="základní",J125,0)</f>
        <v>0</v>
      </c>
      <c r="BF125" s="153">
        <f>IF(N125="snížená",J125,0)</f>
        <v>0</v>
      </c>
      <c r="BG125" s="153">
        <f>IF(N125="zákl. přenesená",J125,0)</f>
        <v>0</v>
      </c>
      <c r="BH125" s="153">
        <f>IF(N125="sníž. přenesená",J125,0)</f>
        <v>0</v>
      </c>
      <c r="BI125" s="153">
        <f>IF(N125="nulová",J125,0)</f>
        <v>0</v>
      </c>
      <c r="BJ125" s="20" t="s">
        <v>31</v>
      </c>
      <c r="BK125" s="153">
        <f>ROUND(I125*H125,2)</f>
        <v>0</v>
      </c>
      <c r="BL125" s="20" t="s">
        <v>125</v>
      </c>
      <c r="BM125" s="152" t="s">
        <v>1274</v>
      </c>
    </row>
    <row r="126" spans="1:47" s="2" customFormat="1" ht="11.25">
      <c r="A126" s="35"/>
      <c r="B126" s="36"/>
      <c r="C126" s="35"/>
      <c r="D126" s="181" t="s">
        <v>273</v>
      </c>
      <c r="E126" s="35"/>
      <c r="F126" s="182" t="s">
        <v>327</v>
      </c>
      <c r="G126" s="35"/>
      <c r="H126" s="35"/>
      <c r="I126" s="183"/>
      <c r="J126" s="35"/>
      <c r="K126" s="35"/>
      <c r="L126" s="36"/>
      <c r="M126" s="184"/>
      <c r="N126" s="185"/>
      <c r="O126" s="56"/>
      <c r="P126" s="56"/>
      <c r="Q126" s="56"/>
      <c r="R126" s="56"/>
      <c r="S126" s="56"/>
      <c r="T126" s="57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20" t="s">
        <v>273</v>
      </c>
      <c r="AU126" s="20" t="s">
        <v>78</v>
      </c>
    </row>
    <row r="127" spans="2:51" s="14" customFormat="1" ht="11.25">
      <c r="B127" s="163"/>
      <c r="D127" s="155" t="s">
        <v>127</v>
      </c>
      <c r="E127" s="164" t="s">
        <v>3</v>
      </c>
      <c r="F127" s="165" t="s">
        <v>1275</v>
      </c>
      <c r="H127" s="164" t="s">
        <v>3</v>
      </c>
      <c r="I127" s="166"/>
      <c r="L127" s="163"/>
      <c r="M127" s="167"/>
      <c r="N127" s="168"/>
      <c r="O127" s="168"/>
      <c r="P127" s="168"/>
      <c r="Q127" s="168"/>
      <c r="R127" s="168"/>
      <c r="S127" s="168"/>
      <c r="T127" s="169"/>
      <c r="AT127" s="164" t="s">
        <v>127</v>
      </c>
      <c r="AU127" s="164" t="s">
        <v>78</v>
      </c>
      <c r="AV127" s="14" t="s">
        <v>31</v>
      </c>
      <c r="AW127" s="14" t="s">
        <v>30</v>
      </c>
      <c r="AX127" s="14" t="s">
        <v>69</v>
      </c>
      <c r="AY127" s="164" t="s">
        <v>118</v>
      </c>
    </row>
    <row r="128" spans="2:51" s="13" customFormat="1" ht="11.25">
      <c r="B128" s="154"/>
      <c r="D128" s="155" t="s">
        <v>127</v>
      </c>
      <c r="E128" s="156" t="s">
        <v>3</v>
      </c>
      <c r="F128" s="157" t="s">
        <v>1276</v>
      </c>
      <c r="H128" s="158">
        <v>96.91</v>
      </c>
      <c r="I128" s="159"/>
      <c r="L128" s="154"/>
      <c r="M128" s="160"/>
      <c r="N128" s="161"/>
      <c r="O128" s="161"/>
      <c r="P128" s="161"/>
      <c r="Q128" s="161"/>
      <c r="R128" s="161"/>
      <c r="S128" s="161"/>
      <c r="T128" s="162"/>
      <c r="AT128" s="156" t="s">
        <v>127</v>
      </c>
      <c r="AU128" s="156" t="s">
        <v>78</v>
      </c>
      <c r="AV128" s="13" t="s">
        <v>78</v>
      </c>
      <c r="AW128" s="13" t="s">
        <v>30</v>
      </c>
      <c r="AX128" s="13" t="s">
        <v>69</v>
      </c>
      <c r="AY128" s="156" t="s">
        <v>118</v>
      </c>
    </row>
    <row r="129" spans="2:51" s="15" customFormat="1" ht="11.25">
      <c r="B129" s="170"/>
      <c r="D129" s="155" t="s">
        <v>127</v>
      </c>
      <c r="E129" s="171" t="s">
        <v>3</v>
      </c>
      <c r="F129" s="172" t="s">
        <v>150</v>
      </c>
      <c r="H129" s="173">
        <v>96.91</v>
      </c>
      <c r="I129" s="174"/>
      <c r="L129" s="170"/>
      <c r="M129" s="175"/>
      <c r="N129" s="176"/>
      <c r="O129" s="176"/>
      <c r="P129" s="176"/>
      <c r="Q129" s="176"/>
      <c r="R129" s="176"/>
      <c r="S129" s="176"/>
      <c r="T129" s="177"/>
      <c r="AT129" s="171" t="s">
        <v>127</v>
      </c>
      <c r="AU129" s="171" t="s">
        <v>78</v>
      </c>
      <c r="AV129" s="15" t="s">
        <v>125</v>
      </c>
      <c r="AW129" s="15" t="s">
        <v>30</v>
      </c>
      <c r="AX129" s="15" t="s">
        <v>31</v>
      </c>
      <c r="AY129" s="171" t="s">
        <v>118</v>
      </c>
    </row>
    <row r="130" spans="1:65" s="2" customFormat="1" ht="37.9" customHeight="1">
      <c r="A130" s="35"/>
      <c r="B130" s="140"/>
      <c r="C130" s="141" t="s">
        <v>9</v>
      </c>
      <c r="D130" s="141" t="s">
        <v>121</v>
      </c>
      <c r="E130" s="142" t="s">
        <v>1277</v>
      </c>
      <c r="F130" s="143" t="s">
        <v>1278</v>
      </c>
      <c r="G130" s="144" t="s">
        <v>325</v>
      </c>
      <c r="H130" s="145">
        <v>484.55</v>
      </c>
      <c r="I130" s="146"/>
      <c r="J130" s="147">
        <f>ROUND(I130*H130,2)</f>
        <v>0</v>
      </c>
      <c r="K130" s="143" t="s">
        <v>271</v>
      </c>
      <c r="L130" s="36"/>
      <c r="M130" s="148" t="s">
        <v>3</v>
      </c>
      <c r="N130" s="149" t="s">
        <v>40</v>
      </c>
      <c r="O130" s="56"/>
      <c r="P130" s="150">
        <f>O130*H130</f>
        <v>0</v>
      </c>
      <c r="Q130" s="150">
        <v>0</v>
      </c>
      <c r="R130" s="150">
        <f>Q130*H130</f>
        <v>0</v>
      </c>
      <c r="S130" s="150">
        <v>0</v>
      </c>
      <c r="T130" s="151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52" t="s">
        <v>125</v>
      </c>
      <c r="AT130" s="152" t="s">
        <v>121</v>
      </c>
      <c r="AU130" s="152" t="s">
        <v>78</v>
      </c>
      <c r="AY130" s="20" t="s">
        <v>118</v>
      </c>
      <c r="BE130" s="153">
        <f>IF(N130="základní",J130,0)</f>
        <v>0</v>
      </c>
      <c r="BF130" s="153">
        <f>IF(N130="snížená",J130,0)</f>
        <v>0</v>
      </c>
      <c r="BG130" s="153">
        <f>IF(N130="zákl. přenesená",J130,0)</f>
        <v>0</v>
      </c>
      <c r="BH130" s="153">
        <f>IF(N130="sníž. přenesená",J130,0)</f>
        <v>0</v>
      </c>
      <c r="BI130" s="153">
        <f>IF(N130="nulová",J130,0)</f>
        <v>0</v>
      </c>
      <c r="BJ130" s="20" t="s">
        <v>31</v>
      </c>
      <c r="BK130" s="153">
        <f>ROUND(I130*H130,2)</f>
        <v>0</v>
      </c>
      <c r="BL130" s="20" t="s">
        <v>125</v>
      </c>
      <c r="BM130" s="152" t="s">
        <v>1279</v>
      </c>
    </row>
    <row r="131" spans="1:47" s="2" customFormat="1" ht="11.25">
      <c r="A131" s="35"/>
      <c r="B131" s="36"/>
      <c r="C131" s="35"/>
      <c r="D131" s="181" t="s">
        <v>273</v>
      </c>
      <c r="E131" s="35"/>
      <c r="F131" s="182" t="s">
        <v>1280</v>
      </c>
      <c r="G131" s="35"/>
      <c r="H131" s="35"/>
      <c r="I131" s="183"/>
      <c r="J131" s="35"/>
      <c r="K131" s="35"/>
      <c r="L131" s="36"/>
      <c r="M131" s="184"/>
      <c r="N131" s="185"/>
      <c r="O131" s="56"/>
      <c r="P131" s="56"/>
      <c r="Q131" s="56"/>
      <c r="R131" s="56"/>
      <c r="S131" s="56"/>
      <c r="T131" s="57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20" t="s">
        <v>273</v>
      </c>
      <c r="AU131" s="20" t="s">
        <v>78</v>
      </c>
    </row>
    <row r="132" spans="2:51" s="14" customFormat="1" ht="11.25">
      <c r="B132" s="163"/>
      <c r="D132" s="155" t="s">
        <v>127</v>
      </c>
      <c r="E132" s="164" t="s">
        <v>3</v>
      </c>
      <c r="F132" s="165" t="s">
        <v>341</v>
      </c>
      <c r="H132" s="164" t="s">
        <v>3</v>
      </c>
      <c r="I132" s="166"/>
      <c r="L132" s="163"/>
      <c r="M132" s="167"/>
      <c r="N132" s="168"/>
      <c r="O132" s="168"/>
      <c r="P132" s="168"/>
      <c r="Q132" s="168"/>
      <c r="R132" s="168"/>
      <c r="S132" s="168"/>
      <c r="T132" s="169"/>
      <c r="AT132" s="164" t="s">
        <v>127</v>
      </c>
      <c r="AU132" s="164" t="s">
        <v>78</v>
      </c>
      <c r="AV132" s="14" t="s">
        <v>31</v>
      </c>
      <c r="AW132" s="14" t="s">
        <v>30</v>
      </c>
      <c r="AX132" s="14" t="s">
        <v>69</v>
      </c>
      <c r="AY132" s="164" t="s">
        <v>118</v>
      </c>
    </row>
    <row r="133" spans="2:51" s="13" customFormat="1" ht="11.25">
      <c r="B133" s="154"/>
      <c r="D133" s="155" t="s">
        <v>127</v>
      </c>
      <c r="E133" s="156" t="s">
        <v>3</v>
      </c>
      <c r="F133" s="157" t="s">
        <v>1281</v>
      </c>
      <c r="H133" s="158">
        <v>286.44</v>
      </c>
      <c r="I133" s="159"/>
      <c r="L133" s="154"/>
      <c r="M133" s="160"/>
      <c r="N133" s="161"/>
      <c r="O133" s="161"/>
      <c r="P133" s="161"/>
      <c r="Q133" s="161"/>
      <c r="R133" s="161"/>
      <c r="S133" s="161"/>
      <c r="T133" s="162"/>
      <c r="AT133" s="156" t="s">
        <v>127</v>
      </c>
      <c r="AU133" s="156" t="s">
        <v>78</v>
      </c>
      <c r="AV133" s="13" t="s">
        <v>78</v>
      </c>
      <c r="AW133" s="13" t="s">
        <v>30</v>
      </c>
      <c r="AX133" s="13" t="s">
        <v>69</v>
      </c>
      <c r="AY133" s="156" t="s">
        <v>118</v>
      </c>
    </row>
    <row r="134" spans="2:51" s="13" customFormat="1" ht="11.25">
      <c r="B134" s="154"/>
      <c r="D134" s="155" t="s">
        <v>127</v>
      </c>
      <c r="E134" s="156" t="s">
        <v>3</v>
      </c>
      <c r="F134" s="157" t="s">
        <v>1282</v>
      </c>
      <c r="H134" s="158">
        <v>179.3</v>
      </c>
      <c r="I134" s="159"/>
      <c r="L134" s="154"/>
      <c r="M134" s="160"/>
      <c r="N134" s="161"/>
      <c r="O134" s="161"/>
      <c r="P134" s="161"/>
      <c r="Q134" s="161"/>
      <c r="R134" s="161"/>
      <c r="S134" s="161"/>
      <c r="T134" s="162"/>
      <c r="AT134" s="156" t="s">
        <v>127</v>
      </c>
      <c r="AU134" s="156" t="s">
        <v>78</v>
      </c>
      <c r="AV134" s="13" t="s">
        <v>78</v>
      </c>
      <c r="AW134" s="13" t="s">
        <v>30</v>
      </c>
      <c r="AX134" s="13" t="s">
        <v>69</v>
      </c>
      <c r="AY134" s="156" t="s">
        <v>118</v>
      </c>
    </row>
    <row r="135" spans="2:51" s="13" customFormat="1" ht="11.25">
      <c r="B135" s="154"/>
      <c r="D135" s="155" t="s">
        <v>127</v>
      </c>
      <c r="E135" s="156" t="s">
        <v>3</v>
      </c>
      <c r="F135" s="157" t="s">
        <v>1283</v>
      </c>
      <c r="H135" s="158">
        <v>18.81</v>
      </c>
      <c r="I135" s="159"/>
      <c r="L135" s="154"/>
      <c r="M135" s="160"/>
      <c r="N135" s="161"/>
      <c r="O135" s="161"/>
      <c r="P135" s="161"/>
      <c r="Q135" s="161"/>
      <c r="R135" s="161"/>
      <c r="S135" s="161"/>
      <c r="T135" s="162"/>
      <c r="AT135" s="156" t="s">
        <v>127</v>
      </c>
      <c r="AU135" s="156" t="s">
        <v>78</v>
      </c>
      <c r="AV135" s="13" t="s">
        <v>78</v>
      </c>
      <c r="AW135" s="13" t="s">
        <v>30</v>
      </c>
      <c r="AX135" s="13" t="s">
        <v>69</v>
      </c>
      <c r="AY135" s="156" t="s">
        <v>118</v>
      </c>
    </row>
    <row r="136" spans="2:51" s="14" customFormat="1" ht="11.25">
      <c r="B136" s="163"/>
      <c r="D136" s="155" t="s">
        <v>127</v>
      </c>
      <c r="E136" s="164" t="s">
        <v>3</v>
      </c>
      <c r="F136" s="165" t="s">
        <v>1284</v>
      </c>
      <c r="H136" s="164" t="s">
        <v>3</v>
      </c>
      <c r="I136" s="166"/>
      <c r="L136" s="163"/>
      <c r="M136" s="167"/>
      <c r="N136" s="168"/>
      <c r="O136" s="168"/>
      <c r="P136" s="168"/>
      <c r="Q136" s="168"/>
      <c r="R136" s="168"/>
      <c r="S136" s="168"/>
      <c r="T136" s="169"/>
      <c r="AT136" s="164" t="s">
        <v>127</v>
      </c>
      <c r="AU136" s="164" t="s">
        <v>78</v>
      </c>
      <c r="AV136" s="14" t="s">
        <v>31</v>
      </c>
      <c r="AW136" s="14" t="s">
        <v>30</v>
      </c>
      <c r="AX136" s="14" t="s">
        <v>69</v>
      </c>
      <c r="AY136" s="164" t="s">
        <v>118</v>
      </c>
    </row>
    <row r="137" spans="2:51" s="15" customFormat="1" ht="11.25">
      <c r="B137" s="170"/>
      <c r="D137" s="155" t="s">
        <v>127</v>
      </c>
      <c r="E137" s="171" t="s">
        <v>3</v>
      </c>
      <c r="F137" s="172" t="s">
        <v>150</v>
      </c>
      <c r="H137" s="173">
        <v>484.55</v>
      </c>
      <c r="I137" s="174"/>
      <c r="L137" s="170"/>
      <c r="M137" s="175"/>
      <c r="N137" s="176"/>
      <c r="O137" s="176"/>
      <c r="P137" s="176"/>
      <c r="Q137" s="176"/>
      <c r="R137" s="176"/>
      <c r="S137" s="176"/>
      <c r="T137" s="177"/>
      <c r="AT137" s="171" t="s">
        <v>127</v>
      </c>
      <c r="AU137" s="171" t="s">
        <v>78</v>
      </c>
      <c r="AV137" s="15" t="s">
        <v>125</v>
      </c>
      <c r="AW137" s="15" t="s">
        <v>30</v>
      </c>
      <c r="AX137" s="15" t="s">
        <v>31</v>
      </c>
      <c r="AY137" s="171" t="s">
        <v>118</v>
      </c>
    </row>
    <row r="138" spans="1:65" s="2" customFormat="1" ht="21.75" customHeight="1">
      <c r="A138" s="35"/>
      <c r="B138" s="140"/>
      <c r="C138" s="141" t="s">
        <v>182</v>
      </c>
      <c r="D138" s="141" t="s">
        <v>121</v>
      </c>
      <c r="E138" s="142" t="s">
        <v>1285</v>
      </c>
      <c r="F138" s="143" t="s">
        <v>1286</v>
      </c>
      <c r="G138" s="144" t="s">
        <v>270</v>
      </c>
      <c r="H138" s="145">
        <v>1428.2</v>
      </c>
      <c r="I138" s="146"/>
      <c r="J138" s="147">
        <f>ROUND(I138*H138,2)</f>
        <v>0</v>
      </c>
      <c r="K138" s="143" t="s">
        <v>271</v>
      </c>
      <c r="L138" s="36"/>
      <c r="M138" s="148" t="s">
        <v>3</v>
      </c>
      <c r="N138" s="149" t="s">
        <v>40</v>
      </c>
      <c r="O138" s="56"/>
      <c r="P138" s="150">
        <f>O138*H138</f>
        <v>0</v>
      </c>
      <c r="Q138" s="150">
        <v>0.00084</v>
      </c>
      <c r="R138" s="150">
        <f>Q138*H138</f>
        <v>1.199688</v>
      </c>
      <c r="S138" s="150">
        <v>0</v>
      </c>
      <c r="T138" s="151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52" t="s">
        <v>125</v>
      </c>
      <c r="AT138" s="152" t="s">
        <v>121</v>
      </c>
      <c r="AU138" s="152" t="s">
        <v>78</v>
      </c>
      <c r="AY138" s="20" t="s">
        <v>118</v>
      </c>
      <c r="BE138" s="153">
        <f>IF(N138="základní",J138,0)</f>
        <v>0</v>
      </c>
      <c r="BF138" s="153">
        <f>IF(N138="snížená",J138,0)</f>
        <v>0</v>
      </c>
      <c r="BG138" s="153">
        <f>IF(N138="zákl. přenesená",J138,0)</f>
        <v>0</v>
      </c>
      <c r="BH138" s="153">
        <f>IF(N138="sníž. přenesená",J138,0)</f>
        <v>0</v>
      </c>
      <c r="BI138" s="153">
        <f>IF(N138="nulová",J138,0)</f>
        <v>0</v>
      </c>
      <c r="BJ138" s="20" t="s">
        <v>31</v>
      </c>
      <c r="BK138" s="153">
        <f>ROUND(I138*H138,2)</f>
        <v>0</v>
      </c>
      <c r="BL138" s="20" t="s">
        <v>125</v>
      </c>
      <c r="BM138" s="152" t="s">
        <v>1287</v>
      </c>
    </row>
    <row r="139" spans="1:47" s="2" customFormat="1" ht="11.25">
      <c r="A139" s="35"/>
      <c r="B139" s="36"/>
      <c r="C139" s="35"/>
      <c r="D139" s="181" t="s">
        <v>273</v>
      </c>
      <c r="E139" s="35"/>
      <c r="F139" s="182" t="s">
        <v>1288</v>
      </c>
      <c r="G139" s="35"/>
      <c r="H139" s="35"/>
      <c r="I139" s="183"/>
      <c r="J139" s="35"/>
      <c r="K139" s="35"/>
      <c r="L139" s="36"/>
      <c r="M139" s="184"/>
      <c r="N139" s="185"/>
      <c r="O139" s="56"/>
      <c r="P139" s="56"/>
      <c r="Q139" s="56"/>
      <c r="R139" s="56"/>
      <c r="S139" s="56"/>
      <c r="T139" s="57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T139" s="20" t="s">
        <v>273</v>
      </c>
      <c r="AU139" s="20" t="s">
        <v>78</v>
      </c>
    </row>
    <row r="140" spans="2:51" s="13" customFormat="1" ht="11.25">
      <c r="B140" s="154"/>
      <c r="D140" s="155" t="s">
        <v>127</v>
      </c>
      <c r="E140" s="156" t="s">
        <v>3</v>
      </c>
      <c r="F140" s="157" t="s">
        <v>1289</v>
      </c>
      <c r="H140" s="158">
        <v>824.6</v>
      </c>
      <c r="I140" s="159"/>
      <c r="L140" s="154"/>
      <c r="M140" s="160"/>
      <c r="N140" s="161"/>
      <c r="O140" s="161"/>
      <c r="P140" s="161"/>
      <c r="Q140" s="161"/>
      <c r="R140" s="161"/>
      <c r="S140" s="161"/>
      <c r="T140" s="162"/>
      <c r="AT140" s="156" t="s">
        <v>127</v>
      </c>
      <c r="AU140" s="156" t="s">
        <v>78</v>
      </c>
      <c r="AV140" s="13" t="s">
        <v>78</v>
      </c>
      <c r="AW140" s="13" t="s">
        <v>30</v>
      </c>
      <c r="AX140" s="13" t="s">
        <v>69</v>
      </c>
      <c r="AY140" s="156" t="s">
        <v>118</v>
      </c>
    </row>
    <row r="141" spans="2:51" s="13" customFormat="1" ht="11.25">
      <c r="B141" s="154"/>
      <c r="D141" s="155" t="s">
        <v>127</v>
      </c>
      <c r="E141" s="156" t="s">
        <v>3</v>
      </c>
      <c r="F141" s="157" t="s">
        <v>1290</v>
      </c>
      <c r="H141" s="158">
        <v>554.2</v>
      </c>
      <c r="I141" s="159"/>
      <c r="L141" s="154"/>
      <c r="M141" s="160"/>
      <c r="N141" s="161"/>
      <c r="O141" s="161"/>
      <c r="P141" s="161"/>
      <c r="Q141" s="161"/>
      <c r="R141" s="161"/>
      <c r="S141" s="161"/>
      <c r="T141" s="162"/>
      <c r="AT141" s="156" t="s">
        <v>127</v>
      </c>
      <c r="AU141" s="156" t="s">
        <v>78</v>
      </c>
      <c r="AV141" s="13" t="s">
        <v>78</v>
      </c>
      <c r="AW141" s="13" t="s">
        <v>30</v>
      </c>
      <c r="AX141" s="13" t="s">
        <v>69</v>
      </c>
      <c r="AY141" s="156" t="s">
        <v>118</v>
      </c>
    </row>
    <row r="142" spans="2:51" s="13" customFormat="1" ht="11.25">
      <c r="B142" s="154"/>
      <c r="D142" s="155" t="s">
        <v>127</v>
      </c>
      <c r="E142" s="156" t="s">
        <v>3</v>
      </c>
      <c r="F142" s="157" t="s">
        <v>1291</v>
      </c>
      <c r="H142" s="158">
        <v>49.4</v>
      </c>
      <c r="I142" s="159"/>
      <c r="L142" s="154"/>
      <c r="M142" s="160"/>
      <c r="N142" s="161"/>
      <c r="O142" s="161"/>
      <c r="P142" s="161"/>
      <c r="Q142" s="161"/>
      <c r="R142" s="161"/>
      <c r="S142" s="161"/>
      <c r="T142" s="162"/>
      <c r="AT142" s="156" t="s">
        <v>127</v>
      </c>
      <c r="AU142" s="156" t="s">
        <v>78</v>
      </c>
      <c r="AV142" s="13" t="s">
        <v>78</v>
      </c>
      <c r="AW142" s="13" t="s">
        <v>30</v>
      </c>
      <c r="AX142" s="13" t="s">
        <v>69</v>
      </c>
      <c r="AY142" s="156" t="s">
        <v>118</v>
      </c>
    </row>
    <row r="143" spans="2:51" s="15" customFormat="1" ht="11.25">
      <c r="B143" s="170"/>
      <c r="D143" s="155" t="s">
        <v>127</v>
      </c>
      <c r="E143" s="171" t="s">
        <v>3</v>
      </c>
      <c r="F143" s="172" t="s">
        <v>150</v>
      </c>
      <c r="H143" s="173">
        <v>1428.2</v>
      </c>
      <c r="I143" s="174"/>
      <c r="L143" s="170"/>
      <c r="M143" s="175"/>
      <c r="N143" s="176"/>
      <c r="O143" s="176"/>
      <c r="P143" s="176"/>
      <c r="Q143" s="176"/>
      <c r="R143" s="176"/>
      <c r="S143" s="176"/>
      <c r="T143" s="177"/>
      <c r="AT143" s="171" t="s">
        <v>127</v>
      </c>
      <c r="AU143" s="171" t="s">
        <v>78</v>
      </c>
      <c r="AV143" s="15" t="s">
        <v>125</v>
      </c>
      <c r="AW143" s="15" t="s">
        <v>30</v>
      </c>
      <c r="AX143" s="15" t="s">
        <v>31</v>
      </c>
      <c r="AY143" s="171" t="s">
        <v>118</v>
      </c>
    </row>
    <row r="144" spans="1:65" s="2" customFormat="1" ht="24.2" customHeight="1">
      <c r="A144" s="35"/>
      <c r="B144" s="140"/>
      <c r="C144" s="141" t="s">
        <v>187</v>
      </c>
      <c r="D144" s="141" t="s">
        <v>121</v>
      </c>
      <c r="E144" s="142" t="s">
        <v>1292</v>
      </c>
      <c r="F144" s="143" t="s">
        <v>1293</v>
      </c>
      <c r="G144" s="144" t="s">
        <v>270</v>
      </c>
      <c r="H144" s="145">
        <v>1428.2</v>
      </c>
      <c r="I144" s="146"/>
      <c r="J144" s="147">
        <f>ROUND(I144*H144,2)</f>
        <v>0</v>
      </c>
      <c r="K144" s="143" t="s">
        <v>271</v>
      </c>
      <c r="L144" s="36"/>
      <c r="M144" s="148" t="s">
        <v>3</v>
      </c>
      <c r="N144" s="149" t="s">
        <v>40</v>
      </c>
      <c r="O144" s="56"/>
      <c r="P144" s="150">
        <f>O144*H144</f>
        <v>0</v>
      </c>
      <c r="Q144" s="150">
        <v>0</v>
      </c>
      <c r="R144" s="150">
        <f>Q144*H144</f>
        <v>0</v>
      </c>
      <c r="S144" s="150">
        <v>0</v>
      </c>
      <c r="T144" s="151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52" t="s">
        <v>125</v>
      </c>
      <c r="AT144" s="152" t="s">
        <v>121</v>
      </c>
      <c r="AU144" s="152" t="s">
        <v>78</v>
      </c>
      <c r="AY144" s="20" t="s">
        <v>118</v>
      </c>
      <c r="BE144" s="153">
        <f>IF(N144="základní",J144,0)</f>
        <v>0</v>
      </c>
      <c r="BF144" s="153">
        <f>IF(N144="snížená",J144,0)</f>
        <v>0</v>
      </c>
      <c r="BG144" s="153">
        <f>IF(N144="zákl. přenesená",J144,0)</f>
        <v>0</v>
      </c>
      <c r="BH144" s="153">
        <f>IF(N144="sníž. přenesená",J144,0)</f>
        <v>0</v>
      </c>
      <c r="BI144" s="153">
        <f>IF(N144="nulová",J144,0)</f>
        <v>0</v>
      </c>
      <c r="BJ144" s="20" t="s">
        <v>31</v>
      </c>
      <c r="BK144" s="153">
        <f>ROUND(I144*H144,2)</f>
        <v>0</v>
      </c>
      <c r="BL144" s="20" t="s">
        <v>125</v>
      </c>
      <c r="BM144" s="152" t="s">
        <v>1294</v>
      </c>
    </row>
    <row r="145" spans="1:47" s="2" customFormat="1" ht="11.25">
      <c r="A145" s="35"/>
      <c r="B145" s="36"/>
      <c r="C145" s="35"/>
      <c r="D145" s="181" t="s">
        <v>273</v>
      </c>
      <c r="E145" s="35"/>
      <c r="F145" s="182" t="s">
        <v>1295</v>
      </c>
      <c r="G145" s="35"/>
      <c r="H145" s="35"/>
      <c r="I145" s="183"/>
      <c r="J145" s="35"/>
      <c r="K145" s="35"/>
      <c r="L145" s="36"/>
      <c r="M145" s="184"/>
      <c r="N145" s="185"/>
      <c r="O145" s="56"/>
      <c r="P145" s="56"/>
      <c r="Q145" s="56"/>
      <c r="R145" s="56"/>
      <c r="S145" s="56"/>
      <c r="T145" s="57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T145" s="20" t="s">
        <v>273</v>
      </c>
      <c r="AU145" s="20" t="s">
        <v>78</v>
      </c>
    </row>
    <row r="146" spans="2:51" s="13" customFormat="1" ht="11.25">
      <c r="B146" s="154"/>
      <c r="D146" s="155" t="s">
        <v>127</v>
      </c>
      <c r="E146" s="156" t="s">
        <v>3</v>
      </c>
      <c r="F146" s="157" t="s">
        <v>1296</v>
      </c>
      <c r="H146" s="158">
        <v>1428.2</v>
      </c>
      <c r="I146" s="159"/>
      <c r="L146" s="154"/>
      <c r="M146" s="160"/>
      <c r="N146" s="161"/>
      <c r="O146" s="161"/>
      <c r="P146" s="161"/>
      <c r="Q146" s="161"/>
      <c r="R146" s="161"/>
      <c r="S146" s="161"/>
      <c r="T146" s="162"/>
      <c r="AT146" s="156" t="s">
        <v>127</v>
      </c>
      <c r="AU146" s="156" t="s">
        <v>78</v>
      </c>
      <c r="AV146" s="13" t="s">
        <v>78</v>
      </c>
      <c r="AW146" s="13" t="s">
        <v>30</v>
      </c>
      <c r="AX146" s="13" t="s">
        <v>31</v>
      </c>
      <c r="AY146" s="156" t="s">
        <v>118</v>
      </c>
    </row>
    <row r="147" spans="1:65" s="2" customFormat="1" ht="37.9" customHeight="1">
      <c r="A147" s="35"/>
      <c r="B147" s="140"/>
      <c r="C147" s="141" t="s">
        <v>191</v>
      </c>
      <c r="D147" s="141" t="s">
        <v>121</v>
      </c>
      <c r="E147" s="142" t="s">
        <v>403</v>
      </c>
      <c r="F147" s="143" t="s">
        <v>404</v>
      </c>
      <c r="G147" s="144" t="s">
        <v>325</v>
      </c>
      <c r="H147" s="145">
        <v>485.21</v>
      </c>
      <c r="I147" s="146"/>
      <c r="J147" s="147">
        <f>ROUND(I147*H147,2)</f>
        <v>0</v>
      </c>
      <c r="K147" s="143" t="s">
        <v>271</v>
      </c>
      <c r="L147" s="36"/>
      <c r="M147" s="148" t="s">
        <v>3</v>
      </c>
      <c r="N147" s="149" t="s">
        <v>40</v>
      </c>
      <c r="O147" s="56"/>
      <c r="P147" s="150">
        <f>O147*H147</f>
        <v>0</v>
      </c>
      <c r="Q147" s="150">
        <v>0</v>
      </c>
      <c r="R147" s="150">
        <f>Q147*H147</f>
        <v>0</v>
      </c>
      <c r="S147" s="150">
        <v>0</v>
      </c>
      <c r="T147" s="151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52" t="s">
        <v>125</v>
      </c>
      <c r="AT147" s="152" t="s">
        <v>121</v>
      </c>
      <c r="AU147" s="152" t="s">
        <v>78</v>
      </c>
      <c r="AY147" s="20" t="s">
        <v>118</v>
      </c>
      <c r="BE147" s="153">
        <f>IF(N147="základní",J147,0)</f>
        <v>0</v>
      </c>
      <c r="BF147" s="153">
        <f>IF(N147="snížená",J147,0)</f>
        <v>0</v>
      </c>
      <c r="BG147" s="153">
        <f>IF(N147="zákl. přenesená",J147,0)</f>
        <v>0</v>
      </c>
      <c r="BH147" s="153">
        <f>IF(N147="sníž. přenesená",J147,0)</f>
        <v>0</v>
      </c>
      <c r="BI147" s="153">
        <f>IF(N147="nulová",J147,0)</f>
        <v>0</v>
      </c>
      <c r="BJ147" s="20" t="s">
        <v>31</v>
      </c>
      <c r="BK147" s="153">
        <f>ROUND(I147*H147,2)</f>
        <v>0</v>
      </c>
      <c r="BL147" s="20" t="s">
        <v>125</v>
      </c>
      <c r="BM147" s="152" t="s">
        <v>1297</v>
      </c>
    </row>
    <row r="148" spans="1:47" s="2" customFormat="1" ht="11.25">
      <c r="A148" s="35"/>
      <c r="B148" s="36"/>
      <c r="C148" s="35"/>
      <c r="D148" s="181" t="s">
        <v>273</v>
      </c>
      <c r="E148" s="35"/>
      <c r="F148" s="182" t="s">
        <v>406</v>
      </c>
      <c r="G148" s="35"/>
      <c r="H148" s="35"/>
      <c r="I148" s="183"/>
      <c r="J148" s="35"/>
      <c r="K148" s="35"/>
      <c r="L148" s="36"/>
      <c r="M148" s="184"/>
      <c r="N148" s="185"/>
      <c r="O148" s="56"/>
      <c r="P148" s="56"/>
      <c r="Q148" s="56"/>
      <c r="R148" s="56"/>
      <c r="S148" s="56"/>
      <c r="T148" s="57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T148" s="20" t="s">
        <v>273</v>
      </c>
      <c r="AU148" s="20" t="s">
        <v>78</v>
      </c>
    </row>
    <row r="149" spans="2:51" s="13" customFormat="1" ht="11.25">
      <c r="B149" s="154"/>
      <c r="D149" s="155" t="s">
        <v>127</v>
      </c>
      <c r="E149" s="156" t="s">
        <v>3</v>
      </c>
      <c r="F149" s="157" t="s">
        <v>1298</v>
      </c>
      <c r="H149" s="158">
        <v>0.66</v>
      </c>
      <c r="I149" s="159"/>
      <c r="L149" s="154"/>
      <c r="M149" s="160"/>
      <c r="N149" s="161"/>
      <c r="O149" s="161"/>
      <c r="P149" s="161"/>
      <c r="Q149" s="161"/>
      <c r="R149" s="161"/>
      <c r="S149" s="161"/>
      <c r="T149" s="162"/>
      <c r="AT149" s="156" t="s">
        <v>127</v>
      </c>
      <c r="AU149" s="156" t="s">
        <v>78</v>
      </c>
      <c r="AV149" s="13" t="s">
        <v>78</v>
      </c>
      <c r="AW149" s="13" t="s">
        <v>30</v>
      </c>
      <c r="AX149" s="13" t="s">
        <v>69</v>
      </c>
      <c r="AY149" s="156" t="s">
        <v>118</v>
      </c>
    </row>
    <row r="150" spans="2:51" s="13" customFormat="1" ht="11.25">
      <c r="B150" s="154"/>
      <c r="D150" s="155" t="s">
        <v>127</v>
      </c>
      <c r="E150" s="156" t="s">
        <v>3</v>
      </c>
      <c r="F150" s="157" t="s">
        <v>1299</v>
      </c>
      <c r="H150" s="158">
        <v>484.55</v>
      </c>
      <c r="I150" s="159"/>
      <c r="L150" s="154"/>
      <c r="M150" s="160"/>
      <c r="N150" s="161"/>
      <c r="O150" s="161"/>
      <c r="P150" s="161"/>
      <c r="Q150" s="161"/>
      <c r="R150" s="161"/>
      <c r="S150" s="161"/>
      <c r="T150" s="162"/>
      <c r="AT150" s="156" t="s">
        <v>127</v>
      </c>
      <c r="AU150" s="156" t="s">
        <v>78</v>
      </c>
      <c r="AV150" s="13" t="s">
        <v>78</v>
      </c>
      <c r="AW150" s="13" t="s">
        <v>30</v>
      </c>
      <c r="AX150" s="13" t="s">
        <v>69</v>
      </c>
      <c r="AY150" s="156" t="s">
        <v>118</v>
      </c>
    </row>
    <row r="151" spans="2:51" s="15" customFormat="1" ht="11.25">
      <c r="B151" s="170"/>
      <c r="D151" s="155" t="s">
        <v>127</v>
      </c>
      <c r="E151" s="171" t="s">
        <v>3</v>
      </c>
      <c r="F151" s="172" t="s">
        <v>150</v>
      </c>
      <c r="H151" s="173">
        <v>485.21</v>
      </c>
      <c r="I151" s="174"/>
      <c r="L151" s="170"/>
      <c r="M151" s="175"/>
      <c r="N151" s="176"/>
      <c r="O151" s="176"/>
      <c r="P151" s="176"/>
      <c r="Q151" s="176"/>
      <c r="R151" s="176"/>
      <c r="S151" s="176"/>
      <c r="T151" s="177"/>
      <c r="AT151" s="171" t="s">
        <v>127</v>
      </c>
      <c r="AU151" s="171" t="s">
        <v>78</v>
      </c>
      <c r="AV151" s="15" t="s">
        <v>125</v>
      </c>
      <c r="AW151" s="15" t="s">
        <v>30</v>
      </c>
      <c r="AX151" s="15" t="s">
        <v>31</v>
      </c>
      <c r="AY151" s="171" t="s">
        <v>118</v>
      </c>
    </row>
    <row r="152" spans="1:65" s="2" customFormat="1" ht="24.2" customHeight="1">
      <c r="A152" s="35"/>
      <c r="B152" s="140"/>
      <c r="C152" s="141" t="s">
        <v>195</v>
      </c>
      <c r="D152" s="141" t="s">
        <v>121</v>
      </c>
      <c r="E152" s="142" t="s">
        <v>413</v>
      </c>
      <c r="F152" s="143" t="s">
        <v>414</v>
      </c>
      <c r="G152" s="144" t="s">
        <v>325</v>
      </c>
      <c r="H152" s="145">
        <v>485.21</v>
      </c>
      <c r="I152" s="146"/>
      <c r="J152" s="147">
        <f>ROUND(I152*H152,2)</f>
        <v>0</v>
      </c>
      <c r="K152" s="143" t="s">
        <v>271</v>
      </c>
      <c r="L152" s="36"/>
      <c r="M152" s="148" t="s">
        <v>3</v>
      </c>
      <c r="N152" s="149" t="s">
        <v>40</v>
      </c>
      <c r="O152" s="56"/>
      <c r="P152" s="150">
        <f>O152*H152</f>
        <v>0</v>
      </c>
      <c r="Q152" s="150">
        <v>0</v>
      </c>
      <c r="R152" s="150">
        <f>Q152*H152</f>
        <v>0</v>
      </c>
      <c r="S152" s="150">
        <v>0</v>
      </c>
      <c r="T152" s="151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52" t="s">
        <v>125</v>
      </c>
      <c r="AT152" s="152" t="s">
        <v>121</v>
      </c>
      <c r="AU152" s="152" t="s">
        <v>78</v>
      </c>
      <c r="AY152" s="20" t="s">
        <v>118</v>
      </c>
      <c r="BE152" s="153">
        <f>IF(N152="základní",J152,0)</f>
        <v>0</v>
      </c>
      <c r="BF152" s="153">
        <f>IF(N152="snížená",J152,0)</f>
        <v>0</v>
      </c>
      <c r="BG152" s="153">
        <f>IF(N152="zákl. přenesená",J152,0)</f>
        <v>0</v>
      </c>
      <c r="BH152" s="153">
        <f>IF(N152="sníž. přenesená",J152,0)</f>
        <v>0</v>
      </c>
      <c r="BI152" s="153">
        <f>IF(N152="nulová",J152,0)</f>
        <v>0</v>
      </c>
      <c r="BJ152" s="20" t="s">
        <v>31</v>
      </c>
      <c r="BK152" s="153">
        <f>ROUND(I152*H152,2)</f>
        <v>0</v>
      </c>
      <c r="BL152" s="20" t="s">
        <v>125</v>
      </c>
      <c r="BM152" s="152" t="s">
        <v>1300</v>
      </c>
    </row>
    <row r="153" spans="1:47" s="2" customFormat="1" ht="11.25">
      <c r="A153" s="35"/>
      <c r="B153" s="36"/>
      <c r="C153" s="35"/>
      <c r="D153" s="181" t="s">
        <v>273</v>
      </c>
      <c r="E153" s="35"/>
      <c r="F153" s="182" t="s">
        <v>416</v>
      </c>
      <c r="G153" s="35"/>
      <c r="H153" s="35"/>
      <c r="I153" s="183"/>
      <c r="J153" s="35"/>
      <c r="K153" s="35"/>
      <c r="L153" s="36"/>
      <c r="M153" s="184"/>
      <c r="N153" s="185"/>
      <c r="O153" s="56"/>
      <c r="P153" s="56"/>
      <c r="Q153" s="56"/>
      <c r="R153" s="56"/>
      <c r="S153" s="56"/>
      <c r="T153" s="57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T153" s="20" t="s">
        <v>273</v>
      </c>
      <c r="AU153" s="20" t="s">
        <v>78</v>
      </c>
    </row>
    <row r="154" spans="2:51" s="13" customFormat="1" ht="11.25">
      <c r="B154" s="154"/>
      <c r="D154" s="155" t="s">
        <v>127</v>
      </c>
      <c r="E154" s="156" t="s">
        <v>3</v>
      </c>
      <c r="F154" s="157" t="s">
        <v>1301</v>
      </c>
      <c r="H154" s="158">
        <v>0.66</v>
      </c>
      <c r="I154" s="159"/>
      <c r="L154" s="154"/>
      <c r="M154" s="160"/>
      <c r="N154" s="161"/>
      <c r="O154" s="161"/>
      <c r="P154" s="161"/>
      <c r="Q154" s="161"/>
      <c r="R154" s="161"/>
      <c r="S154" s="161"/>
      <c r="T154" s="162"/>
      <c r="AT154" s="156" t="s">
        <v>127</v>
      </c>
      <c r="AU154" s="156" t="s">
        <v>78</v>
      </c>
      <c r="AV154" s="13" t="s">
        <v>78</v>
      </c>
      <c r="AW154" s="13" t="s">
        <v>30</v>
      </c>
      <c r="AX154" s="13" t="s">
        <v>69</v>
      </c>
      <c r="AY154" s="156" t="s">
        <v>118</v>
      </c>
    </row>
    <row r="155" spans="2:51" s="13" customFormat="1" ht="11.25">
      <c r="B155" s="154"/>
      <c r="D155" s="155" t="s">
        <v>127</v>
      </c>
      <c r="E155" s="156" t="s">
        <v>3</v>
      </c>
      <c r="F155" s="157" t="s">
        <v>1299</v>
      </c>
      <c r="H155" s="158">
        <v>484.55</v>
      </c>
      <c r="I155" s="159"/>
      <c r="L155" s="154"/>
      <c r="M155" s="160"/>
      <c r="N155" s="161"/>
      <c r="O155" s="161"/>
      <c r="P155" s="161"/>
      <c r="Q155" s="161"/>
      <c r="R155" s="161"/>
      <c r="S155" s="161"/>
      <c r="T155" s="162"/>
      <c r="AT155" s="156" t="s">
        <v>127</v>
      </c>
      <c r="AU155" s="156" t="s">
        <v>78</v>
      </c>
      <c r="AV155" s="13" t="s">
        <v>78</v>
      </c>
      <c r="AW155" s="13" t="s">
        <v>30</v>
      </c>
      <c r="AX155" s="13" t="s">
        <v>69</v>
      </c>
      <c r="AY155" s="156" t="s">
        <v>118</v>
      </c>
    </row>
    <row r="156" spans="2:51" s="15" customFormat="1" ht="11.25">
      <c r="B156" s="170"/>
      <c r="D156" s="155" t="s">
        <v>127</v>
      </c>
      <c r="E156" s="171" t="s">
        <v>3</v>
      </c>
      <c r="F156" s="172" t="s">
        <v>150</v>
      </c>
      <c r="H156" s="173">
        <v>485.21</v>
      </c>
      <c r="I156" s="174"/>
      <c r="L156" s="170"/>
      <c r="M156" s="175"/>
      <c r="N156" s="176"/>
      <c r="O156" s="176"/>
      <c r="P156" s="176"/>
      <c r="Q156" s="176"/>
      <c r="R156" s="176"/>
      <c r="S156" s="176"/>
      <c r="T156" s="177"/>
      <c r="AT156" s="171" t="s">
        <v>127</v>
      </c>
      <c r="AU156" s="171" t="s">
        <v>78</v>
      </c>
      <c r="AV156" s="15" t="s">
        <v>125</v>
      </c>
      <c r="AW156" s="15" t="s">
        <v>30</v>
      </c>
      <c r="AX156" s="15" t="s">
        <v>31</v>
      </c>
      <c r="AY156" s="171" t="s">
        <v>118</v>
      </c>
    </row>
    <row r="157" spans="1:65" s="2" customFormat="1" ht="16.5" customHeight="1">
      <c r="A157" s="35"/>
      <c r="B157" s="140"/>
      <c r="C157" s="141" t="s">
        <v>205</v>
      </c>
      <c r="D157" s="141" t="s">
        <v>121</v>
      </c>
      <c r="E157" s="142" t="s">
        <v>418</v>
      </c>
      <c r="F157" s="143" t="s">
        <v>419</v>
      </c>
      <c r="G157" s="144" t="s">
        <v>325</v>
      </c>
      <c r="H157" s="145">
        <v>291.39</v>
      </c>
      <c r="I157" s="146"/>
      <c r="J157" s="147">
        <f>ROUND(I157*H157,2)</f>
        <v>0</v>
      </c>
      <c r="K157" s="143" t="s">
        <v>3</v>
      </c>
      <c r="L157" s="36"/>
      <c r="M157" s="148" t="s">
        <v>3</v>
      </c>
      <c r="N157" s="149" t="s">
        <v>40</v>
      </c>
      <c r="O157" s="56"/>
      <c r="P157" s="150">
        <f>O157*H157</f>
        <v>0</v>
      </c>
      <c r="Q157" s="150">
        <v>0</v>
      </c>
      <c r="R157" s="150">
        <f>Q157*H157</f>
        <v>0</v>
      </c>
      <c r="S157" s="150">
        <v>0</v>
      </c>
      <c r="T157" s="151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52" t="s">
        <v>125</v>
      </c>
      <c r="AT157" s="152" t="s">
        <v>121</v>
      </c>
      <c r="AU157" s="152" t="s">
        <v>78</v>
      </c>
      <c r="AY157" s="20" t="s">
        <v>118</v>
      </c>
      <c r="BE157" s="153">
        <f>IF(N157="základní",J157,0)</f>
        <v>0</v>
      </c>
      <c r="BF157" s="153">
        <f>IF(N157="snížená",J157,0)</f>
        <v>0</v>
      </c>
      <c r="BG157" s="153">
        <f>IF(N157="zákl. přenesená",J157,0)</f>
        <v>0</v>
      </c>
      <c r="BH157" s="153">
        <f>IF(N157="sníž. přenesená",J157,0)</f>
        <v>0</v>
      </c>
      <c r="BI157" s="153">
        <f>IF(N157="nulová",J157,0)</f>
        <v>0</v>
      </c>
      <c r="BJ157" s="20" t="s">
        <v>31</v>
      </c>
      <c r="BK157" s="153">
        <f>ROUND(I157*H157,2)</f>
        <v>0</v>
      </c>
      <c r="BL157" s="20" t="s">
        <v>125</v>
      </c>
      <c r="BM157" s="152" t="s">
        <v>1302</v>
      </c>
    </row>
    <row r="158" spans="2:51" s="13" customFormat="1" ht="11.25">
      <c r="B158" s="154"/>
      <c r="D158" s="155" t="s">
        <v>127</v>
      </c>
      <c r="E158" s="156" t="s">
        <v>3</v>
      </c>
      <c r="F158" s="157" t="s">
        <v>1301</v>
      </c>
      <c r="H158" s="158">
        <v>0.66</v>
      </c>
      <c r="I158" s="159"/>
      <c r="L158" s="154"/>
      <c r="M158" s="160"/>
      <c r="N158" s="161"/>
      <c r="O158" s="161"/>
      <c r="P158" s="161"/>
      <c r="Q158" s="161"/>
      <c r="R158" s="161"/>
      <c r="S158" s="161"/>
      <c r="T158" s="162"/>
      <c r="AT158" s="156" t="s">
        <v>127</v>
      </c>
      <c r="AU158" s="156" t="s">
        <v>78</v>
      </c>
      <c r="AV158" s="13" t="s">
        <v>78</v>
      </c>
      <c r="AW158" s="13" t="s">
        <v>30</v>
      </c>
      <c r="AX158" s="13" t="s">
        <v>69</v>
      </c>
      <c r="AY158" s="156" t="s">
        <v>118</v>
      </c>
    </row>
    <row r="159" spans="2:51" s="13" customFormat="1" ht="11.25">
      <c r="B159" s="154"/>
      <c r="D159" s="155" t="s">
        <v>127</v>
      </c>
      <c r="E159" s="156" t="s">
        <v>3</v>
      </c>
      <c r="F159" s="157" t="s">
        <v>1303</v>
      </c>
      <c r="H159" s="158">
        <v>290.73</v>
      </c>
      <c r="I159" s="159"/>
      <c r="L159" s="154"/>
      <c r="M159" s="160"/>
      <c r="N159" s="161"/>
      <c r="O159" s="161"/>
      <c r="P159" s="161"/>
      <c r="Q159" s="161"/>
      <c r="R159" s="161"/>
      <c r="S159" s="161"/>
      <c r="T159" s="162"/>
      <c r="AT159" s="156" t="s">
        <v>127</v>
      </c>
      <c r="AU159" s="156" t="s">
        <v>78</v>
      </c>
      <c r="AV159" s="13" t="s">
        <v>78</v>
      </c>
      <c r="AW159" s="13" t="s">
        <v>30</v>
      </c>
      <c r="AX159" s="13" t="s">
        <v>69</v>
      </c>
      <c r="AY159" s="156" t="s">
        <v>118</v>
      </c>
    </row>
    <row r="160" spans="2:51" s="15" customFormat="1" ht="11.25">
      <c r="B160" s="170"/>
      <c r="D160" s="155" t="s">
        <v>127</v>
      </c>
      <c r="E160" s="171" t="s">
        <v>3</v>
      </c>
      <c r="F160" s="172" t="s">
        <v>150</v>
      </c>
      <c r="H160" s="173">
        <v>291.39</v>
      </c>
      <c r="I160" s="174"/>
      <c r="L160" s="170"/>
      <c r="M160" s="175"/>
      <c r="N160" s="176"/>
      <c r="O160" s="176"/>
      <c r="P160" s="176"/>
      <c r="Q160" s="176"/>
      <c r="R160" s="176"/>
      <c r="S160" s="176"/>
      <c r="T160" s="177"/>
      <c r="AT160" s="171" t="s">
        <v>127</v>
      </c>
      <c r="AU160" s="171" t="s">
        <v>78</v>
      </c>
      <c r="AV160" s="15" t="s">
        <v>125</v>
      </c>
      <c r="AW160" s="15" t="s">
        <v>30</v>
      </c>
      <c r="AX160" s="15" t="s">
        <v>31</v>
      </c>
      <c r="AY160" s="171" t="s">
        <v>118</v>
      </c>
    </row>
    <row r="161" spans="1:65" s="2" customFormat="1" ht="16.5" customHeight="1">
      <c r="A161" s="35"/>
      <c r="B161" s="140"/>
      <c r="C161" s="141" t="s">
        <v>209</v>
      </c>
      <c r="D161" s="141" t="s">
        <v>121</v>
      </c>
      <c r="E161" s="142" t="s">
        <v>422</v>
      </c>
      <c r="F161" s="143" t="s">
        <v>423</v>
      </c>
      <c r="G161" s="144" t="s">
        <v>325</v>
      </c>
      <c r="H161" s="145">
        <v>193.82</v>
      </c>
      <c r="I161" s="146"/>
      <c r="J161" s="147">
        <f>ROUND(I161*H161,2)</f>
        <v>0</v>
      </c>
      <c r="K161" s="143" t="s">
        <v>3</v>
      </c>
      <c r="L161" s="36"/>
      <c r="M161" s="148" t="s">
        <v>3</v>
      </c>
      <c r="N161" s="149" t="s">
        <v>40</v>
      </c>
      <c r="O161" s="56"/>
      <c r="P161" s="150">
        <f>O161*H161</f>
        <v>0</v>
      </c>
      <c r="Q161" s="150">
        <v>0</v>
      </c>
      <c r="R161" s="150">
        <f>Q161*H161</f>
        <v>0</v>
      </c>
      <c r="S161" s="150">
        <v>0</v>
      </c>
      <c r="T161" s="151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52" t="s">
        <v>125</v>
      </c>
      <c r="AT161" s="152" t="s">
        <v>121</v>
      </c>
      <c r="AU161" s="152" t="s">
        <v>78</v>
      </c>
      <c r="AY161" s="20" t="s">
        <v>118</v>
      </c>
      <c r="BE161" s="153">
        <f>IF(N161="základní",J161,0)</f>
        <v>0</v>
      </c>
      <c r="BF161" s="153">
        <f>IF(N161="snížená",J161,0)</f>
        <v>0</v>
      </c>
      <c r="BG161" s="153">
        <f>IF(N161="zákl. přenesená",J161,0)</f>
        <v>0</v>
      </c>
      <c r="BH161" s="153">
        <f>IF(N161="sníž. přenesená",J161,0)</f>
        <v>0</v>
      </c>
      <c r="BI161" s="153">
        <f>IF(N161="nulová",J161,0)</f>
        <v>0</v>
      </c>
      <c r="BJ161" s="20" t="s">
        <v>31</v>
      </c>
      <c r="BK161" s="153">
        <f>ROUND(I161*H161,2)</f>
        <v>0</v>
      </c>
      <c r="BL161" s="20" t="s">
        <v>125</v>
      </c>
      <c r="BM161" s="152" t="s">
        <v>1304</v>
      </c>
    </row>
    <row r="162" spans="2:51" s="13" customFormat="1" ht="11.25">
      <c r="B162" s="154"/>
      <c r="D162" s="155" t="s">
        <v>127</v>
      </c>
      <c r="E162" s="156" t="s">
        <v>3</v>
      </c>
      <c r="F162" s="157" t="s">
        <v>1305</v>
      </c>
      <c r="H162" s="158">
        <v>193.82</v>
      </c>
      <c r="I162" s="159"/>
      <c r="L162" s="154"/>
      <c r="M162" s="160"/>
      <c r="N162" s="161"/>
      <c r="O162" s="161"/>
      <c r="P162" s="161"/>
      <c r="Q162" s="161"/>
      <c r="R162" s="161"/>
      <c r="S162" s="161"/>
      <c r="T162" s="162"/>
      <c r="AT162" s="156" t="s">
        <v>127</v>
      </c>
      <c r="AU162" s="156" t="s">
        <v>78</v>
      </c>
      <c r="AV162" s="13" t="s">
        <v>78</v>
      </c>
      <c r="AW162" s="13" t="s">
        <v>30</v>
      </c>
      <c r="AX162" s="13" t="s">
        <v>31</v>
      </c>
      <c r="AY162" s="156" t="s">
        <v>118</v>
      </c>
    </row>
    <row r="163" spans="1:65" s="2" customFormat="1" ht="24.2" customHeight="1">
      <c r="A163" s="35"/>
      <c r="B163" s="140"/>
      <c r="C163" s="141" t="s">
        <v>213</v>
      </c>
      <c r="D163" s="141" t="s">
        <v>121</v>
      </c>
      <c r="E163" s="142" t="s">
        <v>426</v>
      </c>
      <c r="F163" s="143" t="s">
        <v>427</v>
      </c>
      <c r="G163" s="144" t="s">
        <v>325</v>
      </c>
      <c r="H163" s="145">
        <v>568.7</v>
      </c>
      <c r="I163" s="146"/>
      <c r="J163" s="147">
        <f>ROUND(I163*H163,2)</f>
        <v>0</v>
      </c>
      <c r="K163" s="143" t="s">
        <v>271</v>
      </c>
      <c r="L163" s="36"/>
      <c r="M163" s="148" t="s">
        <v>3</v>
      </c>
      <c r="N163" s="149" t="s">
        <v>40</v>
      </c>
      <c r="O163" s="56"/>
      <c r="P163" s="150">
        <f>O163*H163</f>
        <v>0</v>
      </c>
      <c r="Q163" s="150">
        <v>0</v>
      </c>
      <c r="R163" s="150">
        <f>Q163*H163</f>
        <v>0</v>
      </c>
      <c r="S163" s="150">
        <v>0</v>
      </c>
      <c r="T163" s="151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52" t="s">
        <v>125</v>
      </c>
      <c r="AT163" s="152" t="s">
        <v>121</v>
      </c>
      <c r="AU163" s="152" t="s">
        <v>78</v>
      </c>
      <c r="AY163" s="20" t="s">
        <v>118</v>
      </c>
      <c r="BE163" s="153">
        <f>IF(N163="základní",J163,0)</f>
        <v>0</v>
      </c>
      <c r="BF163" s="153">
        <f>IF(N163="snížená",J163,0)</f>
        <v>0</v>
      </c>
      <c r="BG163" s="153">
        <f>IF(N163="zákl. přenesená",J163,0)</f>
        <v>0</v>
      </c>
      <c r="BH163" s="153">
        <f>IF(N163="sníž. přenesená",J163,0)</f>
        <v>0</v>
      </c>
      <c r="BI163" s="153">
        <f>IF(N163="nulová",J163,0)</f>
        <v>0</v>
      </c>
      <c r="BJ163" s="20" t="s">
        <v>31</v>
      </c>
      <c r="BK163" s="153">
        <f>ROUND(I163*H163,2)</f>
        <v>0</v>
      </c>
      <c r="BL163" s="20" t="s">
        <v>125</v>
      </c>
      <c r="BM163" s="152" t="s">
        <v>1306</v>
      </c>
    </row>
    <row r="164" spans="1:47" s="2" customFormat="1" ht="11.25">
      <c r="A164" s="35"/>
      <c r="B164" s="36"/>
      <c r="C164" s="35"/>
      <c r="D164" s="181" t="s">
        <v>273</v>
      </c>
      <c r="E164" s="35"/>
      <c r="F164" s="182" t="s">
        <v>429</v>
      </c>
      <c r="G164" s="35"/>
      <c r="H164" s="35"/>
      <c r="I164" s="183"/>
      <c r="J164" s="35"/>
      <c r="K164" s="35"/>
      <c r="L164" s="36"/>
      <c r="M164" s="184"/>
      <c r="N164" s="185"/>
      <c r="O164" s="56"/>
      <c r="P164" s="56"/>
      <c r="Q164" s="56"/>
      <c r="R164" s="56"/>
      <c r="S164" s="56"/>
      <c r="T164" s="57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T164" s="20" t="s">
        <v>273</v>
      </c>
      <c r="AU164" s="20" t="s">
        <v>78</v>
      </c>
    </row>
    <row r="165" spans="2:51" s="13" customFormat="1" ht="11.25">
      <c r="B165" s="154"/>
      <c r="D165" s="155" t="s">
        <v>127</v>
      </c>
      <c r="E165" s="156" t="s">
        <v>3</v>
      </c>
      <c r="F165" s="157" t="s">
        <v>1281</v>
      </c>
      <c r="H165" s="158">
        <v>286.44</v>
      </c>
      <c r="I165" s="159"/>
      <c r="L165" s="154"/>
      <c r="M165" s="160"/>
      <c r="N165" s="161"/>
      <c r="O165" s="161"/>
      <c r="P165" s="161"/>
      <c r="Q165" s="161"/>
      <c r="R165" s="161"/>
      <c r="S165" s="161"/>
      <c r="T165" s="162"/>
      <c r="AT165" s="156" t="s">
        <v>127</v>
      </c>
      <c r="AU165" s="156" t="s">
        <v>78</v>
      </c>
      <c r="AV165" s="13" t="s">
        <v>78</v>
      </c>
      <c r="AW165" s="13" t="s">
        <v>30</v>
      </c>
      <c r="AX165" s="13" t="s">
        <v>69</v>
      </c>
      <c r="AY165" s="156" t="s">
        <v>118</v>
      </c>
    </row>
    <row r="166" spans="2:51" s="13" customFormat="1" ht="11.25">
      <c r="B166" s="154"/>
      <c r="D166" s="155" t="s">
        <v>127</v>
      </c>
      <c r="E166" s="156" t="s">
        <v>3</v>
      </c>
      <c r="F166" s="157" t="s">
        <v>1282</v>
      </c>
      <c r="H166" s="158">
        <v>179.3</v>
      </c>
      <c r="I166" s="159"/>
      <c r="L166" s="154"/>
      <c r="M166" s="160"/>
      <c r="N166" s="161"/>
      <c r="O166" s="161"/>
      <c r="P166" s="161"/>
      <c r="Q166" s="161"/>
      <c r="R166" s="161"/>
      <c r="S166" s="161"/>
      <c r="T166" s="162"/>
      <c r="AT166" s="156" t="s">
        <v>127</v>
      </c>
      <c r="AU166" s="156" t="s">
        <v>78</v>
      </c>
      <c r="AV166" s="13" t="s">
        <v>78</v>
      </c>
      <c r="AW166" s="13" t="s">
        <v>30</v>
      </c>
      <c r="AX166" s="13" t="s">
        <v>69</v>
      </c>
      <c r="AY166" s="156" t="s">
        <v>118</v>
      </c>
    </row>
    <row r="167" spans="2:51" s="13" customFormat="1" ht="11.25">
      <c r="B167" s="154"/>
      <c r="D167" s="155" t="s">
        <v>127</v>
      </c>
      <c r="E167" s="156" t="s">
        <v>3</v>
      </c>
      <c r="F167" s="157" t="s">
        <v>1283</v>
      </c>
      <c r="H167" s="158">
        <v>18.81</v>
      </c>
      <c r="I167" s="159"/>
      <c r="L167" s="154"/>
      <c r="M167" s="160"/>
      <c r="N167" s="161"/>
      <c r="O167" s="161"/>
      <c r="P167" s="161"/>
      <c r="Q167" s="161"/>
      <c r="R167" s="161"/>
      <c r="S167" s="161"/>
      <c r="T167" s="162"/>
      <c r="AT167" s="156" t="s">
        <v>127</v>
      </c>
      <c r="AU167" s="156" t="s">
        <v>78</v>
      </c>
      <c r="AV167" s="13" t="s">
        <v>78</v>
      </c>
      <c r="AW167" s="13" t="s">
        <v>30</v>
      </c>
      <c r="AX167" s="13" t="s">
        <v>69</v>
      </c>
      <c r="AY167" s="156" t="s">
        <v>118</v>
      </c>
    </row>
    <row r="168" spans="2:51" s="13" customFormat="1" ht="11.25">
      <c r="B168" s="154"/>
      <c r="D168" s="155" t="s">
        <v>127</v>
      </c>
      <c r="E168" s="156" t="s">
        <v>3</v>
      </c>
      <c r="F168" s="157" t="s">
        <v>1307</v>
      </c>
      <c r="H168" s="158">
        <v>47.74</v>
      </c>
      <c r="I168" s="159"/>
      <c r="L168" s="154"/>
      <c r="M168" s="160"/>
      <c r="N168" s="161"/>
      <c r="O168" s="161"/>
      <c r="P168" s="161"/>
      <c r="Q168" s="161"/>
      <c r="R168" s="161"/>
      <c r="S168" s="161"/>
      <c r="T168" s="162"/>
      <c r="AT168" s="156" t="s">
        <v>127</v>
      </c>
      <c r="AU168" s="156" t="s">
        <v>78</v>
      </c>
      <c r="AV168" s="13" t="s">
        <v>78</v>
      </c>
      <c r="AW168" s="13" t="s">
        <v>30</v>
      </c>
      <c r="AX168" s="13" t="s">
        <v>69</v>
      </c>
      <c r="AY168" s="156" t="s">
        <v>118</v>
      </c>
    </row>
    <row r="169" spans="2:51" s="13" customFormat="1" ht="11.25">
      <c r="B169" s="154"/>
      <c r="D169" s="155" t="s">
        <v>127</v>
      </c>
      <c r="E169" s="156" t="s">
        <v>3</v>
      </c>
      <c r="F169" s="157" t="s">
        <v>1308</v>
      </c>
      <c r="H169" s="158">
        <v>35.86</v>
      </c>
      <c r="I169" s="159"/>
      <c r="L169" s="154"/>
      <c r="M169" s="160"/>
      <c r="N169" s="161"/>
      <c r="O169" s="161"/>
      <c r="P169" s="161"/>
      <c r="Q169" s="161"/>
      <c r="R169" s="161"/>
      <c r="S169" s="161"/>
      <c r="T169" s="162"/>
      <c r="AT169" s="156" t="s">
        <v>127</v>
      </c>
      <c r="AU169" s="156" t="s">
        <v>78</v>
      </c>
      <c r="AV169" s="13" t="s">
        <v>78</v>
      </c>
      <c r="AW169" s="13" t="s">
        <v>30</v>
      </c>
      <c r="AX169" s="13" t="s">
        <v>69</v>
      </c>
      <c r="AY169" s="156" t="s">
        <v>118</v>
      </c>
    </row>
    <row r="170" spans="2:51" s="13" customFormat="1" ht="11.25">
      <c r="B170" s="154"/>
      <c r="D170" s="155" t="s">
        <v>127</v>
      </c>
      <c r="E170" s="156" t="s">
        <v>3</v>
      </c>
      <c r="F170" s="157" t="s">
        <v>1309</v>
      </c>
      <c r="H170" s="158">
        <v>2.2</v>
      </c>
      <c r="I170" s="159"/>
      <c r="L170" s="154"/>
      <c r="M170" s="160"/>
      <c r="N170" s="161"/>
      <c r="O170" s="161"/>
      <c r="P170" s="161"/>
      <c r="Q170" s="161"/>
      <c r="R170" s="161"/>
      <c r="S170" s="161"/>
      <c r="T170" s="162"/>
      <c r="AT170" s="156" t="s">
        <v>127</v>
      </c>
      <c r="AU170" s="156" t="s">
        <v>78</v>
      </c>
      <c r="AV170" s="13" t="s">
        <v>78</v>
      </c>
      <c r="AW170" s="13" t="s">
        <v>30</v>
      </c>
      <c r="AX170" s="13" t="s">
        <v>69</v>
      </c>
      <c r="AY170" s="156" t="s">
        <v>118</v>
      </c>
    </row>
    <row r="171" spans="2:51" s="13" customFormat="1" ht="11.25">
      <c r="B171" s="154"/>
      <c r="D171" s="155" t="s">
        <v>127</v>
      </c>
      <c r="E171" s="156" t="s">
        <v>3</v>
      </c>
      <c r="F171" s="157" t="s">
        <v>1310</v>
      </c>
      <c r="H171" s="158">
        <v>-43.23</v>
      </c>
      <c r="I171" s="159"/>
      <c r="L171" s="154"/>
      <c r="M171" s="160"/>
      <c r="N171" s="161"/>
      <c r="O171" s="161"/>
      <c r="P171" s="161"/>
      <c r="Q171" s="161"/>
      <c r="R171" s="161"/>
      <c r="S171" s="161"/>
      <c r="T171" s="162"/>
      <c r="AT171" s="156" t="s">
        <v>127</v>
      </c>
      <c r="AU171" s="156" t="s">
        <v>78</v>
      </c>
      <c r="AV171" s="13" t="s">
        <v>78</v>
      </c>
      <c r="AW171" s="13" t="s">
        <v>30</v>
      </c>
      <c r="AX171" s="13" t="s">
        <v>69</v>
      </c>
      <c r="AY171" s="156" t="s">
        <v>118</v>
      </c>
    </row>
    <row r="172" spans="2:51" s="13" customFormat="1" ht="11.25">
      <c r="B172" s="154"/>
      <c r="D172" s="155" t="s">
        <v>127</v>
      </c>
      <c r="E172" s="156" t="s">
        <v>3</v>
      </c>
      <c r="F172" s="157" t="s">
        <v>1311</v>
      </c>
      <c r="H172" s="158">
        <v>-172.92</v>
      </c>
      <c r="I172" s="159"/>
      <c r="L172" s="154"/>
      <c r="M172" s="160"/>
      <c r="N172" s="161"/>
      <c r="O172" s="161"/>
      <c r="P172" s="161"/>
      <c r="Q172" s="161"/>
      <c r="R172" s="161"/>
      <c r="S172" s="161"/>
      <c r="T172" s="162"/>
      <c r="AT172" s="156" t="s">
        <v>127</v>
      </c>
      <c r="AU172" s="156" t="s">
        <v>78</v>
      </c>
      <c r="AV172" s="13" t="s">
        <v>78</v>
      </c>
      <c r="AW172" s="13" t="s">
        <v>30</v>
      </c>
      <c r="AX172" s="13" t="s">
        <v>69</v>
      </c>
      <c r="AY172" s="156" t="s">
        <v>118</v>
      </c>
    </row>
    <row r="173" spans="2:51" s="16" customFormat="1" ht="11.25">
      <c r="B173" s="186"/>
      <c r="D173" s="155" t="s">
        <v>127</v>
      </c>
      <c r="E173" s="187" t="s">
        <v>3</v>
      </c>
      <c r="F173" s="188" t="s">
        <v>335</v>
      </c>
      <c r="H173" s="189">
        <v>354.20000000000005</v>
      </c>
      <c r="I173" s="190"/>
      <c r="L173" s="186"/>
      <c r="M173" s="191"/>
      <c r="N173" s="192"/>
      <c r="O173" s="192"/>
      <c r="P173" s="192"/>
      <c r="Q173" s="192"/>
      <c r="R173" s="192"/>
      <c r="S173" s="192"/>
      <c r="T173" s="193"/>
      <c r="AT173" s="187" t="s">
        <v>127</v>
      </c>
      <c r="AU173" s="187" t="s">
        <v>78</v>
      </c>
      <c r="AV173" s="16" t="s">
        <v>131</v>
      </c>
      <c r="AW173" s="16" t="s">
        <v>30</v>
      </c>
      <c r="AX173" s="16" t="s">
        <v>69</v>
      </c>
      <c r="AY173" s="187" t="s">
        <v>118</v>
      </c>
    </row>
    <row r="174" spans="2:51" s="14" customFormat="1" ht="11.25">
      <c r="B174" s="163"/>
      <c r="D174" s="155" t="s">
        <v>127</v>
      </c>
      <c r="E174" s="164" t="s">
        <v>3</v>
      </c>
      <c r="F174" s="165" t="s">
        <v>1312</v>
      </c>
      <c r="H174" s="164" t="s">
        <v>3</v>
      </c>
      <c r="I174" s="166"/>
      <c r="L174" s="163"/>
      <c r="M174" s="167"/>
      <c r="N174" s="168"/>
      <c r="O174" s="168"/>
      <c r="P174" s="168"/>
      <c r="Q174" s="168"/>
      <c r="R174" s="168"/>
      <c r="S174" s="168"/>
      <c r="T174" s="169"/>
      <c r="AT174" s="164" t="s">
        <v>127</v>
      </c>
      <c r="AU174" s="164" t="s">
        <v>78</v>
      </c>
      <c r="AV174" s="14" t="s">
        <v>31</v>
      </c>
      <c r="AW174" s="14" t="s">
        <v>30</v>
      </c>
      <c r="AX174" s="14" t="s">
        <v>69</v>
      </c>
      <c r="AY174" s="164" t="s">
        <v>118</v>
      </c>
    </row>
    <row r="175" spans="2:51" s="13" customFormat="1" ht="11.25">
      <c r="B175" s="154"/>
      <c r="D175" s="155" t="s">
        <v>127</v>
      </c>
      <c r="E175" s="156" t="s">
        <v>3</v>
      </c>
      <c r="F175" s="157" t="s">
        <v>1313</v>
      </c>
      <c r="H175" s="158">
        <v>119.35</v>
      </c>
      <c r="I175" s="159"/>
      <c r="L175" s="154"/>
      <c r="M175" s="160"/>
      <c r="N175" s="161"/>
      <c r="O175" s="161"/>
      <c r="P175" s="161"/>
      <c r="Q175" s="161"/>
      <c r="R175" s="161"/>
      <c r="S175" s="161"/>
      <c r="T175" s="162"/>
      <c r="AT175" s="156" t="s">
        <v>127</v>
      </c>
      <c r="AU175" s="156" t="s">
        <v>78</v>
      </c>
      <c r="AV175" s="13" t="s">
        <v>78</v>
      </c>
      <c r="AW175" s="13" t="s">
        <v>30</v>
      </c>
      <c r="AX175" s="13" t="s">
        <v>69</v>
      </c>
      <c r="AY175" s="156" t="s">
        <v>118</v>
      </c>
    </row>
    <row r="176" spans="2:51" s="13" customFormat="1" ht="11.25">
      <c r="B176" s="154"/>
      <c r="D176" s="155" t="s">
        <v>127</v>
      </c>
      <c r="E176" s="156" t="s">
        <v>3</v>
      </c>
      <c r="F176" s="157" t="s">
        <v>1314</v>
      </c>
      <c r="H176" s="158">
        <v>89.65</v>
      </c>
      <c r="I176" s="159"/>
      <c r="L176" s="154"/>
      <c r="M176" s="160"/>
      <c r="N176" s="161"/>
      <c r="O176" s="161"/>
      <c r="P176" s="161"/>
      <c r="Q176" s="161"/>
      <c r="R176" s="161"/>
      <c r="S176" s="161"/>
      <c r="T176" s="162"/>
      <c r="AT176" s="156" t="s">
        <v>127</v>
      </c>
      <c r="AU176" s="156" t="s">
        <v>78</v>
      </c>
      <c r="AV176" s="13" t="s">
        <v>78</v>
      </c>
      <c r="AW176" s="13" t="s">
        <v>30</v>
      </c>
      <c r="AX176" s="13" t="s">
        <v>69</v>
      </c>
      <c r="AY176" s="156" t="s">
        <v>118</v>
      </c>
    </row>
    <row r="177" spans="2:51" s="13" customFormat="1" ht="11.25">
      <c r="B177" s="154"/>
      <c r="D177" s="155" t="s">
        <v>127</v>
      </c>
      <c r="E177" s="156" t="s">
        <v>3</v>
      </c>
      <c r="F177" s="157" t="s">
        <v>1315</v>
      </c>
      <c r="H177" s="158">
        <v>5.5</v>
      </c>
      <c r="I177" s="159"/>
      <c r="L177" s="154"/>
      <c r="M177" s="160"/>
      <c r="N177" s="161"/>
      <c r="O177" s="161"/>
      <c r="P177" s="161"/>
      <c r="Q177" s="161"/>
      <c r="R177" s="161"/>
      <c r="S177" s="161"/>
      <c r="T177" s="162"/>
      <c r="AT177" s="156" t="s">
        <v>127</v>
      </c>
      <c r="AU177" s="156" t="s">
        <v>78</v>
      </c>
      <c r="AV177" s="13" t="s">
        <v>78</v>
      </c>
      <c r="AW177" s="13" t="s">
        <v>30</v>
      </c>
      <c r="AX177" s="13" t="s">
        <v>69</v>
      </c>
      <c r="AY177" s="156" t="s">
        <v>118</v>
      </c>
    </row>
    <row r="178" spans="2:51" s="16" customFormat="1" ht="11.25">
      <c r="B178" s="186"/>
      <c r="D178" s="155" t="s">
        <v>127</v>
      </c>
      <c r="E178" s="187" t="s">
        <v>3</v>
      </c>
      <c r="F178" s="188" t="s">
        <v>335</v>
      </c>
      <c r="H178" s="189">
        <v>214.5</v>
      </c>
      <c r="I178" s="190"/>
      <c r="L178" s="186"/>
      <c r="M178" s="191"/>
      <c r="N178" s="192"/>
      <c r="O178" s="192"/>
      <c r="P178" s="192"/>
      <c r="Q178" s="192"/>
      <c r="R178" s="192"/>
      <c r="S178" s="192"/>
      <c r="T178" s="193"/>
      <c r="AT178" s="187" t="s">
        <v>127</v>
      </c>
      <c r="AU178" s="187" t="s">
        <v>78</v>
      </c>
      <c r="AV178" s="16" t="s">
        <v>131</v>
      </c>
      <c r="AW178" s="16" t="s">
        <v>30</v>
      </c>
      <c r="AX178" s="16" t="s">
        <v>69</v>
      </c>
      <c r="AY178" s="187" t="s">
        <v>118</v>
      </c>
    </row>
    <row r="179" spans="2:51" s="15" customFormat="1" ht="11.25">
      <c r="B179" s="170"/>
      <c r="D179" s="155" t="s">
        <v>127</v>
      </c>
      <c r="E179" s="171" t="s">
        <v>3</v>
      </c>
      <c r="F179" s="172" t="s">
        <v>150</v>
      </c>
      <c r="H179" s="173">
        <v>568.7</v>
      </c>
      <c r="I179" s="174"/>
      <c r="L179" s="170"/>
      <c r="M179" s="175"/>
      <c r="N179" s="176"/>
      <c r="O179" s="176"/>
      <c r="P179" s="176"/>
      <c r="Q179" s="176"/>
      <c r="R179" s="176"/>
      <c r="S179" s="176"/>
      <c r="T179" s="177"/>
      <c r="AT179" s="171" t="s">
        <v>127</v>
      </c>
      <c r="AU179" s="171" t="s">
        <v>78</v>
      </c>
      <c r="AV179" s="15" t="s">
        <v>125</v>
      </c>
      <c r="AW179" s="15" t="s">
        <v>30</v>
      </c>
      <c r="AX179" s="15" t="s">
        <v>31</v>
      </c>
      <c r="AY179" s="171" t="s">
        <v>118</v>
      </c>
    </row>
    <row r="180" spans="1:65" s="2" customFormat="1" ht="16.5" customHeight="1">
      <c r="A180" s="35"/>
      <c r="B180" s="140"/>
      <c r="C180" s="194" t="s">
        <v>222</v>
      </c>
      <c r="D180" s="194" t="s">
        <v>445</v>
      </c>
      <c r="E180" s="195" t="s">
        <v>446</v>
      </c>
      <c r="F180" s="196" t="s">
        <v>447</v>
      </c>
      <c r="G180" s="197" t="s">
        <v>448</v>
      </c>
      <c r="H180" s="198">
        <v>736.382</v>
      </c>
      <c r="I180" s="199"/>
      <c r="J180" s="200">
        <f>ROUND(I180*H180,2)</f>
        <v>0</v>
      </c>
      <c r="K180" s="196" t="s">
        <v>3</v>
      </c>
      <c r="L180" s="201"/>
      <c r="M180" s="202" t="s">
        <v>3</v>
      </c>
      <c r="N180" s="203" t="s">
        <v>40</v>
      </c>
      <c r="O180" s="56"/>
      <c r="P180" s="150">
        <f>O180*H180</f>
        <v>0</v>
      </c>
      <c r="Q180" s="150">
        <v>0</v>
      </c>
      <c r="R180" s="150">
        <f>Q180*H180</f>
        <v>0</v>
      </c>
      <c r="S180" s="150">
        <v>0</v>
      </c>
      <c r="T180" s="151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152" t="s">
        <v>160</v>
      </c>
      <c r="AT180" s="152" t="s">
        <v>445</v>
      </c>
      <c r="AU180" s="152" t="s">
        <v>78</v>
      </c>
      <c r="AY180" s="20" t="s">
        <v>118</v>
      </c>
      <c r="BE180" s="153">
        <f>IF(N180="základní",J180,0)</f>
        <v>0</v>
      </c>
      <c r="BF180" s="153">
        <f>IF(N180="snížená",J180,0)</f>
        <v>0</v>
      </c>
      <c r="BG180" s="153">
        <f>IF(N180="zákl. přenesená",J180,0)</f>
        <v>0</v>
      </c>
      <c r="BH180" s="153">
        <f>IF(N180="sníž. přenesená",J180,0)</f>
        <v>0</v>
      </c>
      <c r="BI180" s="153">
        <f>IF(N180="nulová",J180,0)</f>
        <v>0</v>
      </c>
      <c r="BJ180" s="20" t="s">
        <v>31</v>
      </c>
      <c r="BK180" s="153">
        <f>ROUND(I180*H180,2)</f>
        <v>0</v>
      </c>
      <c r="BL180" s="20" t="s">
        <v>125</v>
      </c>
      <c r="BM180" s="152" t="s">
        <v>1316</v>
      </c>
    </row>
    <row r="181" spans="2:51" s="13" customFormat="1" ht="11.25">
      <c r="B181" s="154"/>
      <c r="D181" s="155" t="s">
        <v>127</v>
      </c>
      <c r="E181" s="156" t="s">
        <v>3</v>
      </c>
      <c r="F181" s="157" t="s">
        <v>1317</v>
      </c>
      <c r="H181" s="158">
        <v>736.382</v>
      </c>
      <c r="I181" s="159"/>
      <c r="L181" s="154"/>
      <c r="M181" s="160"/>
      <c r="N181" s="161"/>
      <c r="O181" s="161"/>
      <c r="P181" s="161"/>
      <c r="Q181" s="161"/>
      <c r="R181" s="161"/>
      <c r="S181" s="161"/>
      <c r="T181" s="162"/>
      <c r="AT181" s="156" t="s">
        <v>127</v>
      </c>
      <c r="AU181" s="156" t="s">
        <v>78</v>
      </c>
      <c r="AV181" s="13" t="s">
        <v>78</v>
      </c>
      <c r="AW181" s="13" t="s">
        <v>30</v>
      </c>
      <c r="AX181" s="13" t="s">
        <v>69</v>
      </c>
      <c r="AY181" s="156" t="s">
        <v>118</v>
      </c>
    </row>
    <row r="182" spans="2:51" s="15" customFormat="1" ht="11.25">
      <c r="B182" s="170"/>
      <c r="D182" s="155" t="s">
        <v>127</v>
      </c>
      <c r="E182" s="171" t="s">
        <v>3</v>
      </c>
      <c r="F182" s="172" t="s">
        <v>150</v>
      </c>
      <c r="H182" s="173">
        <v>736.382</v>
      </c>
      <c r="I182" s="174"/>
      <c r="L182" s="170"/>
      <c r="M182" s="175"/>
      <c r="N182" s="176"/>
      <c r="O182" s="176"/>
      <c r="P182" s="176"/>
      <c r="Q182" s="176"/>
      <c r="R182" s="176"/>
      <c r="S182" s="176"/>
      <c r="T182" s="177"/>
      <c r="AT182" s="171" t="s">
        <v>127</v>
      </c>
      <c r="AU182" s="171" t="s">
        <v>78</v>
      </c>
      <c r="AV182" s="15" t="s">
        <v>125</v>
      </c>
      <c r="AW182" s="15" t="s">
        <v>30</v>
      </c>
      <c r="AX182" s="15" t="s">
        <v>31</v>
      </c>
      <c r="AY182" s="171" t="s">
        <v>118</v>
      </c>
    </row>
    <row r="183" spans="1:65" s="2" customFormat="1" ht="16.5" customHeight="1">
      <c r="A183" s="35"/>
      <c r="B183" s="140"/>
      <c r="C183" s="194" t="s">
        <v>8</v>
      </c>
      <c r="D183" s="194" t="s">
        <v>445</v>
      </c>
      <c r="E183" s="195" t="s">
        <v>451</v>
      </c>
      <c r="F183" s="196" t="s">
        <v>452</v>
      </c>
      <c r="G183" s="197" t="s">
        <v>448</v>
      </c>
      <c r="H183" s="198">
        <v>545.045</v>
      </c>
      <c r="I183" s="199"/>
      <c r="J183" s="200">
        <f>ROUND(I183*H183,2)</f>
        <v>0</v>
      </c>
      <c r="K183" s="196" t="s">
        <v>271</v>
      </c>
      <c r="L183" s="201"/>
      <c r="M183" s="202" t="s">
        <v>3</v>
      </c>
      <c r="N183" s="203" t="s">
        <v>40</v>
      </c>
      <c r="O183" s="56"/>
      <c r="P183" s="150">
        <f>O183*H183</f>
        <v>0</v>
      </c>
      <c r="Q183" s="150">
        <v>0</v>
      </c>
      <c r="R183" s="150">
        <f>Q183*H183</f>
        <v>0</v>
      </c>
      <c r="S183" s="150">
        <v>0</v>
      </c>
      <c r="T183" s="151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152" t="s">
        <v>160</v>
      </c>
      <c r="AT183" s="152" t="s">
        <v>445</v>
      </c>
      <c r="AU183" s="152" t="s">
        <v>78</v>
      </c>
      <c r="AY183" s="20" t="s">
        <v>118</v>
      </c>
      <c r="BE183" s="153">
        <f>IF(N183="základní",J183,0)</f>
        <v>0</v>
      </c>
      <c r="BF183" s="153">
        <f>IF(N183="snížená",J183,0)</f>
        <v>0</v>
      </c>
      <c r="BG183" s="153">
        <f>IF(N183="zákl. přenesená",J183,0)</f>
        <v>0</v>
      </c>
      <c r="BH183" s="153">
        <f>IF(N183="sníž. přenesená",J183,0)</f>
        <v>0</v>
      </c>
      <c r="BI183" s="153">
        <f>IF(N183="nulová",J183,0)</f>
        <v>0</v>
      </c>
      <c r="BJ183" s="20" t="s">
        <v>31</v>
      </c>
      <c r="BK183" s="153">
        <f>ROUND(I183*H183,2)</f>
        <v>0</v>
      </c>
      <c r="BL183" s="20" t="s">
        <v>125</v>
      </c>
      <c r="BM183" s="152" t="s">
        <v>1318</v>
      </c>
    </row>
    <row r="184" spans="2:51" s="13" customFormat="1" ht="11.25">
      <c r="B184" s="154"/>
      <c r="D184" s="155" t="s">
        <v>127</v>
      </c>
      <c r="E184" s="156" t="s">
        <v>3</v>
      </c>
      <c r="F184" s="157" t="s">
        <v>1319</v>
      </c>
      <c r="H184" s="158">
        <v>545.045</v>
      </c>
      <c r="I184" s="159"/>
      <c r="L184" s="154"/>
      <c r="M184" s="160"/>
      <c r="N184" s="161"/>
      <c r="O184" s="161"/>
      <c r="P184" s="161"/>
      <c r="Q184" s="161"/>
      <c r="R184" s="161"/>
      <c r="S184" s="161"/>
      <c r="T184" s="162"/>
      <c r="AT184" s="156" t="s">
        <v>127</v>
      </c>
      <c r="AU184" s="156" t="s">
        <v>78</v>
      </c>
      <c r="AV184" s="13" t="s">
        <v>78</v>
      </c>
      <c r="AW184" s="13" t="s">
        <v>30</v>
      </c>
      <c r="AX184" s="13" t="s">
        <v>69</v>
      </c>
      <c r="AY184" s="156" t="s">
        <v>118</v>
      </c>
    </row>
    <row r="185" spans="2:51" s="15" customFormat="1" ht="11.25">
      <c r="B185" s="170"/>
      <c r="D185" s="155" t="s">
        <v>127</v>
      </c>
      <c r="E185" s="171" t="s">
        <v>3</v>
      </c>
      <c r="F185" s="172" t="s">
        <v>150</v>
      </c>
      <c r="H185" s="173">
        <v>545.045</v>
      </c>
      <c r="I185" s="174"/>
      <c r="L185" s="170"/>
      <c r="M185" s="175"/>
      <c r="N185" s="176"/>
      <c r="O185" s="176"/>
      <c r="P185" s="176"/>
      <c r="Q185" s="176"/>
      <c r="R185" s="176"/>
      <c r="S185" s="176"/>
      <c r="T185" s="177"/>
      <c r="AT185" s="171" t="s">
        <v>127</v>
      </c>
      <c r="AU185" s="171" t="s">
        <v>78</v>
      </c>
      <c r="AV185" s="15" t="s">
        <v>125</v>
      </c>
      <c r="AW185" s="15" t="s">
        <v>30</v>
      </c>
      <c r="AX185" s="15" t="s">
        <v>31</v>
      </c>
      <c r="AY185" s="171" t="s">
        <v>118</v>
      </c>
    </row>
    <row r="186" spans="1:65" s="2" customFormat="1" ht="37.9" customHeight="1">
      <c r="A186" s="35"/>
      <c r="B186" s="140"/>
      <c r="C186" s="141" t="s">
        <v>229</v>
      </c>
      <c r="D186" s="141" t="s">
        <v>121</v>
      </c>
      <c r="E186" s="142" t="s">
        <v>1320</v>
      </c>
      <c r="F186" s="143" t="s">
        <v>1321</v>
      </c>
      <c r="G186" s="144" t="s">
        <v>325</v>
      </c>
      <c r="H186" s="145">
        <v>172.92</v>
      </c>
      <c r="I186" s="146"/>
      <c r="J186" s="147">
        <f>ROUND(I186*H186,2)</f>
        <v>0</v>
      </c>
      <c r="K186" s="143" t="s">
        <v>271</v>
      </c>
      <c r="L186" s="36"/>
      <c r="M186" s="148" t="s">
        <v>3</v>
      </c>
      <c r="N186" s="149" t="s">
        <v>40</v>
      </c>
      <c r="O186" s="56"/>
      <c r="P186" s="150">
        <f>O186*H186</f>
        <v>0</v>
      </c>
      <c r="Q186" s="150">
        <v>0</v>
      </c>
      <c r="R186" s="150">
        <f>Q186*H186</f>
        <v>0</v>
      </c>
      <c r="S186" s="150">
        <v>0</v>
      </c>
      <c r="T186" s="151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152" t="s">
        <v>125</v>
      </c>
      <c r="AT186" s="152" t="s">
        <v>121</v>
      </c>
      <c r="AU186" s="152" t="s">
        <v>78</v>
      </c>
      <c r="AY186" s="20" t="s">
        <v>118</v>
      </c>
      <c r="BE186" s="153">
        <f>IF(N186="základní",J186,0)</f>
        <v>0</v>
      </c>
      <c r="BF186" s="153">
        <f>IF(N186="snížená",J186,0)</f>
        <v>0</v>
      </c>
      <c r="BG186" s="153">
        <f>IF(N186="zákl. přenesená",J186,0)</f>
        <v>0</v>
      </c>
      <c r="BH186" s="153">
        <f>IF(N186="sníž. přenesená",J186,0)</f>
        <v>0</v>
      </c>
      <c r="BI186" s="153">
        <f>IF(N186="nulová",J186,0)</f>
        <v>0</v>
      </c>
      <c r="BJ186" s="20" t="s">
        <v>31</v>
      </c>
      <c r="BK186" s="153">
        <f>ROUND(I186*H186,2)</f>
        <v>0</v>
      </c>
      <c r="BL186" s="20" t="s">
        <v>125</v>
      </c>
      <c r="BM186" s="152" t="s">
        <v>1322</v>
      </c>
    </row>
    <row r="187" spans="1:47" s="2" customFormat="1" ht="11.25">
      <c r="A187" s="35"/>
      <c r="B187" s="36"/>
      <c r="C187" s="35"/>
      <c r="D187" s="181" t="s">
        <v>273</v>
      </c>
      <c r="E187" s="35"/>
      <c r="F187" s="182" t="s">
        <v>1323</v>
      </c>
      <c r="G187" s="35"/>
      <c r="H187" s="35"/>
      <c r="I187" s="183"/>
      <c r="J187" s="35"/>
      <c r="K187" s="35"/>
      <c r="L187" s="36"/>
      <c r="M187" s="184"/>
      <c r="N187" s="185"/>
      <c r="O187" s="56"/>
      <c r="P187" s="56"/>
      <c r="Q187" s="56"/>
      <c r="R187" s="56"/>
      <c r="S187" s="56"/>
      <c r="T187" s="57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T187" s="20" t="s">
        <v>273</v>
      </c>
      <c r="AU187" s="20" t="s">
        <v>78</v>
      </c>
    </row>
    <row r="188" spans="2:51" s="14" customFormat="1" ht="11.25">
      <c r="B188" s="163"/>
      <c r="D188" s="155" t="s">
        <v>127</v>
      </c>
      <c r="E188" s="164" t="s">
        <v>3</v>
      </c>
      <c r="F188" s="165" t="s">
        <v>1324</v>
      </c>
      <c r="H188" s="164" t="s">
        <v>3</v>
      </c>
      <c r="I188" s="166"/>
      <c r="L188" s="163"/>
      <c r="M188" s="167"/>
      <c r="N188" s="168"/>
      <c r="O188" s="168"/>
      <c r="P188" s="168"/>
      <c r="Q188" s="168"/>
      <c r="R188" s="168"/>
      <c r="S188" s="168"/>
      <c r="T188" s="169"/>
      <c r="AT188" s="164" t="s">
        <v>127</v>
      </c>
      <c r="AU188" s="164" t="s">
        <v>78</v>
      </c>
      <c r="AV188" s="14" t="s">
        <v>31</v>
      </c>
      <c r="AW188" s="14" t="s">
        <v>30</v>
      </c>
      <c r="AX188" s="14" t="s">
        <v>69</v>
      </c>
      <c r="AY188" s="164" t="s">
        <v>118</v>
      </c>
    </row>
    <row r="189" spans="2:51" s="13" customFormat="1" ht="11.25">
      <c r="B189" s="154"/>
      <c r="D189" s="155" t="s">
        <v>127</v>
      </c>
      <c r="E189" s="156" t="s">
        <v>3</v>
      </c>
      <c r="F189" s="157" t="s">
        <v>1325</v>
      </c>
      <c r="H189" s="158">
        <v>172.92</v>
      </c>
      <c r="I189" s="159"/>
      <c r="L189" s="154"/>
      <c r="M189" s="160"/>
      <c r="N189" s="161"/>
      <c r="O189" s="161"/>
      <c r="P189" s="161"/>
      <c r="Q189" s="161"/>
      <c r="R189" s="161"/>
      <c r="S189" s="161"/>
      <c r="T189" s="162"/>
      <c r="AT189" s="156" t="s">
        <v>127</v>
      </c>
      <c r="AU189" s="156" t="s">
        <v>78</v>
      </c>
      <c r="AV189" s="13" t="s">
        <v>78</v>
      </c>
      <c r="AW189" s="13" t="s">
        <v>30</v>
      </c>
      <c r="AX189" s="13" t="s">
        <v>31</v>
      </c>
      <c r="AY189" s="156" t="s">
        <v>118</v>
      </c>
    </row>
    <row r="190" spans="1:65" s="2" customFormat="1" ht="16.5" customHeight="1">
      <c r="A190" s="35"/>
      <c r="B190" s="140"/>
      <c r="C190" s="194" t="s">
        <v>233</v>
      </c>
      <c r="D190" s="194" t="s">
        <v>445</v>
      </c>
      <c r="E190" s="195" t="s">
        <v>1326</v>
      </c>
      <c r="F190" s="196" t="s">
        <v>1327</v>
      </c>
      <c r="G190" s="197" t="s">
        <v>448</v>
      </c>
      <c r="H190" s="198">
        <v>359.459</v>
      </c>
      <c r="I190" s="199"/>
      <c r="J190" s="200">
        <f>ROUND(I190*H190,2)</f>
        <v>0</v>
      </c>
      <c r="K190" s="196" t="s">
        <v>271</v>
      </c>
      <c r="L190" s="201"/>
      <c r="M190" s="202" t="s">
        <v>3</v>
      </c>
      <c r="N190" s="203" t="s">
        <v>40</v>
      </c>
      <c r="O190" s="56"/>
      <c r="P190" s="150">
        <f>O190*H190</f>
        <v>0</v>
      </c>
      <c r="Q190" s="150">
        <v>0</v>
      </c>
      <c r="R190" s="150">
        <f>Q190*H190</f>
        <v>0</v>
      </c>
      <c r="S190" s="150">
        <v>0</v>
      </c>
      <c r="T190" s="151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152" t="s">
        <v>160</v>
      </c>
      <c r="AT190" s="152" t="s">
        <v>445</v>
      </c>
      <c r="AU190" s="152" t="s">
        <v>78</v>
      </c>
      <c r="AY190" s="20" t="s">
        <v>118</v>
      </c>
      <c r="BE190" s="153">
        <f>IF(N190="základní",J190,0)</f>
        <v>0</v>
      </c>
      <c r="BF190" s="153">
        <f>IF(N190="snížená",J190,0)</f>
        <v>0</v>
      </c>
      <c r="BG190" s="153">
        <f>IF(N190="zákl. přenesená",J190,0)</f>
        <v>0</v>
      </c>
      <c r="BH190" s="153">
        <f>IF(N190="sníž. přenesená",J190,0)</f>
        <v>0</v>
      </c>
      <c r="BI190" s="153">
        <f>IF(N190="nulová",J190,0)</f>
        <v>0</v>
      </c>
      <c r="BJ190" s="20" t="s">
        <v>31</v>
      </c>
      <c r="BK190" s="153">
        <f>ROUND(I190*H190,2)</f>
        <v>0</v>
      </c>
      <c r="BL190" s="20" t="s">
        <v>125</v>
      </c>
      <c r="BM190" s="152" t="s">
        <v>1328</v>
      </c>
    </row>
    <row r="191" spans="2:51" s="13" customFormat="1" ht="11.25">
      <c r="B191" s="154"/>
      <c r="D191" s="155" t="s">
        <v>127</v>
      </c>
      <c r="E191" s="156" t="s">
        <v>3</v>
      </c>
      <c r="F191" s="157" t="s">
        <v>1329</v>
      </c>
      <c r="H191" s="158">
        <v>359.459</v>
      </c>
      <c r="I191" s="159"/>
      <c r="L191" s="154"/>
      <c r="M191" s="160"/>
      <c r="N191" s="161"/>
      <c r="O191" s="161"/>
      <c r="P191" s="161"/>
      <c r="Q191" s="161"/>
      <c r="R191" s="161"/>
      <c r="S191" s="161"/>
      <c r="T191" s="162"/>
      <c r="AT191" s="156" t="s">
        <v>127</v>
      </c>
      <c r="AU191" s="156" t="s">
        <v>78</v>
      </c>
      <c r="AV191" s="13" t="s">
        <v>78</v>
      </c>
      <c r="AW191" s="13" t="s">
        <v>30</v>
      </c>
      <c r="AX191" s="13" t="s">
        <v>69</v>
      </c>
      <c r="AY191" s="156" t="s">
        <v>118</v>
      </c>
    </row>
    <row r="192" spans="2:51" s="15" customFormat="1" ht="11.25">
      <c r="B192" s="170"/>
      <c r="D192" s="155" t="s">
        <v>127</v>
      </c>
      <c r="E192" s="171" t="s">
        <v>3</v>
      </c>
      <c r="F192" s="172" t="s">
        <v>150</v>
      </c>
      <c r="H192" s="173">
        <v>359.459</v>
      </c>
      <c r="I192" s="174"/>
      <c r="L192" s="170"/>
      <c r="M192" s="175"/>
      <c r="N192" s="176"/>
      <c r="O192" s="176"/>
      <c r="P192" s="176"/>
      <c r="Q192" s="176"/>
      <c r="R192" s="176"/>
      <c r="S192" s="176"/>
      <c r="T192" s="177"/>
      <c r="AT192" s="171" t="s">
        <v>127</v>
      </c>
      <c r="AU192" s="171" t="s">
        <v>78</v>
      </c>
      <c r="AV192" s="15" t="s">
        <v>125</v>
      </c>
      <c r="AW192" s="15" t="s">
        <v>30</v>
      </c>
      <c r="AX192" s="15" t="s">
        <v>31</v>
      </c>
      <c r="AY192" s="171" t="s">
        <v>118</v>
      </c>
    </row>
    <row r="193" spans="1:65" s="2" customFormat="1" ht="24.2" customHeight="1">
      <c r="A193" s="35"/>
      <c r="B193" s="140"/>
      <c r="C193" s="141" t="s">
        <v>237</v>
      </c>
      <c r="D193" s="141" t="s">
        <v>121</v>
      </c>
      <c r="E193" s="142" t="s">
        <v>455</v>
      </c>
      <c r="F193" s="143" t="s">
        <v>456</v>
      </c>
      <c r="G193" s="144" t="s">
        <v>325</v>
      </c>
      <c r="H193" s="145">
        <v>857.209</v>
      </c>
      <c r="I193" s="146"/>
      <c r="J193" s="147">
        <f>ROUND(I193*H193,2)</f>
        <v>0</v>
      </c>
      <c r="K193" s="143" t="s">
        <v>271</v>
      </c>
      <c r="L193" s="36"/>
      <c r="M193" s="148" t="s">
        <v>3</v>
      </c>
      <c r="N193" s="149" t="s">
        <v>40</v>
      </c>
      <c r="O193" s="56"/>
      <c r="P193" s="150">
        <f>O193*H193</f>
        <v>0</v>
      </c>
      <c r="Q193" s="150">
        <v>0</v>
      </c>
      <c r="R193" s="150">
        <f>Q193*H193</f>
        <v>0</v>
      </c>
      <c r="S193" s="150">
        <v>0</v>
      </c>
      <c r="T193" s="151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152" t="s">
        <v>125</v>
      </c>
      <c r="AT193" s="152" t="s">
        <v>121</v>
      </c>
      <c r="AU193" s="152" t="s">
        <v>78</v>
      </c>
      <c r="AY193" s="20" t="s">
        <v>118</v>
      </c>
      <c r="BE193" s="153">
        <f>IF(N193="základní",J193,0)</f>
        <v>0</v>
      </c>
      <c r="BF193" s="153">
        <f>IF(N193="snížená",J193,0)</f>
        <v>0</v>
      </c>
      <c r="BG193" s="153">
        <f>IF(N193="zákl. přenesená",J193,0)</f>
        <v>0</v>
      </c>
      <c r="BH193" s="153">
        <f>IF(N193="sníž. přenesená",J193,0)</f>
        <v>0</v>
      </c>
      <c r="BI193" s="153">
        <f>IF(N193="nulová",J193,0)</f>
        <v>0</v>
      </c>
      <c r="BJ193" s="20" t="s">
        <v>31</v>
      </c>
      <c r="BK193" s="153">
        <f>ROUND(I193*H193,2)</f>
        <v>0</v>
      </c>
      <c r="BL193" s="20" t="s">
        <v>125</v>
      </c>
      <c r="BM193" s="152" t="s">
        <v>1330</v>
      </c>
    </row>
    <row r="194" spans="1:47" s="2" customFormat="1" ht="11.25">
      <c r="A194" s="35"/>
      <c r="B194" s="36"/>
      <c r="C194" s="35"/>
      <c r="D194" s="181" t="s">
        <v>273</v>
      </c>
      <c r="E194" s="35"/>
      <c r="F194" s="182" t="s">
        <v>458</v>
      </c>
      <c r="G194" s="35"/>
      <c r="H194" s="35"/>
      <c r="I194" s="183"/>
      <c r="J194" s="35"/>
      <c r="K194" s="35"/>
      <c r="L194" s="36"/>
      <c r="M194" s="184"/>
      <c r="N194" s="185"/>
      <c r="O194" s="56"/>
      <c r="P194" s="56"/>
      <c r="Q194" s="56"/>
      <c r="R194" s="56"/>
      <c r="S194" s="56"/>
      <c r="T194" s="57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T194" s="20" t="s">
        <v>273</v>
      </c>
      <c r="AU194" s="20" t="s">
        <v>78</v>
      </c>
    </row>
    <row r="195" spans="2:51" s="13" customFormat="1" ht="11.25">
      <c r="B195" s="154"/>
      <c r="D195" s="155" t="s">
        <v>127</v>
      </c>
      <c r="E195" s="156" t="s">
        <v>3</v>
      </c>
      <c r="F195" s="157" t="s">
        <v>1331</v>
      </c>
      <c r="H195" s="158">
        <v>199.7</v>
      </c>
      <c r="I195" s="159"/>
      <c r="L195" s="154"/>
      <c r="M195" s="160"/>
      <c r="N195" s="161"/>
      <c r="O195" s="161"/>
      <c r="P195" s="161"/>
      <c r="Q195" s="161"/>
      <c r="R195" s="161"/>
      <c r="S195" s="161"/>
      <c r="T195" s="162"/>
      <c r="AT195" s="156" t="s">
        <v>127</v>
      </c>
      <c r="AU195" s="156" t="s">
        <v>78</v>
      </c>
      <c r="AV195" s="13" t="s">
        <v>78</v>
      </c>
      <c r="AW195" s="13" t="s">
        <v>30</v>
      </c>
      <c r="AX195" s="13" t="s">
        <v>69</v>
      </c>
      <c r="AY195" s="156" t="s">
        <v>118</v>
      </c>
    </row>
    <row r="196" spans="2:51" s="13" customFormat="1" ht="11.25">
      <c r="B196" s="154"/>
      <c r="D196" s="155" t="s">
        <v>127</v>
      </c>
      <c r="E196" s="156" t="s">
        <v>3</v>
      </c>
      <c r="F196" s="157" t="s">
        <v>1298</v>
      </c>
      <c r="H196" s="158">
        <v>0.66</v>
      </c>
      <c r="I196" s="159"/>
      <c r="L196" s="154"/>
      <c r="M196" s="160"/>
      <c r="N196" s="161"/>
      <c r="O196" s="161"/>
      <c r="P196" s="161"/>
      <c r="Q196" s="161"/>
      <c r="R196" s="161"/>
      <c r="S196" s="161"/>
      <c r="T196" s="162"/>
      <c r="AT196" s="156" t="s">
        <v>127</v>
      </c>
      <c r="AU196" s="156" t="s">
        <v>78</v>
      </c>
      <c r="AV196" s="13" t="s">
        <v>78</v>
      </c>
      <c r="AW196" s="13" t="s">
        <v>30</v>
      </c>
      <c r="AX196" s="13" t="s">
        <v>69</v>
      </c>
      <c r="AY196" s="156" t="s">
        <v>118</v>
      </c>
    </row>
    <row r="197" spans="2:51" s="13" customFormat="1" ht="11.25">
      <c r="B197" s="154"/>
      <c r="D197" s="155" t="s">
        <v>127</v>
      </c>
      <c r="E197" s="156" t="s">
        <v>3</v>
      </c>
      <c r="F197" s="157" t="s">
        <v>1332</v>
      </c>
      <c r="H197" s="158">
        <v>247.748</v>
      </c>
      <c r="I197" s="159"/>
      <c r="L197" s="154"/>
      <c r="M197" s="160"/>
      <c r="N197" s="161"/>
      <c r="O197" s="161"/>
      <c r="P197" s="161"/>
      <c r="Q197" s="161"/>
      <c r="R197" s="161"/>
      <c r="S197" s="161"/>
      <c r="T197" s="162"/>
      <c r="AT197" s="156" t="s">
        <v>127</v>
      </c>
      <c r="AU197" s="156" t="s">
        <v>78</v>
      </c>
      <c r="AV197" s="13" t="s">
        <v>78</v>
      </c>
      <c r="AW197" s="13" t="s">
        <v>30</v>
      </c>
      <c r="AX197" s="13" t="s">
        <v>69</v>
      </c>
      <c r="AY197" s="156" t="s">
        <v>118</v>
      </c>
    </row>
    <row r="198" spans="2:51" s="13" customFormat="1" ht="11.25">
      <c r="B198" s="154"/>
      <c r="D198" s="155" t="s">
        <v>127</v>
      </c>
      <c r="E198" s="156" t="s">
        <v>3</v>
      </c>
      <c r="F198" s="157" t="s">
        <v>1333</v>
      </c>
      <c r="H198" s="158">
        <v>409.101</v>
      </c>
      <c r="I198" s="159"/>
      <c r="L198" s="154"/>
      <c r="M198" s="160"/>
      <c r="N198" s="161"/>
      <c r="O198" s="161"/>
      <c r="P198" s="161"/>
      <c r="Q198" s="161"/>
      <c r="R198" s="161"/>
      <c r="S198" s="161"/>
      <c r="T198" s="162"/>
      <c r="AT198" s="156" t="s">
        <v>127</v>
      </c>
      <c r="AU198" s="156" t="s">
        <v>78</v>
      </c>
      <c r="AV198" s="13" t="s">
        <v>78</v>
      </c>
      <c r="AW198" s="13" t="s">
        <v>30</v>
      </c>
      <c r="AX198" s="13" t="s">
        <v>69</v>
      </c>
      <c r="AY198" s="156" t="s">
        <v>118</v>
      </c>
    </row>
    <row r="199" spans="2:51" s="15" customFormat="1" ht="11.25">
      <c r="B199" s="170"/>
      <c r="D199" s="155" t="s">
        <v>127</v>
      </c>
      <c r="E199" s="171" t="s">
        <v>3</v>
      </c>
      <c r="F199" s="172" t="s">
        <v>150</v>
      </c>
      <c r="H199" s="173">
        <v>857.209</v>
      </c>
      <c r="I199" s="174"/>
      <c r="L199" s="170"/>
      <c r="M199" s="175"/>
      <c r="N199" s="176"/>
      <c r="O199" s="176"/>
      <c r="P199" s="176"/>
      <c r="Q199" s="176"/>
      <c r="R199" s="176"/>
      <c r="S199" s="176"/>
      <c r="T199" s="177"/>
      <c r="AT199" s="171" t="s">
        <v>127</v>
      </c>
      <c r="AU199" s="171" t="s">
        <v>78</v>
      </c>
      <c r="AV199" s="15" t="s">
        <v>125</v>
      </c>
      <c r="AW199" s="15" t="s">
        <v>30</v>
      </c>
      <c r="AX199" s="15" t="s">
        <v>31</v>
      </c>
      <c r="AY199" s="171" t="s">
        <v>118</v>
      </c>
    </row>
    <row r="200" spans="1:65" s="2" customFormat="1" ht="37.9" customHeight="1">
      <c r="A200" s="35"/>
      <c r="B200" s="140"/>
      <c r="C200" s="141" t="s">
        <v>241</v>
      </c>
      <c r="D200" s="141" t="s">
        <v>121</v>
      </c>
      <c r="E200" s="142" t="s">
        <v>462</v>
      </c>
      <c r="F200" s="143" t="s">
        <v>463</v>
      </c>
      <c r="G200" s="144" t="s">
        <v>325</v>
      </c>
      <c r="H200" s="145">
        <v>857.209</v>
      </c>
      <c r="I200" s="146"/>
      <c r="J200" s="147">
        <f>ROUND(I200*H200,2)</f>
        <v>0</v>
      </c>
      <c r="K200" s="143" t="s">
        <v>271</v>
      </c>
      <c r="L200" s="36"/>
      <c r="M200" s="148" t="s">
        <v>3</v>
      </c>
      <c r="N200" s="149" t="s">
        <v>40</v>
      </c>
      <c r="O200" s="56"/>
      <c r="P200" s="150">
        <f>O200*H200</f>
        <v>0</v>
      </c>
      <c r="Q200" s="150">
        <v>0</v>
      </c>
      <c r="R200" s="150">
        <f>Q200*H200</f>
        <v>0</v>
      </c>
      <c r="S200" s="150">
        <v>0</v>
      </c>
      <c r="T200" s="151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152" t="s">
        <v>125</v>
      </c>
      <c r="AT200" s="152" t="s">
        <v>121</v>
      </c>
      <c r="AU200" s="152" t="s">
        <v>78</v>
      </c>
      <c r="AY200" s="20" t="s">
        <v>118</v>
      </c>
      <c r="BE200" s="153">
        <f>IF(N200="základní",J200,0)</f>
        <v>0</v>
      </c>
      <c r="BF200" s="153">
        <f>IF(N200="snížená",J200,0)</f>
        <v>0</v>
      </c>
      <c r="BG200" s="153">
        <f>IF(N200="zákl. přenesená",J200,0)</f>
        <v>0</v>
      </c>
      <c r="BH200" s="153">
        <f>IF(N200="sníž. přenesená",J200,0)</f>
        <v>0</v>
      </c>
      <c r="BI200" s="153">
        <f>IF(N200="nulová",J200,0)</f>
        <v>0</v>
      </c>
      <c r="BJ200" s="20" t="s">
        <v>31</v>
      </c>
      <c r="BK200" s="153">
        <f>ROUND(I200*H200,2)</f>
        <v>0</v>
      </c>
      <c r="BL200" s="20" t="s">
        <v>125</v>
      </c>
      <c r="BM200" s="152" t="s">
        <v>1334</v>
      </c>
    </row>
    <row r="201" spans="1:47" s="2" customFormat="1" ht="11.25">
      <c r="A201" s="35"/>
      <c r="B201" s="36"/>
      <c r="C201" s="35"/>
      <c r="D201" s="181" t="s">
        <v>273</v>
      </c>
      <c r="E201" s="35"/>
      <c r="F201" s="182" t="s">
        <v>465</v>
      </c>
      <c r="G201" s="35"/>
      <c r="H201" s="35"/>
      <c r="I201" s="183"/>
      <c r="J201" s="35"/>
      <c r="K201" s="35"/>
      <c r="L201" s="36"/>
      <c r="M201" s="184"/>
      <c r="N201" s="185"/>
      <c r="O201" s="56"/>
      <c r="P201" s="56"/>
      <c r="Q201" s="56"/>
      <c r="R201" s="56"/>
      <c r="S201" s="56"/>
      <c r="T201" s="57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T201" s="20" t="s">
        <v>273</v>
      </c>
      <c r="AU201" s="20" t="s">
        <v>78</v>
      </c>
    </row>
    <row r="202" spans="2:51" s="13" customFormat="1" ht="11.25">
      <c r="B202" s="154"/>
      <c r="D202" s="155" t="s">
        <v>127</v>
      </c>
      <c r="E202" s="156" t="s">
        <v>3</v>
      </c>
      <c r="F202" s="157" t="s">
        <v>1335</v>
      </c>
      <c r="H202" s="158">
        <v>857.209</v>
      </c>
      <c r="I202" s="159"/>
      <c r="L202" s="154"/>
      <c r="M202" s="160"/>
      <c r="N202" s="161"/>
      <c r="O202" s="161"/>
      <c r="P202" s="161"/>
      <c r="Q202" s="161"/>
      <c r="R202" s="161"/>
      <c r="S202" s="161"/>
      <c r="T202" s="162"/>
      <c r="AT202" s="156" t="s">
        <v>127</v>
      </c>
      <c r="AU202" s="156" t="s">
        <v>78</v>
      </c>
      <c r="AV202" s="13" t="s">
        <v>78</v>
      </c>
      <c r="AW202" s="13" t="s">
        <v>30</v>
      </c>
      <c r="AX202" s="13" t="s">
        <v>31</v>
      </c>
      <c r="AY202" s="156" t="s">
        <v>118</v>
      </c>
    </row>
    <row r="203" spans="1:65" s="2" customFormat="1" ht="24.2" customHeight="1">
      <c r="A203" s="35"/>
      <c r="B203" s="140"/>
      <c r="C203" s="141" t="s">
        <v>249</v>
      </c>
      <c r="D203" s="141" t="s">
        <v>121</v>
      </c>
      <c r="E203" s="142" t="s">
        <v>1110</v>
      </c>
      <c r="F203" s="143" t="s">
        <v>1111</v>
      </c>
      <c r="G203" s="144" t="s">
        <v>270</v>
      </c>
      <c r="H203" s="145">
        <v>3.3</v>
      </c>
      <c r="I203" s="146"/>
      <c r="J203" s="147">
        <f>ROUND(I203*H203,2)</f>
        <v>0</v>
      </c>
      <c r="K203" s="143" t="s">
        <v>271</v>
      </c>
      <c r="L203" s="36"/>
      <c r="M203" s="148" t="s">
        <v>3</v>
      </c>
      <c r="N203" s="149" t="s">
        <v>40</v>
      </c>
      <c r="O203" s="56"/>
      <c r="P203" s="150">
        <f>O203*H203</f>
        <v>0</v>
      </c>
      <c r="Q203" s="150">
        <v>0</v>
      </c>
      <c r="R203" s="150">
        <f>Q203*H203</f>
        <v>0</v>
      </c>
      <c r="S203" s="150">
        <v>0</v>
      </c>
      <c r="T203" s="151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152" t="s">
        <v>125</v>
      </c>
      <c r="AT203" s="152" t="s">
        <v>121</v>
      </c>
      <c r="AU203" s="152" t="s">
        <v>78</v>
      </c>
      <c r="AY203" s="20" t="s">
        <v>118</v>
      </c>
      <c r="BE203" s="153">
        <f>IF(N203="základní",J203,0)</f>
        <v>0</v>
      </c>
      <c r="BF203" s="153">
        <f>IF(N203="snížená",J203,0)</f>
        <v>0</v>
      </c>
      <c r="BG203" s="153">
        <f>IF(N203="zákl. přenesená",J203,0)</f>
        <v>0</v>
      </c>
      <c r="BH203" s="153">
        <f>IF(N203="sníž. přenesená",J203,0)</f>
        <v>0</v>
      </c>
      <c r="BI203" s="153">
        <f>IF(N203="nulová",J203,0)</f>
        <v>0</v>
      </c>
      <c r="BJ203" s="20" t="s">
        <v>31</v>
      </c>
      <c r="BK203" s="153">
        <f>ROUND(I203*H203,2)</f>
        <v>0</v>
      </c>
      <c r="BL203" s="20" t="s">
        <v>125</v>
      </c>
      <c r="BM203" s="152" t="s">
        <v>1336</v>
      </c>
    </row>
    <row r="204" spans="1:47" s="2" customFormat="1" ht="11.25">
      <c r="A204" s="35"/>
      <c r="B204" s="36"/>
      <c r="C204" s="35"/>
      <c r="D204" s="181" t="s">
        <v>273</v>
      </c>
      <c r="E204" s="35"/>
      <c r="F204" s="182" t="s">
        <v>1113</v>
      </c>
      <c r="G204" s="35"/>
      <c r="H204" s="35"/>
      <c r="I204" s="183"/>
      <c r="J204" s="35"/>
      <c r="K204" s="35"/>
      <c r="L204" s="36"/>
      <c r="M204" s="184"/>
      <c r="N204" s="185"/>
      <c r="O204" s="56"/>
      <c r="P204" s="56"/>
      <c r="Q204" s="56"/>
      <c r="R204" s="56"/>
      <c r="S204" s="56"/>
      <c r="T204" s="57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T204" s="20" t="s">
        <v>273</v>
      </c>
      <c r="AU204" s="20" t="s">
        <v>78</v>
      </c>
    </row>
    <row r="205" spans="2:51" s="13" customFormat="1" ht="11.25">
      <c r="B205" s="154"/>
      <c r="D205" s="155" t="s">
        <v>127</v>
      </c>
      <c r="E205" s="156" t="s">
        <v>3</v>
      </c>
      <c r="F205" s="157" t="s">
        <v>1337</v>
      </c>
      <c r="H205" s="158">
        <v>3.3</v>
      </c>
      <c r="I205" s="159"/>
      <c r="L205" s="154"/>
      <c r="M205" s="160"/>
      <c r="N205" s="161"/>
      <c r="O205" s="161"/>
      <c r="P205" s="161"/>
      <c r="Q205" s="161"/>
      <c r="R205" s="161"/>
      <c r="S205" s="161"/>
      <c r="T205" s="162"/>
      <c r="AT205" s="156" t="s">
        <v>127</v>
      </c>
      <c r="AU205" s="156" t="s">
        <v>78</v>
      </c>
      <c r="AV205" s="13" t="s">
        <v>78</v>
      </c>
      <c r="AW205" s="13" t="s">
        <v>30</v>
      </c>
      <c r="AX205" s="13" t="s">
        <v>31</v>
      </c>
      <c r="AY205" s="156" t="s">
        <v>118</v>
      </c>
    </row>
    <row r="206" spans="1:65" s="2" customFormat="1" ht="16.5" customHeight="1">
      <c r="A206" s="35"/>
      <c r="B206" s="140"/>
      <c r="C206" s="194" t="s">
        <v>253</v>
      </c>
      <c r="D206" s="194" t="s">
        <v>445</v>
      </c>
      <c r="E206" s="195" t="s">
        <v>1114</v>
      </c>
      <c r="F206" s="196" t="s">
        <v>1115</v>
      </c>
      <c r="G206" s="197" t="s">
        <v>448</v>
      </c>
      <c r="H206" s="198">
        <v>1.056</v>
      </c>
      <c r="I206" s="199"/>
      <c r="J206" s="200">
        <f>ROUND(I206*H206,2)</f>
        <v>0</v>
      </c>
      <c r="K206" s="196" t="s">
        <v>271</v>
      </c>
      <c r="L206" s="201"/>
      <c r="M206" s="202" t="s">
        <v>3</v>
      </c>
      <c r="N206" s="203" t="s">
        <v>40</v>
      </c>
      <c r="O206" s="56"/>
      <c r="P206" s="150">
        <f>O206*H206</f>
        <v>0</v>
      </c>
      <c r="Q206" s="150">
        <v>0</v>
      </c>
      <c r="R206" s="150">
        <f>Q206*H206</f>
        <v>0</v>
      </c>
      <c r="S206" s="150">
        <v>0</v>
      </c>
      <c r="T206" s="151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152" t="s">
        <v>160</v>
      </c>
      <c r="AT206" s="152" t="s">
        <v>445</v>
      </c>
      <c r="AU206" s="152" t="s">
        <v>78</v>
      </c>
      <c r="AY206" s="20" t="s">
        <v>118</v>
      </c>
      <c r="BE206" s="153">
        <f>IF(N206="základní",J206,0)</f>
        <v>0</v>
      </c>
      <c r="BF206" s="153">
        <f>IF(N206="snížená",J206,0)</f>
        <v>0</v>
      </c>
      <c r="BG206" s="153">
        <f>IF(N206="zákl. přenesená",J206,0)</f>
        <v>0</v>
      </c>
      <c r="BH206" s="153">
        <f>IF(N206="sníž. přenesená",J206,0)</f>
        <v>0</v>
      </c>
      <c r="BI206" s="153">
        <f>IF(N206="nulová",J206,0)</f>
        <v>0</v>
      </c>
      <c r="BJ206" s="20" t="s">
        <v>31</v>
      </c>
      <c r="BK206" s="153">
        <f>ROUND(I206*H206,2)</f>
        <v>0</v>
      </c>
      <c r="BL206" s="20" t="s">
        <v>125</v>
      </c>
      <c r="BM206" s="152" t="s">
        <v>1338</v>
      </c>
    </row>
    <row r="207" spans="2:51" s="13" customFormat="1" ht="11.25">
      <c r="B207" s="154"/>
      <c r="D207" s="155" t="s">
        <v>127</v>
      </c>
      <c r="E207" s="156" t="s">
        <v>3</v>
      </c>
      <c r="F207" s="157" t="s">
        <v>1339</v>
      </c>
      <c r="H207" s="158">
        <v>1.056</v>
      </c>
      <c r="I207" s="159"/>
      <c r="L207" s="154"/>
      <c r="M207" s="160"/>
      <c r="N207" s="161"/>
      <c r="O207" s="161"/>
      <c r="P207" s="161"/>
      <c r="Q207" s="161"/>
      <c r="R207" s="161"/>
      <c r="S207" s="161"/>
      <c r="T207" s="162"/>
      <c r="AT207" s="156" t="s">
        <v>127</v>
      </c>
      <c r="AU207" s="156" t="s">
        <v>78</v>
      </c>
      <c r="AV207" s="13" t="s">
        <v>78</v>
      </c>
      <c r="AW207" s="13" t="s">
        <v>30</v>
      </c>
      <c r="AX207" s="13" t="s">
        <v>69</v>
      </c>
      <c r="AY207" s="156" t="s">
        <v>118</v>
      </c>
    </row>
    <row r="208" spans="2:51" s="15" customFormat="1" ht="11.25">
      <c r="B208" s="170"/>
      <c r="D208" s="155" t="s">
        <v>127</v>
      </c>
      <c r="E208" s="171" t="s">
        <v>3</v>
      </c>
      <c r="F208" s="172" t="s">
        <v>150</v>
      </c>
      <c r="H208" s="173">
        <v>1.056</v>
      </c>
      <c r="I208" s="174"/>
      <c r="L208" s="170"/>
      <c r="M208" s="175"/>
      <c r="N208" s="176"/>
      <c r="O208" s="176"/>
      <c r="P208" s="176"/>
      <c r="Q208" s="176"/>
      <c r="R208" s="176"/>
      <c r="S208" s="176"/>
      <c r="T208" s="177"/>
      <c r="AT208" s="171" t="s">
        <v>127</v>
      </c>
      <c r="AU208" s="171" t="s">
        <v>78</v>
      </c>
      <c r="AV208" s="15" t="s">
        <v>125</v>
      </c>
      <c r="AW208" s="15" t="s">
        <v>30</v>
      </c>
      <c r="AX208" s="15" t="s">
        <v>31</v>
      </c>
      <c r="AY208" s="171" t="s">
        <v>118</v>
      </c>
    </row>
    <row r="209" spans="1:65" s="2" customFormat="1" ht="24.2" customHeight="1">
      <c r="A209" s="35"/>
      <c r="B209" s="140"/>
      <c r="C209" s="141" t="s">
        <v>257</v>
      </c>
      <c r="D209" s="141" t="s">
        <v>121</v>
      </c>
      <c r="E209" s="142" t="s">
        <v>1118</v>
      </c>
      <c r="F209" s="143" t="s">
        <v>1119</v>
      </c>
      <c r="G209" s="144" t="s">
        <v>270</v>
      </c>
      <c r="H209" s="145">
        <v>3.3</v>
      </c>
      <c r="I209" s="146"/>
      <c r="J209" s="147">
        <f>ROUND(I209*H209,2)</f>
        <v>0</v>
      </c>
      <c r="K209" s="143" t="s">
        <v>271</v>
      </c>
      <c r="L209" s="36"/>
      <c r="M209" s="148" t="s">
        <v>3</v>
      </c>
      <c r="N209" s="149" t="s">
        <v>40</v>
      </c>
      <c r="O209" s="56"/>
      <c r="P209" s="150">
        <f>O209*H209</f>
        <v>0</v>
      </c>
      <c r="Q209" s="150">
        <v>0</v>
      </c>
      <c r="R209" s="150">
        <f>Q209*H209</f>
        <v>0</v>
      </c>
      <c r="S209" s="150">
        <v>0</v>
      </c>
      <c r="T209" s="151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152" t="s">
        <v>125</v>
      </c>
      <c r="AT209" s="152" t="s">
        <v>121</v>
      </c>
      <c r="AU209" s="152" t="s">
        <v>78</v>
      </c>
      <c r="AY209" s="20" t="s">
        <v>118</v>
      </c>
      <c r="BE209" s="153">
        <f>IF(N209="základní",J209,0)</f>
        <v>0</v>
      </c>
      <c r="BF209" s="153">
        <f>IF(N209="snížená",J209,0)</f>
        <v>0</v>
      </c>
      <c r="BG209" s="153">
        <f>IF(N209="zákl. přenesená",J209,0)</f>
        <v>0</v>
      </c>
      <c r="BH209" s="153">
        <f>IF(N209="sníž. přenesená",J209,0)</f>
        <v>0</v>
      </c>
      <c r="BI209" s="153">
        <f>IF(N209="nulová",J209,0)</f>
        <v>0</v>
      </c>
      <c r="BJ209" s="20" t="s">
        <v>31</v>
      </c>
      <c r="BK209" s="153">
        <f>ROUND(I209*H209,2)</f>
        <v>0</v>
      </c>
      <c r="BL209" s="20" t="s">
        <v>125</v>
      </c>
      <c r="BM209" s="152" t="s">
        <v>1340</v>
      </c>
    </row>
    <row r="210" spans="1:47" s="2" customFormat="1" ht="11.25">
      <c r="A210" s="35"/>
      <c r="B210" s="36"/>
      <c r="C210" s="35"/>
      <c r="D210" s="181" t="s">
        <v>273</v>
      </c>
      <c r="E210" s="35"/>
      <c r="F210" s="182" t="s">
        <v>1121</v>
      </c>
      <c r="G210" s="35"/>
      <c r="H210" s="35"/>
      <c r="I210" s="183"/>
      <c r="J210" s="35"/>
      <c r="K210" s="35"/>
      <c r="L210" s="36"/>
      <c r="M210" s="184"/>
      <c r="N210" s="185"/>
      <c r="O210" s="56"/>
      <c r="P210" s="56"/>
      <c r="Q210" s="56"/>
      <c r="R210" s="56"/>
      <c r="S210" s="56"/>
      <c r="T210" s="57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T210" s="20" t="s">
        <v>273</v>
      </c>
      <c r="AU210" s="20" t="s">
        <v>78</v>
      </c>
    </row>
    <row r="211" spans="2:51" s="13" customFormat="1" ht="11.25">
      <c r="B211" s="154"/>
      <c r="D211" s="155" t="s">
        <v>127</v>
      </c>
      <c r="E211" s="156" t="s">
        <v>3</v>
      </c>
      <c r="F211" s="157" t="s">
        <v>1337</v>
      </c>
      <c r="H211" s="158">
        <v>3.3</v>
      </c>
      <c r="I211" s="159"/>
      <c r="L211" s="154"/>
      <c r="M211" s="160"/>
      <c r="N211" s="161"/>
      <c r="O211" s="161"/>
      <c r="P211" s="161"/>
      <c r="Q211" s="161"/>
      <c r="R211" s="161"/>
      <c r="S211" s="161"/>
      <c r="T211" s="162"/>
      <c r="AT211" s="156" t="s">
        <v>127</v>
      </c>
      <c r="AU211" s="156" t="s">
        <v>78</v>
      </c>
      <c r="AV211" s="13" t="s">
        <v>78</v>
      </c>
      <c r="AW211" s="13" t="s">
        <v>30</v>
      </c>
      <c r="AX211" s="13" t="s">
        <v>31</v>
      </c>
      <c r="AY211" s="156" t="s">
        <v>118</v>
      </c>
    </row>
    <row r="212" spans="1:65" s="2" customFormat="1" ht="16.5" customHeight="1">
      <c r="A212" s="35"/>
      <c r="B212" s="140"/>
      <c r="C212" s="194" t="s">
        <v>461</v>
      </c>
      <c r="D212" s="194" t="s">
        <v>445</v>
      </c>
      <c r="E212" s="195" t="s">
        <v>1123</v>
      </c>
      <c r="F212" s="196" t="s">
        <v>1124</v>
      </c>
      <c r="G212" s="197" t="s">
        <v>1125</v>
      </c>
      <c r="H212" s="198">
        <v>0.104</v>
      </c>
      <c r="I212" s="199"/>
      <c r="J212" s="200">
        <f>ROUND(I212*H212,2)</f>
        <v>0</v>
      </c>
      <c r="K212" s="196" t="s">
        <v>271</v>
      </c>
      <c r="L212" s="201"/>
      <c r="M212" s="202" t="s">
        <v>3</v>
      </c>
      <c r="N212" s="203" t="s">
        <v>40</v>
      </c>
      <c r="O212" s="56"/>
      <c r="P212" s="150">
        <f>O212*H212</f>
        <v>0</v>
      </c>
      <c r="Q212" s="150">
        <v>0.001</v>
      </c>
      <c r="R212" s="150">
        <f>Q212*H212</f>
        <v>0.000104</v>
      </c>
      <c r="S212" s="150">
        <v>0</v>
      </c>
      <c r="T212" s="151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152" t="s">
        <v>160</v>
      </c>
      <c r="AT212" s="152" t="s">
        <v>445</v>
      </c>
      <c r="AU212" s="152" t="s">
        <v>78</v>
      </c>
      <c r="AY212" s="20" t="s">
        <v>118</v>
      </c>
      <c r="BE212" s="153">
        <f>IF(N212="základní",J212,0)</f>
        <v>0</v>
      </c>
      <c r="BF212" s="153">
        <f>IF(N212="snížená",J212,0)</f>
        <v>0</v>
      </c>
      <c r="BG212" s="153">
        <f>IF(N212="zákl. přenesená",J212,0)</f>
        <v>0</v>
      </c>
      <c r="BH212" s="153">
        <f>IF(N212="sníž. přenesená",J212,0)</f>
        <v>0</v>
      </c>
      <c r="BI212" s="153">
        <f>IF(N212="nulová",J212,0)</f>
        <v>0</v>
      </c>
      <c r="BJ212" s="20" t="s">
        <v>31</v>
      </c>
      <c r="BK212" s="153">
        <f>ROUND(I212*H212,2)</f>
        <v>0</v>
      </c>
      <c r="BL212" s="20" t="s">
        <v>125</v>
      </c>
      <c r="BM212" s="152" t="s">
        <v>1341</v>
      </c>
    </row>
    <row r="213" spans="2:51" s="13" customFormat="1" ht="11.25">
      <c r="B213" s="154"/>
      <c r="D213" s="155" t="s">
        <v>127</v>
      </c>
      <c r="E213" s="156" t="s">
        <v>3</v>
      </c>
      <c r="F213" s="157" t="s">
        <v>1342</v>
      </c>
      <c r="H213" s="158">
        <v>0.104</v>
      </c>
      <c r="I213" s="159"/>
      <c r="L213" s="154"/>
      <c r="M213" s="160"/>
      <c r="N213" s="161"/>
      <c r="O213" s="161"/>
      <c r="P213" s="161"/>
      <c r="Q213" s="161"/>
      <c r="R213" s="161"/>
      <c r="S213" s="161"/>
      <c r="T213" s="162"/>
      <c r="AT213" s="156" t="s">
        <v>127</v>
      </c>
      <c r="AU213" s="156" t="s">
        <v>78</v>
      </c>
      <c r="AV213" s="13" t="s">
        <v>78</v>
      </c>
      <c r="AW213" s="13" t="s">
        <v>30</v>
      </c>
      <c r="AX213" s="13" t="s">
        <v>31</v>
      </c>
      <c r="AY213" s="156" t="s">
        <v>118</v>
      </c>
    </row>
    <row r="214" spans="2:63" s="12" customFormat="1" ht="22.9" customHeight="1">
      <c r="B214" s="127"/>
      <c r="D214" s="128" t="s">
        <v>68</v>
      </c>
      <c r="E214" s="138" t="s">
        <v>131</v>
      </c>
      <c r="F214" s="138" t="s">
        <v>467</v>
      </c>
      <c r="I214" s="130"/>
      <c r="J214" s="139">
        <f>BK214</f>
        <v>0</v>
      </c>
      <c r="L214" s="127"/>
      <c r="M214" s="132"/>
      <c r="N214" s="133"/>
      <c r="O214" s="133"/>
      <c r="P214" s="134">
        <f>SUM(P215:P245)</f>
        <v>0</v>
      </c>
      <c r="Q214" s="133"/>
      <c r="R214" s="134">
        <f>SUM(R215:R245)</f>
        <v>0</v>
      </c>
      <c r="S214" s="133"/>
      <c r="T214" s="135">
        <f>SUM(T215:T245)</f>
        <v>0</v>
      </c>
      <c r="AR214" s="128" t="s">
        <v>31</v>
      </c>
      <c r="AT214" s="136" t="s">
        <v>68</v>
      </c>
      <c r="AU214" s="136" t="s">
        <v>31</v>
      </c>
      <c r="AY214" s="128" t="s">
        <v>118</v>
      </c>
      <c r="BK214" s="137">
        <f>SUM(BK215:BK245)</f>
        <v>0</v>
      </c>
    </row>
    <row r="215" spans="1:65" s="2" customFormat="1" ht="21.75" customHeight="1">
      <c r="A215" s="35"/>
      <c r="B215" s="140"/>
      <c r="C215" s="141" t="s">
        <v>221</v>
      </c>
      <c r="D215" s="141" t="s">
        <v>121</v>
      </c>
      <c r="E215" s="142" t="s">
        <v>468</v>
      </c>
      <c r="F215" s="143" t="s">
        <v>469</v>
      </c>
      <c r="G215" s="144" t="s">
        <v>325</v>
      </c>
      <c r="H215" s="145">
        <v>2.1</v>
      </c>
      <c r="I215" s="146"/>
      <c r="J215" s="147">
        <f>ROUND(I215*H215,2)</f>
        <v>0</v>
      </c>
      <c r="K215" s="143" t="s">
        <v>271</v>
      </c>
      <c r="L215" s="36"/>
      <c r="M215" s="148" t="s">
        <v>3</v>
      </c>
      <c r="N215" s="149" t="s">
        <v>40</v>
      </c>
      <c r="O215" s="56"/>
      <c r="P215" s="150">
        <f>O215*H215</f>
        <v>0</v>
      </c>
      <c r="Q215" s="150">
        <v>0</v>
      </c>
      <c r="R215" s="150">
        <f>Q215*H215</f>
        <v>0</v>
      </c>
      <c r="S215" s="150">
        <v>0</v>
      </c>
      <c r="T215" s="151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152" t="s">
        <v>125</v>
      </c>
      <c r="AT215" s="152" t="s">
        <v>121</v>
      </c>
      <c r="AU215" s="152" t="s">
        <v>78</v>
      </c>
      <c r="AY215" s="20" t="s">
        <v>118</v>
      </c>
      <c r="BE215" s="153">
        <f>IF(N215="základní",J215,0)</f>
        <v>0</v>
      </c>
      <c r="BF215" s="153">
        <f>IF(N215="snížená",J215,0)</f>
        <v>0</v>
      </c>
      <c r="BG215" s="153">
        <f>IF(N215="zákl. přenesená",J215,0)</f>
        <v>0</v>
      </c>
      <c r="BH215" s="153">
        <f>IF(N215="sníž. přenesená",J215,0)</f>
        <v>0</v>
      </c>
      <c r="BI215" s="153">
        <f>IF(N215="nulová",J215,0)</f>
        <v>0</v>
      </c>
      <c r="BJ215" s="20" t="s">
        <v>31</v>
      </c>
      <c r="BK215" s="153">
        <f>ROUND(I215*H215,2)</f>
        <v>0</v>
      </c>
      <c r="BL215" s="20" t="s">
        <v>125</v>
      </c>
      <c r="BM215" s="152" t="s">
        <v>1343</v>
      </c>
    </row>
    <row r="216" spans="1:47" s="2" customFormat="1" ht="11.25">
      <c r="A216" s="35"/>
      <c r="B216" s="36"/>
      <c r="C216" s="35"/>
      <c r="D216" s="181" t="s">
        <v>273</v>
      </c>
      <c r="E216" s="35"/>
      <c r="F216" s="182" t="s">
        <v>471</v>
      </c>
      <c r="G216" s="35"/>
      <c r="H216" s="35"/>
      <c r="I216" s="183"/>
      <c r="J216" s="35"/>
      <c r="K216" s="35"/>
      <c r="L216" s="36"/>
      <c r="M216" s="184"/>
      <c r="N216" s="185"/>
      <c r="O216" s="56"/>
      <c r="P216" s="56"/>
      <c r="Q216" s="56"/>
      <c r="R216" s="56"/>
      <c r="S216" s="56"/>
      <c r="T216" s="57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T216" s="20" t="s">
        <v>273</v>
      </c>
      <c r="AU216" s="20" t="s">
        <v>78</v>
      </c>
    </row>
    <row r="217" spans="2:51" s="14" customFormat="1" ht="11.25">
      <c r="B217" s="163"/>
      <c r="D217" s="155" t="s">
        <v>127</v>
      </c>
      <c r="E217" s="164" t="s">
        <v>3</v>
      </c>
      <c r="F217" s="165" t="s">
        <v>1344</v>
      </c>
      <c r="H217" s="164" t="s">
        <v>3</v>
      </c>
      <c r="I217" s="166"/>
      <c r="L217" s="163"/>
      <c r="M217" s="167"/>
      <c r="N217" s="168"/>
      <c r="O217" s="168"/>
      <c r="P217" s="168"/>
      <c r="Q217" s="168"/>
      <c r="R217" s="168"/>
      <c r="S217" s="168"/>
      <c r="T217" s="169"/>
      <c r="AT217" s="164" t="s">
        <v>127</v>
      </c>
      <c r="AU217" s="164" t="s">
        <v>78</v>
      </c>
      <c r="AV217" s="14" t="s">
        <v>31</v>
      </c>
      <c r="AW217" s="14" t="s">
        <v>30</v>
      </c>
      <c r="AX217" s="14" t="s">
        <v>69</v>
      </c>
      <c r="AY217" s="164" t="s">
        <v>118</v>
      </c>
    </row>
    <row r="218" spans="2:51" s="13" customFormat="1" ht="11.25">
      <c r="B218" s="154"/>
      <c r="D218" s="155" t="s">
        <v>127</v>
      </c>
      <c r="E218" s="156" t="s">
        <v>3</v>
      </c>
      <c r="F218" s="157" t="s">
        <v>1345</v>
      </c>
      <c r="H218" s="158">
        <v>2.1</v>
      </c>
      <c r="I218" s="159"/>
      <c r="L218" s="154"/>
      <c r="M218" s="160"/>
      <c r="N218" s="161"/>
      <c r="O218" s="161"/>
      <c r="P218" s="161"/>
      <c r="Q218" s="161"/>
      <c r="R218" s="161"/>
      <c r="S218" s="161"/>
      <c r="T218" s="162"/>
      <c r="AT218" s="156" t="s">
        <v>127</v>
      </c>
      <c r="AU218" s="156" t="s">
        <v>78</v>
      </c>
      <c r="AV218" s="13" t="s">
        <v>78</v>
      </c>
      <c r="AW218" s="13" t="s">
        <v>30</v>
      </c>
      <c r="AX218" s="13" t="s">
        <v>31</v>
      </c>
      <c r="AY218" s="156" t="s">
        <v>118</v>
      </c>
    </row>
    <row r="219" spans="1:65" s="2" customFormat="1" ht="21.75" customHeight="1">
      <c r="A219" s="35"/>
      <c r="B219" s="140"/>
      <c r="C219" s="141" t="s">
        <v>474</v>
      </c>
      <c r="D219" s="141" t="s">
        <v>121</v>
      </c>
      <c r="E219" s="142" t="s">
        <v>1346</v>
      </c>
      <c r="F219" s="143" t="s">
        <v>1347</v>
      </c>
      <c r="G219" s="144" t="s">
        <v>142</v>
      </c>
      <c r="H219" s="145">
        <v>13</v>
      </c>
      <c r="I219" s="146"/>
      <c r="J219" s="147">
        <f>ROUND(I219*H219,2)</f>
        <v>0</v>
      </c>
      <c r="K219" s="143" t="s">
        <v>271</v>
      </c>
      <c r="L219" s="36"/>
      <c r="M219" s="148" t="s">
        <v>3</v>
      </c>
      <c r="N219" s="149" t="s">
        <v>40</v>
      </c>
      <c r="O219" s="56"/>
      <c r="P219" s="150">
        <f>O219*H219</f>
        <v>0</v>
      </c>
      <c r="Q219" s="150">
        <v>0</v>
      </c>
      <c r="R219" s="150">
        <f>Q219*H219</f>
        <v>0</v>
      </c>
      <c r="S219" s="150">
        <v>0</v>
      </c>
      <c r="T219" s="151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152" t="s">
        <v>125</v>
      </c>
      <c r="AT219" s="152" t="s">
        <v>121</v>
      </c>
      <c r="AU219" s="152" t="s">
        <v>78</v>
      </c>
      <c r="AY219" s="20" t="s">
        <v>118</v>
      </c>
      <c r="BE219" s="153">
        <f>IF(N219="základní",J219,0)</f>
        <v>0</v>
      </c>
      <c r="BF219" s="153">
        <f>IF(N219="snížená",J219,0)</f>
        <v>0</v>
      </c>
      <c r="BG219" s="153">
        <f>IF(N219="zákl. přenesená",J219,0)</f>
        <v>0</v>
      </c>
      <c r="BH219" s="153">
        <f>IF(N219="sníž. přenesená",J219,0)</f>
        <v>0</v>
      </c>
      <c r="BI219" s="153">
        <f>IF(N219="nulová",J219,0)</f>
        <v>0</v>
      </c>
      <c r="BJ219" s="20" t="s">
        <v>31</v>
      </c>
      <c r="BK219" s="153">
        <f>ROUND(I219*H219,2)</f>
        <v>0</v>
      </c>
      <c r="BL219" s="20" t="s">
        <v>125</v>
      </c>
      <c r="BM219" s="152" t="s">
        <v>1348</v>
      </c>
    </row>
    <row r="220" spans="1:47" s="2" customFormat="1" ht="11.25">
      <c r="A220" s="35"/>
      <c r="B220" s="36"/>
      <c r="C220" s="35"/>
      <c r="D220" s="181" t="s">
        <v>273</v>
      </c>
      <c r="E220" s="35"/>
      <c r="F220" s="182" t="s">
        <v>1349</v>
      </c>
      <c r="G220" s="35"/>
      <c r="H220" s="35"/>
      <c r="I220" s="183"/>
      <c r="J220" s="35"/>
      <c r="K220" s="35"/>
      <c r="L220" s="36"/>
      <c r="M220" s="184"/>
      <c r="N220" s="185"/>
      <c r="O220" s="56"/>
      <c r="P220" s="56"/>
      <c r="Q220" s="56"/>
      <c r="R220" s="56"/>
      <c r="S220" s="56"/>
      <c r="T220" s="57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T220" s="20" t="s">
        <v>273</v>
      </c>
      <c r="AU220" s="20" t="s">
        <v>78</v>
      </c>
    </row>
    <row r="221" spans="2:51" s="13" customFormat="1" ht="11.25">
      <c r="B221" s="154"/>
      <c r="D221" s="155" t="s">
        <v>127</v>
      </c>
      <c r="E221" s="156" t="s">
        <v>3</v>
      </c>
      <c r="F221" s="157" t="s">
        <v>1350</v>
      </c>
      <c r="H221" s="158">
        <v>13</v>
      </c>
      <c r="I221" s="159"/>
      <c r="L221" s="154"/>
      <c r="M221" s="160"/>
      <c r="N221" s="161"/>
      <c r="O221" s="161"/>
      <c r="P221" s="161"/>
      <c r="Q221" s="161"/>
      <c r="R221" s="161"/>
      <c r="S221" s="161"/>
      <c r="T221" s="162"/>
      <c r="AT221" s="156" t="s">
        <v>127</v>
      </c>
      <c r="AU221" s="156" t="s">
        <v>78</v>
      </c>
      <c r="AV221" s="13" t="s">
        <v>78</v>
      </c>
      <c r="AW221" s="13" t="s">
        <v>30</v>
      </c>
      <c r="AX221" s="13" t="s">
        <v>69</v>
      </c>
      <c r="AY221" s="156" t="s">
        <v>118</v>
      </c>
    </row>
    <row r="222" spans="2:51" s="15" customFormat="1" ht="11.25">
      <c r="B222" s="170"/>
      <c r="D222" s="155" t="s">
        <v>127</v>
      </c>
      <c r="E222" s="171" t="s">
        <v>3</v>
      </c>
      <c r="F222" s="172" t="s">
        <v>150</v>
      </c>
      <c r="H222" s="173">
        <v>13</v>
      </c>
      <c r="I222" s="174"/>
      <c r="L222" s="170"/>
      <c r="M222" s="175"/>
      <c r="N222" s="176"/>
      <c r="O222" s="176"/>
      <c r="P222" s="176"/>
      <c r="Q222" s="176"/>
      <c r="R222" s="176"/>
      <c r="S222" s="176"/>
      <c r="T222" s="177"/>
      <c r="AT222" s="171" t="s">
        <v>127</v>
      </c>
      <c r="AU222" s="171" t="s">
        <v>78</v>
      </c>
      <c r="AV222" s="15" t="s">
        <v>125</v>
      </c>
      <c r="AW222" s="15" t="s">
        <v>30</v>
      </c>
      <c r="AX222" s="15" t="s">
        <v>31</v>
      </c>
      <c r="AY222" s="171" t="s">
        <v>118</v>
      </c>
    </row>
    <row r="223" spans="1:65" s="2" customFormat="1" ht="16.5" customHeight="1">
      <c r="A223" s="35"/>
      <c r="B223" s="140"/>
      <c r="C223" s="141" t="s">
        <v>484</v>
      </c>
      <c r="D223" s="141" t="s">
        <v>121</v>
      </c>
      <c r="E223" s="142" t="s">
        <v>1351</v>
      </c>
      <c r="F223" s="143" t="s">
        <v>1352</v>
      </c>
      <c r="G223" s="144" t="s">
        <v>171</v>
      </c>
      <c r="H223" s="145">
        <v>3</v>
      </c>
      <c r="I223" s="146"/>
      <c r="J223" s="147">
        <f>ROUND(I223*H223,2)</f>
        <v>0</v>
      </c>
      <c r="K223" s="143" t="s">
        <v>3</v>
      </c>
      <c r="L223" s="36"/>
      <c r="M223" s="148" t="s">
        <v>3</v>
      </c>
      <c r="N223" s="149" t="s">
        <v>40</v>
      </c>
      <c r="O223" s="56"/>
      <c r="P223" s="150">
        <f>O223*H223</f>
        <v>0</v>
      </c>
      <c r="Q223" s="150">
        <v>0</v>
      </c>
      <c r="R223" s="150">
        <f>Q223*H223</f>
        <v>0</v>
      </c>
      <c r="S223" s="150">
        <v>0</v>
      </c>
      <c r="T223" s="151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152" t="s">
        <v>125</v>
      </c>
      <c r="AT223" s="152" t="s">
        <v>121</v>
      </c>
      <c r="AU223" s="152" t="s">
        <v>78</v>
      </c>
      <c r="AY223" s="20" t="s">
        <v>118</v>
      </c>
      <c r="BE223" s="153">
        <f>IF(N223="základní",J223,0)</f>
        <v>0</v>
      </c>
      <c r="BF223" s="153">
        <f>IF(N223="snížená",J223,0)</f>
        <v>0</v>
      </c>
      <c r="BG223" s="153">
        <f>IF(N223="zákl. přenesená",J223,0)</f>
        <v>0</v>
      </c>
      <c r="BH223" s="153">
        <f>IF(N223="sníž. přenesená",J223,0)</f>
        <v>0</v>
      </c>
      <c r="BI223" s="153">
        <f>IF(N223="nulová",J223,0)</f>
        <v>0</v>
      </c>
      <c r="BJ223" s="20" t="s">
        <v>31</v>
      </c>
      <c r="BK223" s="153">
        <f>ROUND(I223*H223,2)</f>
        <v>0</v>
      </c>
      <c r="BL223" s="20" t="s">
        <v>125</v>
      </c>
      <c r="BM223" s="152" t="s">
        <v>1353</v>
      </c>
    </row>
    <row r="224" spans="1:47" s="2" customFormat="1" ht="29.25">
      <c r="A224" s="35"/>
      <c r="B224" s="36"/>
      <c r="C224" s="35"/>
      <c r="D224" s="155" t="s">
        <v>890</v>
      </c>
      <c r="E224" s="35"/>
      <c r="F224" s="204" t="s">
        <v>1354</v>
      </c>
      <c r="G224" s="35"/>
      <c r="H224" s="35"/>
      <c r="I224" s="183"/>
      <c r="J224" s="35"/>
      <c r="K224" s="35"/>
      <c r="L224" s="36"/>
      <c r="M224" s="184"/>
      <c r="N224" s="185"/>
      <c r="O224" s="56"/>
      <c r="P224" s="56"/>
      <c r="Q224" s="56"/>
      <c r="R224" s="56"/>
      <c r="S224" s="56"/>
      <c r="T224" s="57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T224" s="20" t="s">
        <v>890</v>
      </c>
      <c r="AU224" s="20" t="s">
        <v>78</v>
      </c>
    </row>
    <row r="225" spans="2:51" s="13" customFormat="1" ht="11.25">
      <c r="B225" s="154"/>
      <c r="D225" s="155" t="s">
        <v>127</v>
      </c>
      <c r="E225" s="156" t="s">
        <v>3</v>
      </c>
      <c r="F225" s="157" t="s">
        <v>131</v>
      </c>
      <c r="H225" s="158">
        <v>3</v>
      </c>
      <c r="I225" s="159"/>
      <c r="L225" s="154"/>
      <c r="M225" s="160"/>
      <c r="N225" s="161"/>
      <c r="O225" s="161"/>
      <c r="P225" s="161"/>
      <c r="Q225" s="161"/>
      <c r="R225" s="161"/>
      <c r="S225" s="161"/>
      <c r="T225" s="162"/>
      <c r="AT225" s="156" t="s">
        <v>127</v>
      </c>
      <c r="AU225" s="156" t="s">
        <v>78</v>
      </c>
      <c r="AV225" s="13" t="s">
        <v>78</v>
      </c>
      <c r="AW225" s="13" t="s">
        <v>30</v>
      </c>
      <c r="AX225" s="13" t="s">
        <v>31</v>
      </c>
      <c r="AY225" s="156" t="s">
        <v>118</v>
      </c>
    </row>
    <row r="226" spans="1:65" s="2" customFormat="1" ht="21.75" customHeight="1">
      <c r="A226" s="35"/>
      <c r="B226" s="140"/>
      <c r="C226" s="141" t="s">
        <v>489</v>
      </c>
      <c r="D226" s="141" t="s">
        <v>121</v>
      </c>
      <c r="E226" s="142" t="s">
        <v>1355</v>
      </c>
      <c r="F226" s="143" t="s">
        <v>1356</v>
      </c>
      <c r="G226" s="144" t="s">
        <v>171</v>
      </c>
      <c r="H226" s="145">
        <v>2</v>
      </c>
      <c r="I226" s="146"/>
      <c r="J226" s="147">
        <f>ROUND(I226*H226,2)</f>
        <v>0</v>
      </c>
      <c r="K226" s="143" t="s">
        <v>271</v>
      </c>
      <c r="L226" s="36"/>
      <c r="M226" s="148" t="s">
        <v>3</v>
      </c>
      <c r="N226" s="149" t="s">
        <v>40</v>
      </c>
      <c r="O226" s="56"/>
      <c r="P226" s="150">
        <f>O226*H226</f>
        <v>0</v>
      </c>
      <c r="Q226" s="150">
        <v>0</v>
      </c>
      <c r="R226" s="150">
        <f>Q226*H226</f>
        <v>0</v>
      </c>
      <c r="S226" s="150">
        <v>0</v>
      </c>
      <c r="T226" s="151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152" t="s">
        <v>125</v>
      </c>
      <c r="AT226" s="152" t="s">
        <v>121</v>
      </c>
      <c r="AU226" s="152" t="s">
        <v>78</v>
      </c>
      <c r="AY226" s="20" t="s">
        <v>118</v>
      </c>
      <c r="BE226" s="153">
        <f>IF(N226="základní",J226,0)</f>
        <v>0</v>
      </c>
      <c r="BF226" s="153">
        <f>IF(N226="snížená",J226,0)</f>
        <v>0</v>
      </c>
      <c r="BG226" s="153">
        <f>IF(N226="zákl. přenesená",J226,0)</f>
        <v>0</v>
      </c>
      <c r="BH226" s="153">
        <f>IF(N226="sníž. přenesená",J226,0)</f>
        <v>0</v>
      </c>
      <c r="BI226" s="153">
        <f>IF(N226="nulová",J226,0)</f>
        <v>0</v>
      </c>
      <c r="BJ226" s="20" t="s">
        <v>31</v>
      </c>
      <c r="BK226" s="153">
        <f>ROUND(I226*H226,2)</f>
        <v>0</v>
      </c>
      <c r="BL226" s="20" t="s">
        <v>125</v>
      </c>
      <c r="BM226" s="152" t="s">
        <v>1357</v>
      </c>
    </row>
    <row r="227" spans="1:47" s="2" customFormat="1" ht="11.25">
      <c r="A227" s="35"/>
      <c r="B227" s="36"/>
      <c r="C227" s="35"/>
      <c r="D227" s="181" t="s">
        <v>273</v>
      </c>
      <c r="E227" s="35"/>
      <c r="F227" s="182" t="s">
        <v>1358</v>
      </c>
      <c r="G227" s="35"/>
      <c r="H227" s="35"/>
      <c r="I227" s="183"/>
      <c r="J227" s="35"/>
      <c r="K227" s="35"/>
      <c r="L227" s="36"/>
      <c r="M227" s="184"/>
      <c r="N227" s="185"/>
      <c r="O227" s="56"/>
      <c r="P227" s="56"/>
      <c r="Q227" s="56"/>
      <c r="R227" s="56"/>
      <c r="S227" s="56"/>
      <c r="T227" s="57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T227" s="20" t="s">
        <v>273</v>
      </c>
      <c r="AU227" s="20" t="s">
        <v>78</v>
      </c>
    </row>
    <row r="228" spans="2:51" s="13" customFormat="1" ht="11.25">
      <c r="B228" s="154"/>
      <c r="D228" s="155" t="s">
        <v>127</v>
      </c>
      <c r="E228" s="156" t="s">
        <v>3</v>
      </c>
      <c r="F228" s="157" t="s">
        <v>78</v>
      </c>
      <c r="H228" s="158">
        <v>2</v>
      </c>
      <c r="I228" s="159"/>
      <c r="L228" s="154"/>
      <c r="M228" s="160"/>
      <c r="N228" s="161"/>
      <c r="O228" s="161"/>
      <c r="P228" s="161"/>
      <c r="Q228" s="161"/>
      <c r="R228" s="161"/>
      <c r="S228" s="161"/>
      <c r="T228" s="162"/>
      <c r="AT228" s="156" t="s">
        <v>127</v>
      </c>
      <c r="AU228" s="156" t="s">
        <v>78</v>
      </c>
      <c r="AV228" s="13" t="s">
        <v>78</v>
      </c>
      <c r="AW228" s="13" t="s">
        <v>30</v>
      </c>
      <c r="AX228" s="13" t="s">
        <v>31</v>
      </c>
      <c r="AY228" s="156" t="s">
        <v>118</v>
      </c>
    </row>
    <row r="229" spans="1:65" s="2" customFormat="1" ht="24.2" customHeight="1">
      <c r="A229" s="35"/>
      <c r="B229" s="140"/>
      <c r="C229" s="141" t="s">
        <v>497</v>
      </c>
      <c r="D229" s="141" t="s">
        <v>121</v>
      </c>
      <c r="E229" s="142" t="s">
        <v>490</v>
      </c>
      <c r="F229" s="143" t="s">
        <v>491</v>
      </c>
      <c r="G229" s="144" t="s">
        <v>448</v>
      </c>
      <c r="H229" s="145">
        <v>5.192</v>
      </c>
      <c r="I229" s="146"/>
      <c r="J229" s="147">
        <f>ROUND(I229*H229,2)</f>
        <v>0</v>
      </c>
      <c r="K229" s="143" t="s">
        <v>271</v>
      </c>
      <c r="L229" s="36"/>
      <c r="M229" s="148" t="s">
        <v>3</v>
      </c>
      <c r="N229" s="149" t="s">
        <v>40</v>
      </c>
      <c r="O229" s="56"/>
      <c r="P229" s="150">
        <f>O229*H229</f>
        <v>0</v>
      </c>
      <c r="Q229" s="150">
        <v>0</v>
      </c>
      <c r="R229" s="150">
        <f>Q229*H229</f>
        <v>0</v>
      </c>
      <c r="S229" s="150">
        <v>0</v>
      </c>
      <c r="T229" s="151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152" t="s">
        <v>125</v>
      </c>
      <c r="AT229" s="152" t="s">
        <v>121</v>
      </c>
      <c r="AU229" s="152" t="s">
        <v>78</v>
      </c>
      <c r="AY229" s="20" t="s">
        <v>118</v>
      </c>
      <c r="BE229" s="153">
        <f>IF(N229="základní",J229,0)</f>
        <v>0</v>
      </c>
      <c r="BF229" s="153">
        <f>IF(N229="snížená",J229,0)</f>
        <v>0</v>
      </c>
      <c r="BG229" s="153">
        <f>IF(N229="zákl. přenesená",J229,0)</f>
        <v>0</v>
      </c>
      <c r="BH229" s="153">
        <f>IF(N229="sníž. přenesená",J229,0)</f>
        <v>0</v>
      </c>
      <c r="BI229" s="153">
        <f>IF(N229="nulová",J229,0)</f>
        <v>0</v>
      </c>
      <c r="BJ229" s="20" t="s">
        <v>31</v>
      </c>
      <c r="BK229" s="153">
        <f>ROUND(I229*H229,2)</f>
        <v>0</v>
      </c>
      <c r="BL229" s="20" t="s">
        <v>125</v>
      </c>
      <c r="BM229" s="152" t="s">
        <v>1359</v>
      </c>
    </row>
    <row r="230" spans="1:47" s="2" customFormat="1" ht="11.25">
      <c r="A230" s="35"/>
      <c r="B230" s="36"/>
      <c r="C230" s="35"/>
      <c r="D230" s="181" t="s">
        <v>273</v>
      </c>
      <c r="E230" s="35"/>
      <c r="F230" s="182" t="s">
        <v>493</v>
      </c>
      <c r="G230" s="35"/>
      <c r="H230" s="35"/>
      <c r="I230" s="183"/>
      <c r="J230" s="35"/>
      <c r="K230" s="35"/>
      <c r="L230" s="36"/>
      <c r="M230" s="184"/>
      <c r="N230" s="185"/>
      <c r="O230" s="56"/>
      <c r="P230" s="56"/>
      <c r="Q230" s="56"/>
      <c r="R230" s="56"/>
      <c r="S230" s="56"/>
      <c r="T230" s="57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T230" s="20" t="s">
        <v>273</v>
      </c>
      <c r="AU230" s="20" t="s">
        <v>78</v>
      </c>
    </row>
    <row r="231" spans="2:51" s="13" customFormat="1" ht="11.25">
      <c r="B231" s="154"/>
      <c r="D231" s="155" t="s">
        <v>127</v>
      </c>
      <c r="E231" s="156" t="s">
        <v>3</v>
      </c>
      <c r="F231" s="157" t="s">
        <v>1360</v>
      </c>
      <c r="H231" s="158">
        <v>4.62</v>
      </c>
      <c r="I231" s="159"/>
      <c r="L231" s="154"/>
      <c r="M231" s="160"/>
      <c r="N231" s="161"/>
      <c r="O231" s="161"/>
      <c r="P231" s="161"/>
      <c r="Q231" s="161"/>
      <c r="R231" s="161"/>
      <c r="S231" s="161"/>
      <c r="T231" s="162"/>
      <c r="AT231" s="156" t="s">
        <v>127</v>
      </c>
      <c r="AU231" s="156" t="s">
        <v>78</v>
      </c>
      <c r="AV231" s="13" t="s">
        <v>78</v>
      </c>
      <c r="AW231" s="13" t="s">
        <v>30</v>
      </c>
      <c r="AX231" s="13" t="s">
        <v>69</v>
      </c>
      <c r="AY231" s="156" t="s">
        <v>118</v>
      </c>
    </row>
    <row r="232" spans="2:51" s="13" customFormat="1" ht="11.25">
      <c r="B232" s="154"/>
      <c r="D232" s="155" t="s">
        <v>127</v>
      </c>
      <c r="E232" s="156" t="s">
        <v>3</v>
      </c>
      <c r="F232" s="157" t="s">
        <v>1361</v>
      </c>
      <c r="H232" s="158">
        <v>0.572</v>
      </c>
      <c r="I232" s="159"/>
      <c r="L232" s="154"/>
      <c r="M232" s="160"/>
      <c r="N232" s="161"/>
      <c r="O232" s="161"/>
      <c r="P232" s="161"/>
      <c r="Q232" s="161"/>
      <c r="R232" s="161"/>
      <c r="S232" s="161"/>
      <c r="T232" s="162"/>
      <c r="AT232" s="156" t="s">
        <v>127</v>
      </c>
      <c r="AU232" s="156" t="s">
        <v>78</v>
      </c>
      <c r="AV232" s="13" t="s">
        <v>78</v>
      </c>
      <c r="AW232" s="13" t="s">
        <v>30</v>
      </c>
      <c r="AX232" s="13" t="s">
        <v>69</v>
      </c>
      <c r="AY232" s="156" t="s">
        <v>118</v>
      </c>
    </row>
    <row r="233" spans="2:51" s="15" customFormat="1" ht="11.25">
      <c r="B233" s="170"/>
      <c r="D233" s="155" t="s">
        <v>127</v>
      </c>
      <c r="E233" s="171" t="s">
        <v>3</v>
      </c>
      <c r="F233" s="172" t="s">
        <v>150</v>
      </c>
      <c r="H233" s="173">
        <v>5.192</v>
      </c>
      <c r="I233" s="174"/>
      <c r="L233" s="170"/>
      <c r="M233" s="175"/>
      <c r="N233" s="176"/>
      <c r="O233" s="176"/>
      <c r="P233" s="176"/>
      <c r="Q233" s="176"/>
      <c r="R233" s="176"/>
      <c r="S233" s="176"/>
      <c r="T233" s="177"/>
      <c r="AT233" s="171" t="s">
        <v>127</v>
      </c>
      <c r="AU233" s="171" t="s">
        <v>78</v>
      </c>
      <c r="AV233" s="15" t="s">
        <v>125</v>
      </c>
      <c r="AW233" s="15" t="s">
        <v>30</v>
      </c>
      <c r="AX233" s="15" t="s">
        <v>31</v>
      </c>
      <c r="AY233" s="171" t="s">
        <v>118</v>
      </c>
    </row>
    <row r="234" spans="1:65" s="2" customFormat="1" ht="21.75" customHeight="1">
      <c r="A234" s="35"/>
      <c r="B234" s="140"/>
      <c r="C234" s="141" t="s">
        <v>503</v>
      </c>
      <c r="D234" s="141" t="s">
        <v>121</v>
      </c>
      <c r="E234" s="142" t="s">
        <v>498</v>
      </c>
      <c r="F234" s="143" t="s">
        <v>499</v>
      </c>
      <c r="G234" s="144" t="s">
        <v>448</v>
      </c>
      <c r="H234" s="145">
        <v>5.192</v>
      </c>
      <c r="I234" s="146"/>
      <c r="J234" s="147">
        <f>ROUND(I234*H234,2)</f>
        <v>0</v>
      </c>
      <c r="K234" s="143" t="s">
        <v>271</v>
      </c>
      <c r="L234" s="36"/>
      <c r="M234" s="148" t="s">
        <v>3</v>
      </c>
      <c r="N234" s="149" t="s">
        <v>40</v>
      </c>
      <c r="O234" s="56"/>
      <c r="P234" s="150">
        <f>O234*H234</f>
        <v>0</v>
      </c>
      <c r="Q234" s="150">
        <v>0</v>
      </c>
      <c r="R234" s="150">
        <f>Q234*H234</f>
        <v>0</v>
      </c>
      <c r="S234" s="150">
        <v>0</v>
      </c>
      <c r="T234" s="151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152" t="s">
        <v>125</v>
      </c>
      <c r="AT234" s="152" t="s">
        <v>121</v>
      </c>
      <c r="AU234" s="152" t="s">
        <v>78</v>
      </c>
      <c r="AY234" s="20" t="s">
        <v>118</v>
      </c>
      <c r="BE234" s="153">
        <f>IF(N234="základní",J234,0)</f>
        <v>0</v>
      </c>
      <c r="BF234" s="153">
        <f>IF(N234="snížená",J234,0)</f>
        <v>0</v>
      </c>
      <c r="BG234" s="153">
        <f>IF(N234="zákl. přenesená",J234,0)</f>
        <v>0</v>
      </c>
      <c r="BH234" s="153">
        <f>IF(N234="sníž. přenesená",J234,0)</f>
        <v>0</v>
      </c>
      <c r="BI234" s="153">
        <f>IF(N234="nulová",J234,0)</f>
        <v>0</v>
      </c>
      <c r="BJ234" s="20" t="s">
        <v>31</v>
      </c>
      <c r="BK234" s="153">
        <f>ROUND(I234*H234,2)</f>
        <v>0</v>
      </c>
      <c r="BL234" s="20" t="s">
        <v>125</v>
      </c>
      <c r="BM234" s="152" t="s">
        <v>1362</v>
      </c>
    </row>
    <row r="235" spans="1:47" s="2" customFormat="1" ht="11.25">
      <c r="A235" s="35"/>
      <c r="B235" s="36"/>
      <c r="C235" s="35"/>
      <c r="D235" s="181" t="s">
        <v>273</v>
      </c>
      <c r="E235" s="35"/>
      <c r="F235" s="182" t="s">
        <v>501</v>
      </c>
      <c r="G235" s="35"/>
      <c r="H235" s="35"/>
      <c r="I235" s="183"/>
      <c r="J235" s="35"/>
      <c r="K235" s="35"/>
      <c r="L235" s="36"/>
      <c r="M235" s="184"/>
      <c r="N235" s="185"/>
      <c r="O235" s="56"/>
      <c r="P235" s="56"/>
      <c r="Q235" s="56"/>
      <c r="R235" s="56"/>
      <c r="S235" s="56"/>
      <c r="T235" s="57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T235" s="20" t="s">
        <v>273</v>
      </c>
      <c r="AU235" s="20" t="s">
        <v>78</v>
      </c>
    </row>
    <row r="236" spans="2:51" s="13" customFormat="1" ht="11.25">
      <c r="B236" s="154"/>
      <c r="D236" s="155" t="s">
        <v>127</v>
      </c>
      <c r="E236" s="156" t="s">
        <v>3</v>
      </c>
      <c r="F236" s="157" t="s">
        <v>1363</v>
      </c>
      <c r="H236" s="158">
        <v>5.192</v>
      </c>
      <c r="I236" s="159"/>
      <c r="L236" s="154"/>
      <c r="M236" s="160"/>
      <c r="N236" s="161"/>
      <c r="O236" s="161"/>
      <c r="P236" s="161"/>
      <c r="Q236" s="161"/>
      <c r="R236" s="161"/>
      <c r="S236" s="161"/>
      <c r="T236" s="162"/>
      <c r="AT236" s="156" t="s">
        <v>127</v>
      </c>
      <c r="AU236" s="156" t="s">
        <v>78</v>
      </c>
      <c r="AV236" s="13" t="s">
        <v>78</v>
      </c>
      <c r="AW236" s="13" t="s">
        <v>30</v>
      </c>
      <c r="AX236" s="13" t="s">
        <v>31</v>
      </c>
      <c r="AY236" s="156" t="s">
        <v>118</v>
      </c>
    </row>
    <row r="237" spans="1:65" s="2" customFormat="1" ht="24.2" customHeight="1">
      <c r="A237" s="35"/>
      <c r="B237" s="140"/>
      <c r="C237" s="141" t="s">
        <v>509</v>
      </c>
      <c r="D237" s="141" t="s">
        <v>121</v>
      </c>
      <c r="E237" s="142" t="s">
        <v>504</v>
      </c>
      <c r="F237" s="143" t="s">
        <v>505</v>
      </c>
      <c r="G237" s="144" t="s">
        <v>448</v>
      </c>
      <c r="H237" s="145">
        <v>36.344</v>
      </c>
      <c r="I237" s="146"/>
      <c r="J237" s="147">
        <f>ROUND(I237*H237,2)</f>
        <v>0</v>
      </c>
      <c r="K237" s="143" t="s">
        <v>271</v>
      </c>
      <c r="L237" s="36"/>
      <c r="M237" s="148" t="s">
        <v>3</v>
      </c>
      <c r="N237" s="149" t="s">
        <v>40</v>
      </c>
      <c r="O237" s="56"/>
      <c r="P237" s="150">
        <f>O237*H237</f>
        <v>0</v>
      </c>
      <c r="Q237" s="150">
        <v>0</v>
      </c>
      <c r="R237" s="150">
        <f>Q237*H237</f>
        <v>0</v>
      </c>
      <c r="S237" s="150">
        <v>0</v>
      </c>
      <c r="T237" s="151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152" t="s">
        <v>125</v>
      </c>
      <c r="AT237" s="152" t="s">
        <v>121</v>
      </c>
      <c r="AU237" s="152" t="s">
        <v>78</v>
      </c>
      <c r="AY237" s="20" t="s">
        <v>118</v>
      </c>
      <c r="BE237" s="153">
        <f>IF(N237="základní",J237,0)</f>
        <v>0</v>
      </c>
      <c r="BF237" s="153">
        <f>IF(N237="snížená",J237,0)</f>
        <v>0</v>
      </c>
      <c r="BG237" s="153">
        <f>IF(N237="zákl. přenesená",J237,0)</f>
        <v>0</v>
      </c>
      <c r="BH237" s="153">
        <f>IF(N237="sníž. přenesená",J237,0)</f>
        <v>0</v>
      </c>
      <c r="BI237" s="153">
        <f>IF(N237="nulová",J237,0)</f>
        <v>0</v>
      </c>
      <c r="BJ237" s="20" t="s">
        <v>31</v>
      </c>
      <c r="BK237" s="153">
        <f>ROUND(I237*H237,2)</f>
        <v>0</v>
      </c>
      <c r="BL237" s="20" t="s">
        <v>125</v>
      </c>
      <c r="BM237" s="152" t="s">
        <v>1364</v>
      </c>
    </row>
    <row r="238" spans="1:47" s="2" customFormat="1" ht="11.25">
      <c r="A238" s="35"/>
      <c r="B238" s="36"/>
      <c r="C238" s="35"/>
      <c r="D238" s="181" t="s">
        <v>273</v>
      </c>
      <c r="E238" s="35"/>
      <c r="F238" s="182" t="s">
        <v>507</v>
      </c>
      <c r="G238" s="35"/>
      <c r="H238" s="35"/>
      <c r="I238" s="183"/>
      <c r="J238" s="35"/>
      <c r="K238" s="35"/>
      <c r="L238" s="36"/>
      <c r="M238" s="184"/>
      <c r="N238" s="185"/>
      <c r="O238" s="56"/>
      <c r="P238" s="56"/>
      <c r="Q238" s="56"/>
      <c r="R238" s="56"/>
      <c r="S238" s="56"/>
      <c r="T238" s="57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T238" s="20" t="s">
        <v>273</v>
      </c>
      <c r="AU238" s="20" t="s">
        <v>78</v>
      </c>
    </row>
    <row r="239" spans="2:51" s="13" customFormat="1" ht="11.25">
      <c r="B239" s="154"/>
      <c r="D239" s="155" t="s">
        <v>127</v>
      </c>
      <c r="E239" s="156" t="s">
        <v>3</v>
      </c>
      <c r="F239" s="157" t="s">
        <v>1365</v>
      </c>
      <c r="H239" s="158">
        <v>36.344</v>
      </c>
      <c r="I239" s="159"/>
      <c r="L239" s="154"/>
      <c r="M239" s="160"/>
      <c r="N239" s="161"/>
      <c r="O239" s="161"/>
      <c r="P239" s="161"/>
      <c r="Q239" s="161"/>
      <c r="R239" s="161"/>
      <c r="S239" s="161"/>
      <c r="T239" s="162"/>
      <c r="AT239" s="156" t="s">
        <v>127</v>
      </c>
      <c r="AU239" s="156" t="s">
        <v>78</v>
      </c>
      <c r="AV239" s="13" t="s">
        <v>78</v>
      </c>
      <c r="AW239" s="13" t="s">
        <v>30</v>
      </c>
      <c r="AX239" s="13" t="s">
        <v>69</v>
      </c>
      <c r="AY239" s="156" t="s">
        <v>118</v>
      </c>
    </row>
    <row r="240" spans="2:51" s="15" customFormat="1" ht="11.25">
      <c r="B240" s="170"/>
      <c r="D240" s="155" t="s">
        <v>127</v>
      </c>
      <c r="E240" s="171" t="s">
        <v>3</v>
      </c>
      <c r="F240" s="172" t="s">
        <v>150</v>
      </c>
      <c r="H240" s="173">
        <v>36.344</v>
      </c>
      <c r="I240" s="174"/>
      <c r="L240" s="170"/>
      <c r="M240" s="175"/>
      <c r="N240" s="176"/>
      <c r="O240" s="176"/>
      <c r="P240" s="176"/>
      <c r="Q240" s="176"/>
      <c r="R240" s="176"/>
      <c r="S240" s="176"/>
      <c r="T240" s="177"/>
      <c r="AT240" s="171" t="s">
        <v>127</v>
      </c>
      <c r="AU240" s="171" t="s">
        <v>78</v>
      </c>
      <c r="AV240" s="15" t="s">
        <v>125</v>
      </c>
      <c r="AW240" s="15" t="s">
        <v>30</v>
      </c>
      <c r="AX240" s="15" t="s">
        <v>31</v>
      </c>
      <c r="AY240" s="171" t="s">
        <v>118</v>
      </c>
    </row>
    <row r="241" spans="1:65" s="2" customFormat="1" ht="16.5" customHeight="1">
      <c r="A241" s="35"/>
      <c r="B241" s="140"/>
      <c r="C241" s="141" t="s">
        <v>513</v>
      </c>
      <c r="D241" s="141" t="s">
        <v>121</v>
      </c>
      <c r="E241" s="142" t="s">
        <v>510</v>
      </c>
      <c r="F241" s="143" t="s">
        <v>511</v>
      </c>
      <c r="G241" s="144" t="s">
        <v>448</v>
      </c>
      <c r="H241" s="145">
        <v>5.192</v>
      </c>
      <c r="I241" s="146"/>
      <c r="J241" s="147">
        <f>ROUND(I241*H241,2)</f>
        <v>0</v>
      </c>
      <c r="K241" s="143" t="s">
        <v>3</v>
      </c>
      <c r="L241" s="36"/>
      <c r="M241" s="148" t="s">
        <v>3</v>
      </c>
      <c r="N241" s="149" t="s">
        <v>40</v>
      </c>
      <c r="O241" s="56"/>
      <c r="P241" s="150">
        <f>O241*H241</f>
        <v>0</v>
      </c>
      <c r="Q241" s="150">
        <v>0</v>
      </c>
      <c r="R241" s="150">
        <f>Q241*H241</f>
        <v>0</v>
      </c>
      <c r="S241" s="150">
        <v>0</v>
      </c>
      <c r="T241" s="151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152" t="s">
        <v>125</v>
      </c>
      <c r="AT241" s="152" t="s">
        <v>121</v>
      </c>
      <c r="AU241" s="152" t="s">
        <v>78</v>
      </c>
      <c r="AY241" s="20" t="s">
        <v>118</v>
      </c>
      <c r="BE241" s="153">
        <f>IF(N241="základní",J241,0)</f>
        <v>0</v>
      </c>
      <c r="BF241" s="153">
        <f>IF(N241="snížená",J241,0)</f>
        <v>0</v>
      </c>
      <c r="BG241" s="153">
        <f>IF(N241="zákl. přenesená",J241,0)</f>
        <v>0</v>
      </c>
      <c r="BH241" s="153">
        <f>IF(N241="sníž. přenesená",J241,0)</f>
        <v>0</v>
      </c>
      <c r="BI241" s="153">
        <f>IF(N241="nulová",J241,0)</f>
        <v>0</v>
      </c>
      <c r="BJ241" s="20" t="s">
        <v>31</v>
      </c>
      <c r="BK241" s="153">
        <f>ROUND(I241*H241,2)</f>
        <v>0</v>
      </c>
      <c r="BL241" s="20" t="s">
        <v>125</v>
      </c>
      <c r="BM241" s="152" t="s">
        <v>1366</v>
      </c>
    </row>
    <row r="242" spans="2:51" s="13" customFormat="1" ht="11.25">
      <c r="B242" s="154"/>
      <c r="D242" s="155" t="s">
        <v>127</v>
      </c>
      <c r="E242" s="156" t="s">
        <v>3</v>
      </c>
      <c r="F242" s="157" t="s">
        <v>1363</v>
      </c>
      <c r="H242" s="158">
        <v>5.192</v>
      </c>
      <c r="I242" s="159"/>
      <c r="L242" s="154"/>
      <c r="M242" s="160"/>
      <c r="N242" s="161"/>
      <c r="O242" s="161"/>
      <c r="P242" s="161"/>
      <c r="Q242" s="161"/>
      <c r="R242" s="161"/>
      <c r="S242" s="161"/>
      <c r="T242" s="162"/>
      <c r="AT242" s="156" t="s">
        <v>127</v>
      </c>
      <c r="AU242" s="156" t="s">
        <v>78</v>
      </c>
      <c r="AV242" s="13" t="s">
        <v>78</v>
      </c>
      <c r="AW242" s="13" t="s">
        <v>30</v>
      </c>
      <c r="AX242" s="13" t="s">
        <v>31</v>
      </c>
      <c r="AY242" s="156" t="s">
        <v>118</v>
      </c>
    </row>
    <row r="243" spans="1:65" s="2" customFormat="1" ht="16.5" customHeight="1">
      <c r="A243" s="35"/>
      <c r="B243" s="140"/>
      <c r="C243" s="141" t="s">
        <v>522</v>
      </c>
      <c r="D243" s="141" t="s">
        <v>121</v>
      </c>
      <c r="E243" s="142" t="s">
        <v>514</v>
      </c>
      <c r="F243" s="143" t="s">
        <v>515</v>
      </c>
      <c r="G243" s="144" t="s">
        <v>325</v>
      </c>
      <c r="H243" s="145">
        <v>1.854</v>
      </c>
      <c r="I243" s="146"/>
      <c r="J243" s="147">
        <f>ROUND(I243*H243,2)</f>
        <v>0</v>
      </c>
      <c r="K243" s="143" t="s">
        <v>3</v>
      </c>
      <c r="L243" s="36"/>
      <c r="M243" s="148" t="s">
        <v>3</v>
      </c>
      <c r="N243" s="149" t="s">
        <v>40</v>
      </c>
      <c r="O243" s="56"/>
      <c r="P243" s="150">
        <f>O243*H243</f>
        <v>0</v>
      </c>
      <c r="Q243" s="150">
        <v>0</v>
      </c>
      <c r="R243" s="150">
        <f>Q243*H243</f>
        <v>0</v>
      </c>
      <c r="S243" s="150">
        <v>0</v>
      </c>
      <c r="T243" s="151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152" t="s">
        <v>125</v>
      </c>
      <c r="AT243" s="152" t="s">
        <v>121</v>
      </c>
      <c r="AU243" s="152" t="s">
        <v>78</v>
      </c>
      <c r="AY243" s="20" t="s">
        <v>118</v>
      </c>
      <c r="BE243" s="153">
        <f>IF(N243="základní",J243,0)</f>
        <v>0</v>
      </c>
      <c r="BF243" s="153">
        <f>IF(N243="snížená",J243,0)</f>
        <v>0</v>
      </c>
      <c r="BG243" s="153">
        <f>IF(N243="zákl. přenesená",J243,0)</f>
        <v>0</v>
      </c>
      <c r="BH243" s="153">
        <f>IF(N243="sníž. přenesená",J243,0)</f>
        <v>0</v>
      </c>
      <c r="BI243" s="153">
        <f>IF(N243="nulová",J243,0)</f>
        <v>0</v>
      </c>
      <c r="BJ243" s="20" t="s">
        <v>31</v>
      </c>
      <c r="BK243" s="153">
        <f>ROUND(I243*H243,2)</f>
        <v>0</v>
      </c>
      <c r="BL243" s="20" t="s">
        <v>125</v>
      </c>
      <c r="BM243" s="152" t="s">
        <v>1367</v>
      </c>
    </row>
    <row r="244" spans="2:51" s="13" customFormat="1" ht="11.25">
      <c r="B244" s="154"/>
      <c r="D244" s="155" t="s">
        <v>127</v>
      </c>
      <c r="E244" s="156" t="s">
        <v>3</v>
      </c>
      <c r="F244" s="157" t="s">
        <v>1368</v>
      </c>
      <c r="H244" s="158">
        <v>1.854</v>
      </c>
      <c r="I244" s="159"/>
      <c r="L244" s="154"/>
      <c r="M244" s="160"/>
      <c r="N244" s="161"/>
      <c r="O244" s="161"/>
      <c r="P244" s="161"/>
      <c r="Q244" s="161"/>
      <c r="R244" s="161"/>
      <c r="S244" s="161"/>
      <c r="T244" s="162"/>
      <c r="AT244" s="156" t="s">
        <v>127</v>
      </c>
      <c r="AU244" s="156" t="s">
        <v>78</v>
      </c>
      <c r="AV244" s="13" t="s">
        <v>78</v>
      </c>
      <c r="AW244" s="13" t="s">
        <v>30</v>
      </c>
      <c r="AX244" s="13" t="s">
        <v>69</v>
      </c>
      <c r="AY244" s="156" t="s">
        <v>118</v>
      </c>
    </row>
    <row r="245" spans="2:51" s="15" customFormat="1" ht="11.25">
      <c r="B245" s="170"/>
      <c r="D245" s="155" t="s">
        <v>127</v>
      </c>
      <c r="E245" s="171" t="s">
        <v>3</v>
      </c>
      <c r="F245" s="172" t="s">
        <v>150</v>
      </c>
      <c r="H245" s="173">
        <v>1.854</v>
      </c>
      <c r="I245" s="174"/>
      <c r="L245" s="170"/>
      <c r="M245" s="175"/>
      <c r="N245" s="176"/>
      <c r="O245" s="176"/>
      <c r="P245" s="176"/>
      <c r="Q245" s="176"/>
      <c r="R245" s="176"/>
      <c r="S245" s="176"/>
      <c r="T245" s="177"/>
      <c r="AT245" s="171" t="s">
        <v>127</v>
      </c>
      <c r="AU245" s="171" t="s">
        <v>78</v>
      </c>
      <c r="AV245" s="15" t="s">
        <v>125</v>
      </c>
      <c r="AW245" s="15" t="s">
        <v>30</v>
      </c>
      <c r="AX245" s="15" t="s">
        <v>31</v>
      </c>
      <c r="AY245" s="171" t="s">
        <v>118</v>
      </c>
    </row>
    <row r="246" spans="2:63" s="12" customFormat="1" ht="22.9" customHeight="1">
      <c r="B246" s="127"/>
      <c r="D246" s="128" t="s">
        <v>68</v>
      </c>
      <c r="E246" s="138" t="s">
        <v>125</v>
      </c>
      <c r="F246" s="138" t="s">
        <v>521</v>
      </c>
      <c r="I246" s="130"/>
      <c r="J246" s="139">
        <f>BK246</f>
        <v>0</v>
      </c>
      <c r="L246" s="127"/>
      <c r="M246" s="132"/>
      <c r="N246" s="133"/>
      <c r="O246" s="133"/>
      <c r="P246" s="134">
        <f>SUM(P247:P266)</f>
        <v>0</v>
      </c>
      <c r="Q246" s="133"/>
      <c r="R246" s="134">
        <f>SUM(R247:R266)</f>
        <v>0.9245772</v>
      </c>
      <c r="S246" s="133"/>
      <c r="T246" s="135">
        <f>SUM(T247:T266)</f>
        <v>0</v>
      </c>
      <c r="AR246" s="128" t="s">
        <v>31</v>
      </c>
      <c r="AT246" s="136" t="s">
        <v>68</v>
      </c>
      <c r="AU246" s="136" t="s">
        <v>31</v>
      </c>
      <c r="AY246" s="128" t="s">
        <v>118</v>
      </c>
      <c r="BK246" s="137">
        <f>SUM(BK247:BK266)</f>
        <v>0</v>
      </c>
    </row>
    <row r="247" spans="1:65" s="2" customFormat="1" ht="21.75" customHeight="1">
      <c r="A247" s="35"/>
      <c r="B247" s="140"/>
      <c r="C247" s="141" t="s">
        <v>532</v>
      </c>
      <c r="D247" s="141" t="s">
        <v>121</v>
      </c>
      <c r="E247" s="142" t="s">
        <v>1369</v>
      </c>
      <c r="F247" s="143" t="s">
        <v>1370</v>
      </c>
      <c r="G247" s="144" t="s">
        <v>325</v>
      </c>
      <c r="H247" s="145">
        <v>43.23</v>
      </c>
      <c r="I247" s="146"/>
      <c r="J247" s="147">
        <f>ROUND(I247*H247,2)</f>
        <v>0</v>
      </c>
      <c r="K247" s="143" t="s">
        <v>271</v>
      </c>
      <c r="L247" s="36"/>
      <c r="M247" s="148" t="s">
        <v>3</v>
      </c>
      <c r="N247" s="149" t="s">
        <v>40</v>
      </c>
      <c r="O247" s="56"/>
      <c r="P247" s="150">
        <f>O247*H247</f>
        <v>0</v>
      </c>
      <c r="Q247" s="150">
        <v>0</v>
      </c>
      <c r="R247" s="150">
        <f>Q247*H247</f>
        <v>0</v>
      </c>
      <c r="S247" s="150">
        <v>0</v>
      </c>
      <c r="T247" s="151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152" t="s">
        <v>125</v>
      </c>
      <c r="AT247" s="152" t="s">
        <v>121</v>
      </c>
      <c r="AU247" s="152" t="s">
        <v>78</v>
      </c>
      <c r="AY247" s="20" t="s">
        <v>118</v>
      </c>
      <c r="BE247" s="153">
        <f>IF(N247="základní",J247,0)</f>
        <v>0</v>
      </c>
      <c r="BF247" s="153">
        <f>IF(N247="snížená",J247,0)</f>
        <v>0</v>
      </c>
      <c r="BG247" s="153">
        <f>IF(N247="zákl. přenesená",J247,0)</f>
        <v>0</v>
      </c>
      <c r="BH247" s="153">
        <f>IF(N247="sníž. přenesená",J247,0)</f>
        <v>0</v>
      </c>
      <c r="BI247" s="153">
        <f>IF(N247="nulová",J247,0)</f>
        <v>0</v>
      </c>
      <c r="BJ247" s="20" t="s">
        <v>31</v>
      </c>
      <c r="BK247" s="153">
        <f>ROUND(I247*H247,2)</f>
        <v>0</v>
      </c>
      <c r="BL247" s="20" t="s">
        <v>125</v>
      </c>
      <c r="BM247" s="152" t="s">
        <v>1371</v>
      </c>
    </row>
    <row r="248" spans="1:47" s="2" customFormat="1" ht="11.25">
      <c r="A248" s="35"/>
      <c r="B248" s="36"/>
      <c r="C248" s="35"/>
      <c r="D248" s="181" t="s">
        <v>273</v>
      </c>
      <c r="E248" s="35"/>
      <c r="F248" s="182" t="s">
        <v>1372</v>
      </c>
      <c r="G248" s="35"/>
      <c r="H248" s="35"/>
      <c r="I248" s="183"/>
      <c r="J248" s="35"/>
      <c r="K248" s="35"/>
      <c r="L248" s="36"/>
      <c r="M248" s="184"/>
      <c r="N248" s="185"/>
      <c r="O248" s="56"/>
      <c r="P248" s="56"/>
      <c r="Q248" s="56"/>
      <c r="R248" s="56"/>
      <c r="S248" s="56"/>
      <c r="T248" s="57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T248" s="20" t="s">
        <v>273</v>
      </c>
      <c r="AU248" s="20" t="s">
        <v>78</v>
      </c>
    </row>
    <row r="249" spans="2:51" s="14" customFormat="1" ht="11.25">
      <c r="B249" s="163"/>
      <c r="D249" s="155" t="s">
        <v>127</v>
      </c>
      <c r="E249" s="164" t="s">
        <v>3</v>
      </c>
      <c r="F249" s="165" t="s">
        <v>1373</v>
      </c>
      <c r="H249" s="164" t="s">
        <v>3</v>
      </c>
      <c r="I249" s="166"/>
      <c r="L249" s="163"/>
      <c r="M249" s="167"/>
      <c r="N249" s="168"/>
      <c r="O249" s="168"/>
      <c r="P249" s="168"/>
      <c r="Q249" s="168"/>
      <c r="R249" s="168"/>
      <c r="S249" s="168"/>
      <c r="T249" s="169"/>
      <c r="AT249" s="164" t="s">
        <v>127</v>
      </c>
      <c r="AU249" s="164" t="s">
        <v>78</v>
      </c>
      <c r="AV249" s="14" t="s">
        <v>31</v>
      </c>
      <c r="AW249" s="14" t="s">
        <v>30</v>
      </c>
      <c r="AX249" s="14" t="s">
        <v>69</v>
      </c>
      <c r="AY249" s="164" t="s">
        <v>118</v>
      </c>
    </row>
    <row r="250" spans="2:51" s="13" customFormat="1" ht="11.25">
      <c r="B250" s="154"/>
      <c r="D250" s="155" t="s">
        <v>127</v>
      </c>
      <c r="E250" s="156" t="s">
        <v>3</v>
      </c>
      <c r="F250" s="157" t="s">
        <v>1374</v>
      </c>
      <c r="H250" s="158">
        <v>43.23</v>
      </c>
      <c r="I250" s="159"/>
      <c r="L250" s="154"/>
      <c r="M250" s="160"/>
      <c r="N250" s="161"/>
      <c r="O250" s="161"/>
      <c r="P250" s="161"/>
      <c r="Q250" s="161"/>
      <c r="R250" s="161"/>
      <c r="S250" s="161"/>
      <c r="T250" s="162"/>
      <c r="AT250" s="156" t="s">
        <v>127</v>
      </c>
      <c r="AU250" s="156" t="s">
        <v>78</v>
      </c>
      <c r="AV250" s="13" t="s">
        <v>78</v>
      </c>
      <c r="AW250" s="13" t="s">
        <v>30</v>
      </c>
      <c r="AX250" s="13" t="s">
        <v>69</v>
      </c>
      <c r="AY250" s="156" t="s">
        <v>118</v>
      </c>
    </row>
    <row r="251" spans="2:51" s="15" customFormat="1" ht="11.25">
      <c r="B251" s="170"/>
      <c r="D251" s="155" t="s">
        <v>127</v>
      </c>
      <c r="E251" s="171" t="s">
        <v>3</v>
      </c>
      <c r="F251" s="172" t="s">
        <v>150</v>
      </c>
      <c r="H251" s="173">
        <v>43.23</v>
      </c>
      <c r="I251" s="174"/>
      <c r="L251" s="170"/>
      <c r="M251" s="175"/>
      <c r="N251" s="176"/>
      <c r="O251" s="176"/>
      <c r="P251" s="176"/>
      <c r="Q251" s="176"/>
      <c r="R251" s="176"/>
      <c r="S251" s="176"/>
      <c r="T251" s="177"/>
      <c r="AT251" s="171" t="s">
        <v>127</v>
      </c>
      <c r="AU251" s="171" t="s">
        <v>78</v>
      </c>
      <c r="AV251" s="15" t="s">
        <v>125</v>
      </c>
      <c r="AW251" s="15" t="s">
        <v>30</v>
      </c>
      <c r="AX251" s="15" t="s">
        <v>31</v>
      </c>
      <c r="AY251" s="171" t="s">
        <v>118</v>
      </c>
    </row>
    <row r="252" spans="1:65" s="2" customFormat="1" ht="24.2" customHeight="1">
      <c r="A252" s="35"/>
      <c r="B252" s="140"/>
      <c r="C252" s="141" t="s">
        <v>541</v>
      </c>
      <c r="D252" s="141" t="s">
        <v>121</v>
      </c>
      <c r="E252" s="142" t="s">
        <v>542</v>
      </c>
      <c r="F252" s="143" t="s">
        <v>543</v>
      </c>
      <c r="G252" s="144" t="s">
        <v>325</v>
      </c>
      <c r="H252" s="145">
        <v>43.23</v>
      </c>
      <c r="I252" s="146"/>
      <c r="J252" s="147">
        <f>ROUND(I252*H252,2)</f>
        <v>0</v>
      </c>
      <c r="K252" s="143" t="s">
        <v>271</v>
      </c>
      <c r="L252" s="36"/>
      <c r="M252" s="148" t="s">
        <v>3</v>
      </c>
      <c r="N252" s="149" t="s">
        <v>40</v>
      </c>
      <c r="O252" s="56"/>
      <c r="P252" s="150">
        <f>O252*H252</f>
        <v>0</v>
      </c>
      <c r="Q252" s="150">
        <v>0</v>
      </c>
      <c r="R252" s="150">
        <f>Q252*H252</f>
        <v>0</v>
      </c>
      <c r="S252" s="150">
        <v>0</v>
      </c>
      <c r="T252" s="151">
        <f>S252*H252</f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152" t="s">
        <v>125</v>
      </c>
      <c r="AT252" s="152" t="s">
        <v>121</v>
      </c>
      <c r="AU252" s="152" t="s">
        <v>78</v>
      </c>
      <c r="AY252" s="20" t="s">
        <v>118</v>
      </c>
      <c r="BE252" s="153">
        <f>IF(N252="základní",J252,0)</f>
        <v>0</v>
      </c>
      <c r="BF252" s="153">
        <f>IF(N252="snížená",J252,0)</f>
        <v>0</v>
      </c>
      <c r="BG252" s="153">
        <f>IF(N252="zákl. přenesená",J252,0)</f>
        <v>0</v>
      </c>
      <c r="BH252" s="153">
        <f>IF(N252="sníž. přenesená",J252,0)</f>
        <v>0</v>
      </c>
      <c r="BI252" s="153">
        <f>IF(N252="nulová",J252,0)</f>
        <v>0</v>
      </c>
      <c r="BJ252" s="20" t="s">
        <v>31</v>
      </c>
      <c r="BK252" s="153">
        <f>ROUND(I252*H252,2)</f>
        <v>0</v>
      </c>
      <c r="BL252" s="20" t="s">
        <v>125</v>
      </c>
      <c r="BM252" s="152" t="s">
        <v>1375</v>
      </c>
    </row>
    <row r="253" spans="1:47" s="2" customFormat="1" ht="11.25">
      <c r="A253" s="35"/>
      <c r="B253" s="36"/>
      <c r="C253" s="35"/>
      <c r="D253" s="181" t="s">
        <v>273</v>
      </c>
      <c r="E253" s="35"/>
      <c r="F253" s="182" t="s">
        <v>545</v>
      </c>
      <c r="G253" s="35"/>
      <c r="H253" s="35"/>
      <c r="I253" s="183"/>
      <c r="J253" s="35"/>
      <c r="K253" s="35"/>
      <c r="L253" s="36"/>
      <c r="M253" s="184"/>
      <c r="N253" s="185"/>
      <c r="O253" s="56"/>
      <c r="P253" s="56"/>
      <c r="Q253" s="56"/>
      <c r="R253" s="56"/>
      <c r="S253" s="56"/>
      <c r="T253" s="57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T253" s="20" t="s">
        <v>273</v>
      </c>
      <c r="AU253" s="20" t="s">
        <v>78</v>
      </c>
    </row>
    <row r="254" spans="2:51" s="13" customFormat="1" ht="11.25">
      <c r="B254" s="154"/>
      <c r="D254" s="155" t="s">
        <v>127</v>
      </c>
      <c r="E254" s="156" t="s">
        <v>3</v>
      </c>
      <c r="F254" s="157" t="s">
        <v>1376</v>
      </c>
      <c r="H254" s="158">
        <v>43.23</v>
      </c>
      <c r="I254" s="159"/>
      <c r="L254" s="154"/>
      <c r="M254" s="160"/>
      <c r="N254" s="161"/>
      <c r="O254" s="161"/>
      <c r="P254" s="161"/>
      <c r="Q254" s="161"/>
      <c r="R254" s="161"/>
      <c r="S254" s="161"/>
      <c r="T254" s="162"/>
      <c r="AT254" s="156" t="s">
        <v>127</v>
      </c>
      <c r="AU254" s="156" t="s">
        <v>78</v>
      </c>
      <c r="AV254" s="13" t="s">
        <v>78</v>
      </c>
      <c r="AW254" s="13" t="s">
        <v>30</v>
      </c>
      <c r="AX254" s="13" t="s">
        <v>31</v>
      </c>
      <c r="AY254" s="156" t="s">
        <v>118</v>
      </c>
    </row>
    <row r="255" spans="1:65" s="2" customFormat="1" ht="37.9" customHeight="1">
      <c r="A255" s="35"/>
      <c r="B255" s="140"/>
      <c r="C255" s="141" t="s">
        <v>547</v>
      </c>
      <c r="D255" s="141" t="s">
        <v>121</v>
      </c>
      <c r="E255" s="142" t="s">
        <v>462</v>
      </c>
      <c r="F255" s="143" t="s">
        <v>463</v>
      </c>
      <c r="G255" s="144" t="s">
        <v>325</v>
      </c>
      <c r="H255" s="145">
        <v>43.23</v>
      </c>
      <c r="I255" s="146"/>
      <c r="J255" s="147">
        <f>ROUND(I255*H255,2)</f>
        <v>0</v>
      </c>
      <c r="K255" s="143" t="s">
        <v>271</v>
      </c>
      <c r="L255" s="36"/>
      <c r="M255" s="148" t="s">
        <v>3</v>
      </c>
      <c r="N255" s="149" t="s">
        <v>40</v>
      </c>
      <c r="O255" s="56"/>
      <c r="P255" s="150">
        <f>O255*H255</f>
        <v>0</v>
      </c>
      <c r="Q255" s="150">
        <v>0</v>
      </c>
      <c r="R255" s="150">
        <f>Q255*H255</f>
        <v>0</v>
      </c>
      <c r="S255" s="150">
        <v>0</v>
      </c>
      <c r="T255" s="151">
        <f>S255*H255</f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152" t="s">
        <v>125</v>
      </c>
      <c r="AT255" s="152" t="s">
        <v>121</v>
      </c>
      <c r="AU255" s="152" t="s">
        <v>78</v>
      </c>
      <c r="AY255" s="20" t="s">
        <v>118</v>
      </c>
      <c r="BE255" s="153">
        <f>IF(N255="základní",J255,0)</f>
        <v>0</v>
      </c>
      <c r="BF255" s="153">
        <f>IF(N255="snížená",J255,0)</f>
        <v>0</v>
      </c>
      <c r="BG255" s="153">
        <f>IF(N255="zákl. přenesená",J255,0)</f>
        <v>0</v>
      </c>
      <c r="BH255" s="153">
        <f>IF(N255="sníž. přenesená",J255,0)</f>
        <v>0</v>
      </c>
      <c r="BI255" s="153">
        <f>IF(N255="nulová",J255,0)</f>
        <v>0</v>
      </c>
      <c r="BJ255" s="20" t="s">
        <v>31</v>
      </c>
      <c r="BK255" s="153">
        <f>ROUND(I255*H255,2)</f>
        <v>0</v>
      </c>
      <c r="BL255" s="20" t="s">
        <v>125</v>
      </c>
      <c r="BM255" s="152" t="s">
        <v>1377</v>
      </c>
    </row>
    <row r="256" spans="1:47" s="2" customFormat="1" ht="11.25">
      <c r="A256" s="35"/>
      <c r="B256" s="36"/>
      <c r="C256" s="35"/>
      <c r="D256" s="181" t="s">
        <v>273</v>
      </c>
      <c r="E256" s="35"/>
      <c r="F256" s="182" t="s">
        <v>465</v>
      </c>
      <c r="G256" s="35"/>
      <c r="H256" s="35"/>
      <c r="I256" s="183"/>
      <c r="J256" s="35"/>
      <c r="K256" s="35"/>
      <c r="L256" s="36"/>
      <c r="M256" s="184"/>
      <c r="N256" s="185"/>
      <c r="O256" s="56"/>
      <c r="P256" s="56"/>
      <c r="Q256" s="56"/>
      <c r="R256" s="56"/>
      <c r="S256" s="56"/>
      <c r="T256" s="57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T256" s="20" t="s">
        <v>273</v>
      </c>
      <c r="AU256" s="20" t="s">
        <v>78</v>
      </c>
    </row>
    <row r="257" spans="2:51" s="13" customFormat="1" ht="11.25">
      <c r="B257" s="154"/>
      <c r="D257" s="155" t="s">
        <v>127</v>
      </c>
      <c r="E257" s="156" t="s">
        <v>3</v>
      </c>
      <c r="F257" s="157" t="s">
        <v>1376</v>
      </c>
      <c r="H257" s="158">
        <v>43.23</v>
      </c>
      <c r="I257" s="159"/>
      <c r="L257" s="154"/>
      <c r="M257" s="160"/>
      <c r="N257" s="161"/>
      <c r="O257" s="161"/>
      <c r="P257" s="161"/>
      <c r="Q257" s="161"/>
      <c r="R257" s="161"/>
      <c r="S257" s="161"/>
      <c r="T257" s="162"/>
      <c r="AT257" s="156" t="s">
        <v>127</v>
      </c>
      <c r="AU257" s="156" t="s">
        <v>78</v>
      </c>
      <c r="AV257" s="13" t="s">
        <v>78</v>
      </c>
      <c r="AW257" s="13" t="s">
        <v>30</v>
      </c>
      <c r="AX257" s="13" t="s">
        <v>31</v>
      </c>
      <c r="AY257" s="156" t="s">
        <v>118</v>
      </c>
    </row>
    <row r="258" spans="1:65" s="2" customFormat="1" ht="24.2" customHeight="1">
      <c r="A258" s="35"/>
      <c r="B258" s="140"/>
      <c r="C258" s="141" t="s">
        <v>550</v>
      </c>
      <c r="D258" s="141" t="s">
        <v>121</v>
      </c>
      <c r="E258" s="142" t="s">
        <v>1378</v>
      </c>
      <c r="F258" s="143" t="s">
        <v>1379</v>
      </c>
      <c r="G258" s="144" t="s">
        <v>325</v>
      </c>
      <c r="H258" s="145">
        <v>0.36</v>
      </c>
      <c r="I258" s="146"/>
      <c r="J258" s="147">
        <f>ROUND(I258*H258,2)</f>
        <v>0</v>
      </c>
      <c r="K258" s="143" t="s">
        <v>271</v>
      </c>
      <c r="L258" s="36"/>
      <c r="M258" s="148" t="s">
        <v>3</v>
      </c>
      <c r="N258" s="149" t="s">
        <v>40</v>
      </c>
      <c r="O258" s="56"/>
      <c r="P258" s="150">
        <f>O258*H258</f>
        <v>0</v>
      </c>
      <c r="Q258" s="150">
        <v>2.50187</v>
      </c>
      <c r="R258" s="150">
        <f>Q258*H258</f>
        <v>0.9006732</v>
      </c>
      <c r="S258" s="150">
        <v>0</v>
      </c>
      <c r="T258" s="151">
        <f>S258*H258</f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152" t="s">
        <v>125</v>
      </c>
      <c r="AT258" s="152" t="s">
        <v>121</v>
      </c>
      <c r="AU258" s="152" t="s">
        <v>78</v>
      </c>
      <c r="AY258" s="20" t="s">
        <v>118</v>
      </c>
      <c r="BE258" s="153">
        <f>IF(N258="základní",J258,0)</f>
        <v>0</v>
      </c>
      <c r="BF258" s="153">
        <f>IF(N258="snížená",J258,0)</f>
        <v>0</v>
      </c>
      <c r="BG258" s="153">
        <f>IF(N258="zákl. přenesená",J258,0)</f>
        <v>0</v>
      </c>
      <c r="BH258" s="153">
        <f>IF(N258="sníž. přenesená",J258,0)</f>
        <v>0</v>
      </c>
      <c r="BI258" s="153">
        <f>IF(N258="nulová",J258,0)</f>
        <v>0</v>
      </c>
      <c r="BJ258" s="20" t="s">
        <v>31</v>
      </c>
      <c r="BK258" s="153">
        <f>ROUND(I258*H258,2)</f>
        <v>0</v>
      </c>
      <c r="BL258" s="20" t="s">
        <v>125</v>
      </c>
      <c r="BM258" s="152" t="s">
        <v>1380</v>
      </c>
    </row>
    <row r="259" spans="1:47" s="2" customFormat="1" ht="11.25">
      <c r="A259" s="35"/>
      <c r="B259" s="36"/>
      <c r="C259" s="35"/>
      <c r="D259" s="181" t="s">
        <v>273</v>
      </c>
      <c r="E259" s="35"/>
      <c r="F259" s="182" t="s">
        <v>1381</v>
      </c>
      <c r="G259" s="35"/>
      <c r="H259" s="35"/>
      <c r="I259" s="183"/>
      <c r="J259" s="35"/>
      <c r="K259" s="35"/>
      <c r="L259" s="36"/>
      <c r="M259" s="184"/>
      <c r="N259" s="185"/>
      <c r="O259" s="56"/>
      <c r="P259" s="56"/>
      <c r="Q259" s="56"/>
      <c r="R259" s="56"/>
      <c r="S259" s="56"/>
      <c r="T259" s="57"/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T259" s="20" t="s">
        <v>273</v>
      </c>
      <c r="AU259" s="20" t="s">
        <v>78</v>
      </c>
    </row>
    <row r="260" spans="2:51" s="13" customFormat="1" ht="11.25">
      <c r="B260" s="154"/>
      <c r="D260" s="155" t="s">
        <v>127</v>
      </c>
      <c r="E260" s="156" t="s">
        <v>3</v>
      </c>
      <c r="F260" s="157" t="s">
        <v>1382</v>
      </c>
      <c r="H260" s="158">
        <v>0.36</v>
      </c>
      <c r="I260" s="159"/>
      <c r="L260" s="154"/>
      <c r="M260" s="160"/>
      <c r="N260" s="161"/>
      <c r="O260" s="161"/>
      <c r="P260" s="161"/>
      <c r="Q260" s="161"/>
      <c r="R260" s="161"/>
      <c r="S260" s="161"/>
      <c r="T260" s="162"/>
      <c r="AT260" s="156" t="s">
        <v>127</v>
      </c>
      <c r="AU260" s="156" t="s">
        <v>78</v>
      </c>
      <c r="AV260" s="13" t="s">
        <v>78</v>
      </c>
      <c r="AW260" s="13" t="s">
        <v>30</v>
      </c>
      <c r="AX260" s="13" t="s">
        <v>31</v>
      </c>
      <c r="AY260" s="156" t="s">
        <v>118</v>
      </c>
    </row>
    <row r="261" spans="1:65" s="2" customFormat="1" ht="16.5" customHeight="1">
      <c r="A261" s="35"/>
      <c r="B261" s="140"/>
      <c r="C261" s="141" t="s">
        <v>556</v>
      </c>
      <c r="D261" s="141" t="s">
        <v>121</v>
      </c>
      <c r="E261" s="142" t="s">
        <v>1383</v>
      </c>
      <c r="F261" s="143" t="s">
        <v>1384</v>
      </c>
      <c r="G261" s="144" t="s">
        <v>270</v>
      </c>
      <c r="H261" s="145">
        <v>1.8</v>
      </c>
      <c r="I261" s="146"/>
      <c r="J261" s="147">
        <f>ROUND(I261*H261,2)</f>
        <v>0</v>
      </c>
      <c r="K261" s="143" t="s">
        <v>271</v>
      </c>
      <c r="L261" s="36"/>
      <c r="M261" s="148" t="s">
        <v>3</v>
      </c>
      <c r="N261" s="149" t="s">
        <v>40</v>
      </c>
      <c r="O261" s="56"/>
      <c r="P261" s="150">
        <f>O261*H261</f>
        <v>0</v>
      </c>
      <c r="Q261" s="150">
        <v>0.01328</v>
      </c>
      <c r="R261" s="150">
        <f>Q261*H261</f>
        <v>0.023904</v>
      </c>
      <c r="S261" s="150">
        <v>0</v>
      </c>
      <c r="T261" s="151">
        <f>S261*H261</f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152" t="s">
        <v>125</v>
      </c>
      <c r="AT261" s="152" t="s">
        <v>121</v>
      </c>
      <c r="AU261" s="152" t="s">
        <v>78</v>
      </c>
      <c r="AY261" s="20" t="s">
        <v>118</v>
      </c>
      <c r="BE261" s="153">
        <f>IF(N261="základní",J261,0)</f>
        <v>0</v>
      </c>
      <c r="BF261" s="153">
        <f>IF(N261="snížená",J261,0)</f>
        <v>0</v>
      </c>
      <c r="BG261" s="153">
        <f>IF(N261="zákl. přenesená",J261,0)</f>
        <v>0</v>
      </c>
      <c r="BH261" s="153">
        <f>IF(N261="sníž. přenesená",J261,0)</f>
        <v>0</v>
      </c>
      <c r="BI261" s="153">
        <f>IF(N261="nulová",J261,0)</f>
        <v>0</v>
      </c>
      <c r="BJ261" s="20" t="s">
        <v>31</v>
      </c>
      <c r="BK261" s="153">
        <f>ROUND(I261*H261,2)</f>
        <v>0</v>
      </c>
      <c r="BL261" s="20" t="s">
        <v>125</v>
      </c>
      <c r="BM261" s="152" t="s">
        <v>1385</v>
      </c>
    </row>
    <row r="262" spans="1:47" s="2" customFormat="1" ht="11.25">
      <c r="A262" s="35"/>
      <c r="B262" s="36"/>
      <c r="C262" s="35"/>
      <c r="D262" s="181" t="s">
        <v>273</v>
      </c>
      <c r="E262" s="35"/>
      <c r="F262" s="182" t="s">
        <v>1386</v>
      </c>
      <c r="G262" s="35"/>
      <c r="H262" s="35"/>
      <c r="I262" s="183"/>
      <c r="J262" s="35"/>
      <c r="K262" s="35"/>
      <c r="L262" s="36"/>
      <c r="M262" s="184"/>
      <c r="N262" s="185"/>
      <c r="O262" s="56"/>
      <c r="P262" s="56"/>
      <c r="Q262" s="56"/>
      <c r="R262" s="56"/>
      <c r="S262" s="56"/>
      <c r="T262" s="57"/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T262" s="20" t="s">
        <v>273</v>
      </c>
      <c r="AU262" s="20" t="s">
        <v>78</v>
      </c>
    </row>
    <row r="263" spans="2:51" s="13" customFormat="1" ht="11.25">
      <c r="B263" s="154"/>
      <c r="D263" s="155" t="s">
        <v>127</v>
      </c>
      <c r="E263" s="156" t="s">
        <v>3</v>
      </c>
      <c r="F263" s="157" t="s">
        <v>1387</v>
      </c>
      <c r="H263" s="158">
        <v>1.8</v>
      </c>
      <c r="I263" s="159"/>
      <c r="L263" s="154"/>
      <c r="M263" s="160"/>
      <c r="N263" s="161"/>
      <c r="O263" s="161"/>
      <c r="P263" s="161"/>
      <c r="Q263" s="161"/>
      <c r="R263" s="161"/>
      <c r="S263" s="161"/>
      <c r="T263" s="162"/>
      <c r="AT263" s="156" t="s">
        <v>127</v>
      </c>
      <c r="AU263" s="156" t="s">
        <v>78</v>
      </c>
      <c r="AV263" s="13" t="s">
        <v>78</v>
      </c>
      <c r="AW263" s="13" t="s">
        <v>30</v>
      </c>
      <c r="AX263" s="13" t="s">
        <v>31</v>
      </c>
      <c r="AY263" s="156" t="s">
        <v>118</v>
      </c>
    </row>
    <row r="264" spans="1:65" s="2" customFormat="1" ht="16.5" customHeight="1">
      <c r="A264" s="35"/>
      <c r="B264" s="140"/>
      <c r="C264" s="141" t="s">
        <v>563</v>
      </c>
      <c r="D264" s="141" t="s">
        <v>121</v>
      </c>
      <c r="E264" s="142" t="s">
        <v>1388</v>
      </c>
      <c r="F264" s="143" t="s">
        <v>1389</v>
      </c>
      <c r="G264" s="144" t="s">
        <v>270</v>
      </c>
      <c r="H264" s="145">
        <v>1.8</v>
      </c>
      <c r="I264" s="146"/>
      <c r="J264" s="147">
        <f>ROUND(I264*H264,2)</f>
        <v>0</v>
      </c>
      <c r="K264" s="143" t="s">
        <v>271</v>
      </c>
      <c r="L264" s="36"/>
      <c r="M264" s="148" t="s">
        <v>3</v>
      </c>
      <c r="N264" s="149" t="s">
        <v>40</v>
      </c>
      <c r="O264" s="56"/>
      <c r="P264" s="150">
        <f>O264*H264</f>
        <v>0</v>
      </c>
      <c r="Q264" s="150">
        <v>0</v>
      </c>
      <c r="R264" s="150">
        <f>Q264*H264</f>
        <v>0</v>
      </c>
      <c r="S264" s="150">
        <v>0</v>
      </c>
      <c r="T264" s="151">
        <f>S264*H264</f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152" t="s">
        <v>125</v>
      </c>
      <c r="AT264" s="152" t="s">
        <v>121</v>
      </c>
      <c r="AU264" s="152" t="s">
        <v>78</v>
      </c>
      <c r="AY264" s="20" t="s">
        <v>118</v>
      </c>
      <c r="BE264" s="153">
        <f>IF(N264="základní",J264,0)</f>
        <v>0</v>
      </c>
      <c r="BF264" s="153">
        <f>IF(N264="snížená",J264,0)</f>
        <v>0</v>
      </c>
      <c r="BG264" s="153">
        <f>IF(N264="zákl. přenesená",J264,0)</f>
        <v>0</v>
      </c>
      <c r="BH264" s="153">
        <f>IF(N264="sníž. přenesená",J264,0)</f>
        <v>0</v>
      </c>
      <c r="BI264" s="153">
        <f>IF(N264="nulová",J264,0)</f>
        <v>0</v>
      </c>
      <c r="BJ264" s="20" t="s">
        <v>31</v>
      </c>
      <c r="BK264" s="153">
        <f>ROUND(I264*H264,2)</f>
        <v>0</v>
      </c>
      <c r="BL264" s="20" t="s">
        <v>125</v>
      </c>
      <c r="BM264" s="152" t="s">
        <v>1390</v>
      </c>
    </row>
    <row r="265" spans="1:47" s="2" customFormat="1" ht="11.25">
      <c r="A265" s="35"/>
      <c r="B265" s="36"/>
      <c r="C265" s="35"/>
      <c r="D265" s="181" t="s">
        <v>273</v>
      </c>
      <c r="E265" s="35"/>
      <c r="F265" s="182" t="s">
        <v>1391</v>
      </c>
      <c r="G265" s="35"/>
      <c r="H265" s="35"/>
      <c r="I265" s="183"/>
      <c r="J265" s="35"/>
      <c r="K265" s="35"/>
      <c r="L265" s="36"/>
      <c r="M265" s="184"/>
      <c r="N265" s="185"/>
      <c r="O265" s="56"/>
      <c r="P265" s="56"/>
      <c r="Q265" s="56"/>
      <c r="R265" s="56"/>
      <c r="S265" s="56"/>
      <c r="T265" s="57"/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T265" s="20" t="s">
        <v>273</v>
      </c>
      <c r="AU265" s="20" t="s">
        <v>78</v>
      </c>
    </row>
    <row r="266" spans="2:51" s="13" customFormat="1" ht="11.25">
      <c r="B266" s="154"/>
      <c r="D266" s="155" t="s">
        <v>127</v>
      </c>
      <c r="E266" s="156" t="s">
        <v>3</v>
      </c>
      <c r="F266" s="157" t="s">
        <v>1387</v>
      </c>
      <c r="H266" s="158">
        <v>1.8</v>
      </c>
      <c r="I266" s="159"/>
      <c r="L266" s="154"/>
      <c r="M266" s="160"/>
      <c r="N266" s="161"/>
      <c r="O266" s="161"/>
      <c r="P266" s="161"/>
      <c r="Q266" s="161"/>
      <c r="R266" s="161"/>
      <c r="S266" s="161"/>
      <c r="T266" s="162"/>
      <c r="AT266" s="156" t="s">
        <v>127</v>
      </c>
      <c r="AU266" s="156" t="s">
        <v>78</v>
      </c>
      <c r="AV266" s="13" t="s">
        <v>78</v>
      </c>
      <c r="AW266" s="13" t="s">
        <v>30</v>
      </c>
      <c r="AX266" s="13" t="s">
        <v>31</v>
      </c>
      <c r="AY266" s="156" t="s">
        <v>118</v>
      </c>
    </row>
    <row r="267" spans="2:63" s="12" customFormat="1" ht="22.9" customHeight="1">
      <c r="B267" s="127"/>
      <c r="D267" s="128" t="s">
        <v>68</v>
      </c>
      <c r="E267" s="138" t="s">
        <v>160</v>
      </c>
      <c r="F267" s="138" t="s">
        <v>628</v>
      </c>
      <c r="I267" s="130"/>
      <c r="J267" s="139">
        <f>BK267</f>
        <v>0</v>
      </c>
      <c r="L267" s="127"/>
      <c r="M267" s="132"/>
      <c r="N267" s="133"/>
      <c r="O267" s="133"/>
      <c r="P267" s="134">
        <f>SUM(P268:P436)</f>
        <v>0</v>
      </c>
      <c r="Q267" s="133"/>
      <c r="R267" s="134">
        <f>SUM(R268:R436)</f>
        <v>8.213476199999999</v>
      </c>
      <c r="S267" s="133"/>
      <c r="T267" s="135">
        <f>SUM(T268:T436)</f>
        <v>0</v>
      </c>
      <c r="AR267" s="128" t="s">
        <v>31</v>
      </c>
      <c r="AT267" s="136" t="s">
        <v>68</v>
      </c>
      <c r="AU267" s="136" t="s">
        <v>31</v>
      </c>
      <c r="AY267" s="128" t="s">
        <v>118</v>
      </c>
      <c r="BK267" s="137">
        <f>SUM(BK268:BK436)</f>
        <v>0</v>
      </c>
    </row>
    <row r="268" spans="1:65" s="2" customFormat="1" ht="21.75" customHeight="1">
      <c r="A268" s="35"/>
      <c r="B268" s="140"/>
      <c r="C268" s="141" t="s">
        <v>574</v>
      </c>
      <c r="D268" s="141" t="s">
        <v>121</v>
      </c>
      <c r="E268" s="142" t="s">
        <v>1392</v>
      </c>
      <c r="F268" s="143" t="s">
        <v>1393</v>
      </c>
      <c r="G268" s="144" t="s">
        <v>142</v>
      </c>
      <c r="H268" s="145">
        <v>393</v>
      </c>
      <c r="I268" s="146"/>
      <c r="J268" s="147">
        <f>ROUND(I268*H268,2)</f>
        <v>0</v>
      </c>
      <c r="K268" s="143" t="s">
        <v>3</v>
      </c>
      <c r="L268" s="36"/>
      <c r="M268" s="148" t="s">
        <v>3</v>
      </c>
      <c r="N268" s="149" t="s">
        <v>40</v>
      </c>
      <c r="O268" s="56"/>
      <c r="P268" s="150">
        <f>O268*H268</f>
        <v>0</v>
      </c>
      <c r="Q268" s="150">
        <v>0</v>
      </c>
      <c r="R268" s="150">
        <f>Q268*H268</f>
        <v>0</v>
      </c>
      <c r="S268" s="150">
        <v>0</v>
      </c>
      <c r="T268" s="151">
        <f>S268*H268</f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152" t="s">
        <v>125</v>
      </c>
      <c r="AT268" s="152" t="s">
        <v>121</v>
      </c>
      <c r="AU268" s="152" t="s">
        <v>78</v>
      </c>
      <c r="AY268" s="20" t="s">
        <v>118</v>
      </c>
      <c r="BE268" s="153">
        <f>IF(N268="základní",J268,0)</f>
        <v>0</v>
      </c>
      <c r="BF268" s="153">
        <f>IF(N268="snížená",J268,0)</f>
        <v>0</v>
      </c>
      <c r="BG268" s="153">
        <f>IF(N268="zákl. přenesená",J268,0)</f>
        <v>0</v>
      </c>
      <c r="BH268" s="153">
        <f>IF(N268="sníž. přenesená",J268,0)</f>
        <v>0</v>
      </c>
      <c r="BI268" s="153">
        <f>IF(N268="nulová",J268,0)</f>
        <v>0</v>
      </c>
      <c r="BJ268" s="20" t="s">
        <v>31</v>
      </c>
      <c r="BK268" s="153">
        <f>ROUND(I268*H268,2)</f>
        <v>0</v>
      </c>
      <c r="BL268" s="20" t="s">
        <v>125</v>
      </c>
      <c r="BM268" s="152" t="s">
        <v>1394</v>
      </c>
    </row>
    <row r="269" spans="2:51" s="14" customFormat="1" ht="11.25">
      <c r="B269" s="163"/>
      <c r="D269" s="155" t="s">
        <v>127</v>
      </c>
      <c r="E269" s="164" t="s">
        <v>3</v>
      </c>
      <c r="F269" s="165" t="s">
        <v>1395</v>
      </c>
      <c r="H269" s="164" t="s">
        <v>3</v>
      </c>
      <c r="I269" s="166"/>
      <c r="L269" s="163"/>
      <c r="M269" s="167"/>
      <c r="N269" s="168"/>
      <c r="O269" s="168"/>
      <c r="P269" s="168"/>
      <c r="Q269" s="168"/>
      <c r="R269" s="168"/>
      <c r="S269" s="168"/>
      <c r="T269" s="169"/>
      <c r="AT269" s="164" t="s">
        <v>127</v>
      </c>
      <c r="AU269" s="164" t="s">
        <v>78</v>
      </c>
      <c r="AV269" s="14" t="s">
        <v>31</v>
      </c>
      <c r="AW269" s="14" t="s">
        <v>30</v>
      </c>
      <c r="AX269" s="14" t="s">
        <v>69</v>
      </c>
      <c r="AY269" s="164" t="s">
        <v>118</v>
      </c>
    </row>
    <row r="270" spans="2:51" s="13" customFormat="1" ht="11.25">
      <c r="B270" s="154"/>
      <c r="D270" s="155" t="s">
        <v>127</v>
      </c>
      <c r="E270" s="156" t="s">
        <v>3</v>
      </c>
      <c r="F270" s="157" t="s">
        <v>1396</v>
      </c>
      <c r="H270" s="158">
        <v>37</v>
      </c>
      <c r="I270" s="159"/>
      <c r="L270" s="154"/>
      <c r="M270" s="160"/>
      <c r="N270" s="161"/>
      <c r="O270" s="161"/>
      <c r="P270" s="161"/>
      <c r="Q270" s="161"/>
      <c r="R270" s="161"/>
      <c r="S270" s="161"/>
      <c r="T270" s="162"/>
      <c r="AT270" s="156" t="s">
        <v>127</v>
      </c>
      <c r="AU270" s="156" t="s">
        <v>78</v>
      </c>
      <c r="AV270" s="13" t="s">
        <v>78</v>
      </c>
      <c r="AW270" s="13" t="s">
        <v>30</v>
      </c>
      <c r="AX270" s="13" t="s">
        <v>69</v>
      </c>
      <c r="AY270" s="156" t="s">
        <v>118</v>
      </c>
    </row>
    <row r="271" spans="2:51" s="13" customFormat="1" ht="11.25">
      <c r="B271" s="154"/>
      <c r="D271" s="155" t="s">
        <v>127</v>
      </c>
      <c r="E271" s="156" t="s">
        <v>3</v>
      </c>
      <c r="F271" s="157" t="s">
        <v>1397</v>
      </c>
      <c r="H271" s="158">
        <v>26</v>
      </c>
      <c r="I271" s="159"/>
      <c r="L271" s="154"/>
      <c r="M271" s="160"/>
      <c r="N271" s="161"/>
      <c r="O271" s="161"/>
      <c r="P271" s="161"/>
      <c r="Q271" s="161"/>
      <c r="R271" s="161"/>
      <c r="S271" s="161"/>
      <c r="T271" s="162"/>
      <c r="AT271" s="156" t="s">
        <v>127</v>
      </c>
      <c r="AU271" s="156" t="s">
        <v>78</v>
      </c>
      <c r="AV271" s="13" t="s">
        <v>78</v>
      </c>
      <c r="AW271" s="13" t="s">
        <v>30</v>
      </c>
      <c r="AX271" s="13" t="s">
        <v>69</v>
      </c>
      <c r="AY271" s="156" t="s">
        <v>118</v>
      </c>
    </row>
    <row r="272" spans="2:51" s="13" customFormat="1" ht="11.25">
      <c r="B272" s="154"/>
      <c r="D272" s="155" t="s">
        <v>127</v>
      </c>
      <c r="E272" s="156" t="s">
        <v>3</v>
      </c>
      <c r="F272" s="157" t="s">
        <v>1398</v>
      </c>
      <c r="H272" s="158">
        <v>295</v>
      </c>
      <c r="I272" s="159"/>
      <c r="L272" s="154"/>
      <c r="M272" s="160"/>
      <c r="N272" s="161"/>
      <c r="O272" s="161"/>
      <c r="P272" s="161"/>
      <c r="Q272" s="161"/>
      <c r="R272" s="161"/>
      <c r="S272" s="161"/>
      <c r="T272" s="162"/>
      <c r="AT272" s="156" t="s">
        <v>127</v>
      </c>
      <c r="AU272" s="156" t="s">
        <v>78</v>
      </c>
      <c r="AV272" s="13" t="s">
        <v>78</v>
      </c>
      <c r="AW272" s="13" t="s">
        <v>30</v>
      </c>
      <c r="AX272" s="13" t="s">
        <v>69</v>
      </c>
      <c r="AY272" s="156" t="s">
        <v>118</v>
      </c>
    </row>
    <row r="273" spans="2:51" s="13" customFormat="1" ht="11.25">
      <c r="B273" s="154"/>
      <c r="D273" s="155" t="s">
        <v>127</v>
      </c>
      <c r="E273" s="156" t="s">
        <v>3</v>
      </c>
      <c r="F273" s="157" t="s">
        <v>1399</v>
      </c>
      <c r="H273" s="158">
        <v>35</v>
      </c>
      <c r="I273" s="159"/>
      <c r="L273" s="154"/>
      <c r="M273" s="160"/>
      <c r="N273" s="161"/>
      <c r="O273" s="161"/>
      <c r="P273" s="161"/>
      <c r="Q273" s="161"/>
      <c r="R273" s="161"/>
      <c r="S273" s="161"/>
      <c r="T273" s="162"/>
      <c r="AT273" s="156" t="s">
        <v>127</v>
      </c>
      <c r="AU273" s="156" t="s">
        <v>78</v>
      </c>
      <c r="AV273" s="13" t="s">
        <v>78</v>
      </c>
      <c r="AW273" s="13" t="s">
        <v>30</v>
      </c>
      <c r="AX273" s="13" t="s">
        <v>69</v>
      </c>
      <c r="AY273" s="156" t="s">
        <v>118</v>
      </c>
    </row>
    <row r="274" spans="2:51" s="15" customFormat="1" ht="11.25">
      <c r="B274" s="170"/>
      <c r="D274" s="155" t="s">
        <v>127</v>
      </c>
      <c r="E274" s="171" t="s">
        <v>3</v>
      </c>
      <c r="F274" s="172" t="s">
        <v>150</v>
      </c>
      <c r="H274" s="173">
        <v>393</v>
      </c>
      <c r="I274" s="174"/>
      <c r="L274" s="170"/>
      <c r="M274" s="175"/>
      <c r="N274" s="176"/>
      <c r="O274" s="176"/>
      <c r="P274" s="176"/>
      <c r="Q274" s="176"/>
      <c r="R274" s="176"/>
      <c r="S274" s="176"/>
      <c r="T274" s="177"/>
      <c r="AT274" s="171" t="s">
        <v>127</v>
      </c>
      <c r="AU274" s="171" t="s">
        <v>78</v>
      </c>
      <c r="AV274" s="15" t="s">
        <v>125</v>
      </c>
      <c r="AW274" s="15" t="s">
        <v>30</v>
      </c>
      <c r="AX274" s="15" t="s">
        <v>31</v>
      </c>
      <c r="AY274" s="171" t="s">
        <v>118</v>
      </c>
    </row>
    <row r="275" spans="1:65" s="2" customFormat="1" ht="37.9" customHeight="1">
      <c r="A275" s="35"/>
      <c r="B275" s="140"/>
      <c r="C275" s="194" t="s">
        <v>579</v>
      </c>
      <c r="D275" s="194" t="s">
        <v>445</v>
      </c>
      <c r="E275" s="195" t="s">
        <v>1400</v>
      </c>
      <c r="F275" s="196" t="s">
        <v>1401</v>
      </c>
      <c r="G275" s="197" t="s">
        <v>142</v>
      </c>
      <c r="H275" s="198">
        <v>37.555</v>
      </c>
      <c r="I275" s="199"/>
      <c r="J275" s="200">
        <f>ROUND(I275*H275,2)</f>
        <v>0</v>
      </c>
      <c r="K275" s="196" t="s">
        <v>3</v>
      </c>
      <c r="L275" s="201"/>
      <c r="M275" s="202" t="s">
        <v>3</v>
      </c>
      <c r="N275" s="203" t="s">
        <v>40</v>
      </c>
      <c r="O275" s="56"/>
      <c r="P275" s="150">
        <f>O275*H275</f>
        <v>0</v>
      </c>
      <c r="Q275" s="150">
        <v>0.0145</v>
      </c>
      <c r="R275" s="150">
        <f>Q275*H275</f>
        <v>0.5445475000000001</v>
      </c>
      <c r="S275" s="150">
        <v>0</v>
      </c>
      <c r="T275" s="151">
        <f>S275*H275</f>
        <v>0</v>
      </c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R275" s="152" t="s">
        <v>160</v>
      </c>
      <c r="AT275" s="152" t="s">
        <v>445</v>
      </c>
      <c r="AU275" s="152" t="s">
        <v>78</v>
      </c>
      <c r="AY275" s="20" t="s">
        <v>118</v>
      </c>
      <c r="BE275" s="153">
        <f>IF(N275="základní",J275,0)</f>
        <v>0</v>
      </c>
      <c r="BF275" s="153">
        <f>IF(N275="snížená",J275,0)</f>
        <v>0</v>
      </c>
      <c r="BG275" s="153">
        <f>IF(N275="zákl. přenesená",J275,0)</f>
        <v>0</v>
      </c>
      <c r="BH275" s="153">
        <f>IF(N275="sníž. přenesená",J275,0)</f>
        <v>0</v>
      </c>
      <c r="BI275" s="153">
        <f>IF(N275="nulová",J275,0)</f>
        <v>0</v>
      </c>
      <c r="BJ275" s="20" t="s">
        <v>31</v>
      </c>
      <c r="BK275" s="153">
        <f>ROUND(I275*H275,2)</f>
        <v>0</v>
      </c>
      <c r="BL275" s="20" t="s">
        <v>125</v>
      </c>
      <c r="BM275" s="152" t="s">
        <v>1402</v>
      </c>
    </row>
    <row r="276" spans="2:51" s="13" customFormat="1" ht="11.25">
      <c r="B276" s="154"/>
      <c r="D276" s="155" t="s">
        <v>127</v>
      </c>
      <c r="E276" s="156" t="s">
        <v>3</v>
      </c>
      <c r="F276" s="157" t="s">
        <v>1403</v>
      </c>
      <c r="H276" s="158">
        <v>37.555</v>
      </c>
      <c r="I276" s="159"/>
      <c r="L276" s="154"/>
      <c r="M276" s="160"/>
      <c r="N276" s="161"/>
      <c r="O276" s="161"/>
      <c r="P276" s="161"/>
      <c r="Q276" s="161"/>
      <c r="R276" s="161"/>
      <c r="S276" s="161"/>
      <c r="T276" s="162"/>
      <c r="AT276" s="156" t="s">
        <v>127</v>
      </c>
      <c r="AU276" s="156" t="s">
        <v>78</v>
      </c>
      <c r="AV276" s="13" t="s">
        <v>78</v>
      </c>
      <c r="AW276" s="13" t="s">
        <v>30</v>
      </c>
      <c r="AX276" s="13" t="s">
        <v>69</v>
      </c>
      <c r="AY276" s="156" t="s">
        <v>118</v>
      </c>
    </row>
    <row r="277" spans="2:51" s="15" customFormat="1" ht="11.25">
      <c r="B277" s="170"/>
      <c r="D277" s="155" t="s">
        <v>127</v>
      </c>
      <c r="E277" s="171" t="s">
        <v>3</v>
      </c>
      <c r="F277" s="172" t="s">
        <v>150</v>
      </c>
      <c r="H277" s="173">
        <v>37.555</v>
      </c>
      <c r="I277" s="174"/>
      <c r="L277" s="170"/>
      <c r="M277" s="175"/>
      <c r="N277" s="176"/>
      <c r="O277" s="176"/>
      <c r="P277" s="176"/>
      <c r="Q277" s="176"/>
      <c r="R277" s="176"/>
      <c r="S277" s="176"/>
      <c r="T277" s="177"/>
      <c r="AT277" s="171" t="s">
        <v>127</v>
      </c>
      <c r="AU277" s="171" t="s">
        <v>78</v>
      </c>
      <c r="AV277" s="15" t="s">
        <v>125</v>
      </c>
      <c r="AW277" s="15" t="s">
        <v>30</v>
      </c>
      <c r="AX277" s="15" t="s">
        <v>31</v>
      </c>
      <c r="AY277" s="171" t="s">
        <v>118</v>
      </c>
    </row>
    <row r="278" spans="1:65" s="2" customFormat="1" ht="37.9" customHeight="1">
      <c r="A278" s="35"/>
      <c r="B278" s="140"/>
      <c r="C278" s="194" t="s">
        <v>586</v>
      </c>
      <c r="D278" s="194" t="s">
        <v>445</v>
      </c>
      <c r="E278" s="195" t="s">
        <v>1404</v>
      </c>
      <c r="F278" s="196" t="s">
        <v>1405</v>
      </c>
      <c r="G278" s="197" t="s">
        <v>142</v>
      </c>
      <c r="H278" s="198">
        <v>26.39</v>
      </c>
      <c r="I278" s="199"/>
      <c r="J278" s="200">
        <f>ROUND(I278*H278,2)</f>
        <v>0</v>
      </c>
      <c r="K278" s="196" t="s">
        <v>3</v>
      </c>
      <c r="L278" s="201"/>
      <c r="M278" s="202" t="s">
        <v>3</v>
      </c>
      <c r="N278" s="203" t="s">
        <v>40</v>
      </c>
      <c r="O278" s="56"/>
      <c r="P278" s="150">
        <f>O278*H278</f>
        <v>0</v>
      </c>
      <c r="Q278" s="150">
        <v>0.0177</v>
      </c>
      <c r="R278" s="150">
        <f>Q278*H278</f>
        <v>0.46710300000000005</v>
      </c>
      <c r="S278" s="150">
        <v>0</v>
      </c>
      <c r="T278" s="151">
        <f>S278*H278</f>
        <v>0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152" t="s">
        <v>160</v>
      </c>
      <c r="AT278" s="152" t="s">
        <v>445</v>
      </c>
      <c r="AU278" s="152" t="s">
        <v>78</v>
      </c>
      <c r="AY278" s="20" t="s">
        <v>118</v>
      </c>
      <c r="BE278" s="153">
        <f>IF(N278="základní",J278,0)</f>
        <v>0</v>
      </c>
      <c r="BF278" s="153">
        <f>IF(N278="snížená",J278,0)</f>
        <v>0</v>
      </c>
      <c r="BG278" s="153">
        <f>IF(N278="zákl. přenesená",J278,0)</f>
        <v>0</v>
      </c>
      <c r="BH278" s="153">
        <f>IF(N278="sníž. přenesená",J278,0)</f>
        <v>0</v>
      </c>
      <c r="BI278" s="153">
        <f>IF(N278="nulová",J278,0)</f>
        <v>0</v>
      </c>
      <c r="BJ278" s="20" t="s">
        <v>31</v>
      </c>
      <c r="BK278" s="153">
        <f>ROUND(I278*H278,2)</f>
        <v>0</v>
      </c>
      <c r="BL278" s="20" t="s">
        <v>125</v>
      </c>
      <c r="BM278" s="152" t="s">
        <v>1406</v>
      </c>
    </row>
    <row r="279" spans="2:51" s="13" customFormat="1" ht="11.25">
      <c r="B279" s="154"/>
      <c r="D279" s="155" t="s">
        <v>127</v>
      </c>
      <c r="E279" s="156" t="s">
        <v>3</v>
      </c>
      <c r="F279" s="157" t="s">
        <v>1407</v>
      </c>
      <c r="H279" s="158">
        <v>26.39</v>
      </c>
      <c r="I279" s="159"/>
      <c r="L279" s="154"/>
      <c r="M279" s="160"/>
      <c r="N279" s="161"/>
      <c r="O279" s="161"/>
      <c r="P279" s="161"/>
      <c r="Q279" s="161"/>
      <c r="R279" s="161"/>
      <c r="S279" s="161"/>
      <c r="T279" s="162"/>
      <c r="AT279" s="156" t="s">
        <v>127</v>
      </c>
      <c r="AU279" s="156" t="s">
        <v>78</v>
      </c>
      <c r="AV279" s="13" t="s">
        <v>78</v>
      </c>
      <c r="AW279" s="13" t="s">
        <v>30</v>
      </c>
      <c r="AX279" s="13" t="s">
        <v>69</v>
      </c>
      <c r="AY279" s="156" t="s">
        <v>118</v>
      </c>
    </row>
    <row r="280" spans="2:51" s="15" customFormat="1" ht="11.25">
      <c r="B280" s="170"/>
      <c r="D280" s="155" t="s">
        <v>127</v>
      </c>
      <c r="E280" s="171" t="s">
        <v>3</v>
      </c>
      <c r="F280" s="172" t="s">
        <v>150</v>
      </c>
      <c r="H280" s="173">
        <v>26.39</v>
      </c>
      <c r="I280" s="174"/>
      <c r="L280" s="170"/>
      <c r="M280" s="175"/>
      <c r="N280" s="176"/>
      <c r="O280" s="176"/>
      <c r="P280" s="176"/>
      <c r="Q280" s="176"/>
      <c r="R280" s="176"/>
      <c r="S280" s="176"/>
      <c r="T280" s="177"/>
      <c r="AT280" s="171" t="s">
        <v>127</v>
      </c>
      <c r="AU280" s="171" t="s">
        <v>78</v>
      </c>
      <c r="AV280" s="15" t="s">
        <v>125</v>
      </c>
      <c r="AW280" s="15" t="s">
        <v>30</v>
      </c>
      <c r="AX280" s="15" t="s">
        <v>31</v>
      </c>
      <c r="AY280" s="171" t="s">
        <v>118</v>
      </c>
    </row>
    <row r="281" spans="1:65" s="2" customFormat="1" ht="33" customHeight="1">
      <c r="A281" s="35"/>
      <c r="B281" s="140"/>
      <c r="C281" s="194" t="s">
        <v>591</v>
      </c>
      <c r="D281" s="194" t="s">
        <v>445</v>
      </c>
      <c r="E281" s="195" t="s">
        <v>1408</v>
      </c>
      <c r="F281" s="196" t="s">
        <v>1409</v>
      </c>
      <c r="G281" s="197" t="s">
        <v>142</v>
      </c>
      <c r="H281" s="198">
        <v>299.425</v>
      </c>
      <c r="I281" s="199"/>
      <c r="J281" s="200">
        <f>ROUND(I281*H281,2)</f>
        <v>0</v>
      </c>
      <c r="K281" s="196" t="s">
        <v>3</v>
      </c>
      <c r="L281" s="201"/>
      <c r="M281" s="202" t="s">
        <v>3</v>
      </c>
      <c r="N281" s="203" t="s">
        <v>40</v>
      </c>
      <c r="O281" s="56"/>
      <c r="P281" s="150">
        <f>O281*H281</f>
        <v>0</v>
      </c>
      <c r="Q281" s="150">
        <v>0.0145</v>
      </c>
      <c r="R281" s="150">
        <f>Q281*H281</f>
        <v>4.3416625</v>
      </c>
      <c r="S281" s="150">
        <v>0</v>
      </c>
      <c r="T281" s="151">
        <f>S281*H281</f>
        <v>0</v>
      </c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R281" s="152" t="s">
        <v>160</v>
      </c>
      <c r="AT281" s="152" t="s">
        <v>445</v>
      </c>
      <c r="AU281" s="152" t="s">
        <v>78</v>
      </c>
      <c r="AY281" s="20" t="s">
        <v>118</v>
      </c>
      <c r="BE281" s="153">
        <f>IF(N281="základní",J281,0)</f>
        <v>0</v>
      </c>
      <c r="BF281" s="153">
        <f>IF(N281="snížená",J281,0)</f>
        <v>0</v>
      </c>
      <c r="BG281" s="153">
        <f>IF(N281="zákl. přenesená",J281,0)</f>
        <v>0</v>
      </c>
      <c r="BH281" s="153">
        <f>IF(N281="sníž. přenesená",J281,0)</f>
        <v>0</v>
      </c>
      <c r="BI281" s="153">
        <f>IF(N281="nulová",J281,0)</f>
        <v>0</v>
      </c>
      <c r="BJ281" s="20" t="s">
        <v>31</v>
      </c>
      <c r="BK281" s="153">
        <f>ROUND(I281*H281,2)</f>
        <v>0</v>
      </c>
      <c r="BL281" s="20" t="s">
        <v>125</v>
      </c>
      <c r="BM281" s="152" t="s">
        <v>1410</v>
      </c>
    </row>
    <row r="282" spans="2:51" s="13" customFormat="1" ht="11.25">
      <c r="B282" s="154"/>
      <c r="D282" s="155" t="s">
        <v>127</v>
      </c>
      <c r="E282" s="156" t="s">
        <v>3</v>
      </c>
      <c r="F282" s="157" t="s">
        <v>1411</v>
      </c>
      <c r="H282" s="158">
        <v>299.425</v>
      </c>
      <c r="I282" s="159"/>
      <c r="L282" s="154"/>
      <c r="M282" s="160"/>
      <c r="N282" s="161"/>
      <c r="O282" s="161"/>
      <c r="P282" s="161"/>
      <c r="Q282" s="161"/>
      <c r="R282" s="161"/>
      <c r="S282" s="161"/>
      <c r="T282" s="162"/>
      <c r="AT282" s="156" t="s">
        <v>127</v>
      </c>
      <c r="AU282" s="156" t="s">
        <v>78</v>
      </c>
      <c r="AV282" s="13" t="s">
        <v>78</v>
      </c>
      <c r="AW282" s="13" t="s">
        <v>30</v>
      </c>
      <c r="AX282" s="13" t="s">
        <v>69</v>
      </c>
      <c r="AY282" s="156" t="s">
        <v>118</v>
      </c>
    </row>
    <row r="283" spans="2:51" s="15" customFormat="1" ht="11.25">
      <c r="B283" s="170"/>
      <c r="D283" s="155" t="s">
        <v>127</v>
      </c>
      <c r="E283" s="171" t="s">
        <v>3</v>
      </c>
      <c r="F283" s="172" t="s">
        <v>150</v>
      </c>
      <c r="H283" s="173">
        <v>299.425</v>
      </c>
      <c r="I283" s="174"/>
      <c r="L283" s="170"/>
      <c r="M283" s="175"/>
      <c r="N283" s="176"/>
      <c r="O283" s="176"/>
      <c r="P283" s="176"/>
      <c r="Q283" s="176"/>
      <c r="R283" s="176"/>
      <c r="S283" s="176"/>
      <c r="T283" s="177"/>
      <c r="AT283" s="171" t="s">
        <v>127</v>
      </c>
      <c r="AU283" s="171" t="s">
        <v>78</v>
      </c>
      <c r="AV283" s="15" t="s">
        <v>125</v>
      </c>
      <c r="AW283" s="15" t="s">
        <v>30</v>
      </c>
      <c r="AX283" s="15" t="s">
        <v>31</v>
      </c>
      <c r="AY283" s="171" t="s">
        <v>118</v>
      </c>
    </row>
    <row r="284" spans="1:65" s="2" customFormat="1" ht="33" customHeight="1">
      <c r="A284" s="35"/>
      <c r="B284" s="140"/>
      <c r="C284" s="194" t="s">
        <v>596</v>
      </c>
      <c r="D284" s="194" t="s">
        <v>445</v>
      </c>
      <c r="E284" s="195" t="s">
        <v>1412</v>
      </c>
      <c r="F284" s="196" t="s">
        <v>1413</v>
      </c>
      <c r="G284" s="197" t="s">
        <v>142</v>
      </c>
      <c r="H284" s="198">
        <v>35.525</v>
      </c>
      <c r="I284" s="199"/>
      <c r="J284" s="200">
        <f>ROUND(I284*H284,2)</f>
        <v>0</v>
      </c>
      <c r="K284" s="196" t="s">
        <v>3</v>
      </c>
      <c r="L284" s="201"/>
      <c r="M284" s="202" t="s">
        <v>3</v>
      </c>
      <c r="N284" s="203" t="s">
        <v>40</v>
      </c>
      <c r="O284" s="56"/>
      <c r="P284" s="150">
        <f>O284*H284</f>
        <v>0</v>
      </c>
      <c r="Q284" s="150">
        <v>0.0158</v>
      </c>
      <c r="R284" s="150">
        <f>Q284*H284</f>
        <v>0.561295</v>
      </c>
      <c r="S284" s="150">
        <v>0</v>
      </c>
      <c r="T284" s="151">
        <f>S284*H284</f>
        <v>0</v>
      </c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R284" s="152" t="s">
        <v>160</v>
      </c>
      <c r="AT284" s="152" t="s">
        <v>445</v>
      </c>
      <c r="AU284" s="152" t="s">
        <v>78</v>
      </c>
      <c r="AY284" s="20" t="s">
        <v>118</v>
      </c>
      <c r="BE284" s="153">
        <f>IF(N284="základní",J284,0)</f>
        <v>0</v>
      </c>
      <c r="BF284" s="153">
        <f>IF(N284="snížená",J284,0)</f>
        <v>0</v>
      </c>
      <c r="BG284" s="153">
        <f>IF(N284="zákl. přenesená",J284,0)</f>
        <v>0</v>
      </c>
      <c r="BH284" s="153">
        <f>IF(N284="sníž. přenesená",J284,0)</f>
        <v>0</v>
      </c>
      <c r="BI284" s="153">
        <f>IF(N284="nulová",J284,0)</f>
        <v>0</v>
      </c>
      <c r="BJ284" s="20" t="s">
        <v>31</v>
      </c>
      <c r="BK284" s="153">
        <f>ROUND(I284*H284,2)</f>
        <v>0</v>
      </c>
      <c r="BL284" s="20" t="s">
        <v>125</v>
      </c>
      <c r="BM284" s="152" t="s">
        <v>1414</v>
      </c>
    </row>
    <row r="285" spans="2:51" s="13" customFormat="1" ht="11.25">
      <c r="B285" s="154"/>
      <c r="D285" s="155" t="s">
        <v>127</v>
      </c>
      <c r="E285" s="156" t="s">
        <v>3</v>
      </c>
      <c r="F285" s="157" t="s">
        <v>1415</v>
      </c>
      <c r="H285" s="158">
        <v>35.525</v>
      </c>
      <c r="I285" s="159"/>
      <c r="L285" s="154"/>
      <c r="M285" s="160"/>
      <c r="N285" s="161"/>
      <c r="O285" s="161"/>
      <c r="P285" s="161"/>
      <c r="Q285" s="161"/>
      <c r="R285" s="161"/>
      <c r="S285" s="161"/>
      <c r="T285" s="162"/>
      <c r="AT285" s="156" t="s">
        <v>127</v>
      </c>
      <c r="AU285" s="156" t="s">
        <v>78</v>
      </c>
      <c r="AV285" s="13" t="s">
        <v>78</v>
      </c>
      <c r="AW285" s="13" t="s">
        <v>30</v>
      </c>
      <c r="AX285" s="13" t="s">
        <v>31</v>
      </c>
      <c r="AY285" s="156" t="s">
        <v>118</v>
      </c>
    </row>
    <row r="286" spans="1:65" s="2" customFormat="1" ht="21.75" customHeight="1">
      <c r="A286" s="35"/>
      <c r="B286" s="140"/>
      <c r="C286" s="141" t="s">
        <v>601</v>
      </c>
      <c r="D286" s="141" t="s">
        <v>121</v>
      </c>
      <c r="E286" s="142" t="s">
        <v>1416</v>
      </c>
      <c r="F286" s="143" t="s">
        <v>1417</v>
      </c>
      <c r="G286" s="144" t="s">
        <v>142</v>
      </c>
      <c r="H286" s="145">
        <v>2</v>
      </c>
      <c r="I286" s="146"/>
      <c r="J286" s="147">
        <f>ROUND(I286*H286,2)</f>
        <v>0</v>
      </c>
      <c r="K286" s="143" t="s">
        <v>271</v>
      </c>
      <c r="L286" s="36"/>
      <c r="M286" s="148" t="s">
        <v>3</v>
      </c>
      <c r="N286" s="149" t="s">
        <v>40</v>
      </c>
      <c r="O286" s="56"/>
      <c r="P286" s="150">
        <f>O286*H286</f>
        <v>0</v>
      </c>
      <c r="Q286" s="150">
        <v>0</v>
      </c>
      <c r="R286" s="150">
        <f>Q286*H286</f>
        <v>0</v>
      </c>
      <c r="S286" s="150">
        <v>0</v>
      </c>
      <c r="T286" s="151">
        <f>S286*H286</f>
        <v>0</v>
      </c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R286" s="152" t="s">
        <v>125</v>
      </c>
      <c r="AT286" s="152" t="s">
        <v>121</v>
      </c>
      <c r="AU286" s="152" t="s">
        <v>78</v>
      </c>
      <c r="AY286" s="20" t="s">
        <v>118</v>
      </c>
      <c r="BE286" s="153">
        <f>IF(N286="základní",J286,0)</f>
        <v>0</v>
      </c>
      <c r="BF286" s="153">
        <f>IF(N286="snížená",J286,0)</f>
        <v>0</v>
      </c>
      <c r="BG286" s="153">
        <f>IF(N286="zákl. přenesená",J286,0)</f>
        <v>0</v>
      </c>
      <c r="BH286" s="153">
        <f>IF(N286="sníž. přenesená",J286,0)</f>
        <v>0</v>
      </c>
      <c r="BI286" s="153">
        <f>IF(N286="nulová",J286,0)</f>
        <v>0</v>
      </c>
      <c r="BJ286" s="20" t="s">
        <v>31</v>
      </c>
      <c r="BK286" s="153">
        <f>ROUND(I286*H286,2)</f>
        <v>0</v>
      </c>
      <c r="BL286" s="20" t="s">
        <v>125</v>
      </c>
      <c r="BM286" s="152" t="s">
        <v>1418</v>
      </c>
    </row>
    <row r="287" spans="1:47" s="2" customFormat="1" ht="11.25">
      <c r="A287" s="35"/>
      <c r="B287" s="36"/>
      <c r="C287" s="35"/>
      <c r="D287" s="181" t="s">
        <v>273</v>
      </c>
      <c r="E287" s="35"/>
      <c r="F287" s="182" t="s">
        <v>1419</v>
      </c>
      <c r="G287" s="35"/>
      <c r="H287" s="35"/>
      <c r="I287" s="183"/>
      <c r="J287" s="35"/>
      <c r="K287" s="35"/>
      <c r="L287" s="36"/>
      <c r="M287" s="184"/>
      <c r="N287" s="185"/>
      <c r="O287" s="56"/>
      <c r="P287" s="56"/>
      <c r="Q287" s="56"/>
      <c r="R287" s="56"/>
      <c r="S287" s="56"/>
      <c r="T287" s="57"/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T287" s="20" t="s">
        <v>273</v>
      </c>
      <c r="AU287" s="20" t="s">
        <v>78</v>
      </c>
    </row>
    <row r="288" spans="1:65" s="2" customFormat="1" ht="33" customHeight="1">
      <c r="A288" s="35"/>
      <c r="B288" s="140"/>
      <c r="C288" s="194" t="s">
        <v>605</v>
      </c>
      <c r="D288" s="194" t="s">
        <v>445</v>
      </c>
      <c r="E288" s="195" t="s">
        <v>1420</v>
      </c>
      <c r="F288" s="196" t="s">
        <v>1421</v>
      </c>
      <c r="G288" s="197" t="s">
        <v>142</v>
      </c>
      <c r="H288" s="198">
        <v>2.02</v>
      </c>
      <c r="I288" s="199"/>
      <c r="J288" s="200">
        <f>ROUND(I288*H288,2)</f>
        <v>0</v>
      </c>
      <c r="K288" s="196" t="s">
        <v>3</v>
      </c>
      <c r="L288" s="201"/>
      <c r="M288" s="202" t="s">
        <v>3</v>
      </c>
      <c r="N288" s="203" t="s">
        <v>40</v>
      </c>
      <c r="O288" s="56"/>
      <c r="P288" s="150">
        <f>O288*H288</f>
        <v>0</v>
      </c>
      <c r="Q288" s="150">
        <v>0.02416</v>
      </c>
      <c r="R288" s="150">
        <f>Q288*H288</f>
        <v>0.048803200000000005</v>
      </c>
      <c r="S288" s="150">
        <v>0</v>
      </c>
      <c r="T288" s="151">
        <f>S288*H288</f>
        <v>0</v>
      </c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R288" s="152" t="s">
        <v>160</v>
      </c>
      <c r="AT288" s="152" t="s">
        <v>445</v>
      </c>
      <c r="AU288" s="152" t="s">
        <v>78</v>
      </c>
      <c r="AY288" s="20" t="s">
        <v>118</v>
      </c>
      <c r="BE288" s="153">
        <f>IF(N288="základní",J288,0)</f>
        <v>0</v>
      </c>
      <c r="BF288" s="153">
        <f>IF(N288="snížená",J288,0)</f>
        <v>0</v>
      </c>
      <c r="BG288" s="153">
        <f>IF(N288="zákl. přenesená",J288,0)</f>
        <v>0</v>
      </c>
      <c r="BH288" s="153">
        <f>IF(N288="sníž. přenesená",J288,0)</f>
        <v>0</v>
      </c>
      <c r="BI288" s="153">
        <f>IF(N288="nulová",J288,0)</f>
        <v>0</v>
      </c>
      <c r="BJ288" s="20" t="s">
        <v>31</v>
      </c>
      <c r="BK288" s="153">
        <f>ROUND(I288*H288,2)</f>
        <v>0</v>
      </c>
      <c r="BL288" s="20" t="s">
        <v>125</v>
      </c>
      <c r="BM288" s="152" t="s">
        <v>1422</v>
      </c>
    </row>
    <row r="289" spans="2:51" s="13" customFormat="1" ht="11.25">
      <c r="B289" s="154"/>
      <c r="D289" s="155" t="s">
        <v>127</v>
      </c>
      <c r="E289" s="156" t="s">
        <v>3</v>
      </c>
      <c r="F289" s="157" t="s">
        <v>590</v>
      </c>
      <c r="H289" s="158">
        <v>2.02</v>
      </c>
      <c r="I289" s="159"/>
      <c r="L289" s="154"/>
      <c r="M289" s="160"/>
      <c r="N289" s="161"/>
      <c r="O289" s="161"/>
      <c r="P289" s="161"/>
      <c r="Q289" s="161"/>
      <c r="R289" s="161"/>
      <c r="S289" s="161"/>
      <c r="T289" s="162"/>
      <c r="AT289" s="156" t="s">
        <v>127</v>
      </c>
      <c r="AU289" s="156" t="s">
        <v>78</v>
      </c>
      <c r="AV289" s="13" t="s">
        <v>78</v>
      </c>
      <c r="AW289" s="13" t="s">
        <v>30</v>
      </c>
      <c r="AX289" s="13" t="s">
        <v>69</v>
      </c>
      <c r="AY289" s="156" t="s">
        <v>118</v>
      </c>
    </row>
    <row r="290" spans="2:51" s="15" customFormat="1" ht="11.25">
      <c r="B290" s="170"/>
      <c r="D290" s="155" t="s">
        <v>127</v>
      </c>
      <c r="E290" s="171" t="s">
        <v>3</v>
      </c>
      <c r="F290" s="172" t="s">
        <v>150</v>
      </c>
      <c r="H290" s="173">
        <v>2.02</v>
      </c>
      <c r="I290" s="174"/>
      <c r="L290" s="170"/>
      <c r="M290" s="175"/>
      <c r="N290" s="176"/>
      <c r="O290" s="176"/>
      <c r="P290" s="176"/>
      <c r="Q290" s="176"/>
      <c r="R290" s="176"/>
      <c r="S290" s="176"/>
      <c r="T290" s="177"/>
      <c r="AT290" s="171" t="s">
        <v>127</v>
      </c>
      <c r="AU290" s="171" t="s">
        <v>78</v>
      </c>
      <c r="AV290" s="15" t="s">
        <v>125</v>
      </c>
      <c r="AW290" s="15" t="s">
        <v>30</v>
      </c>
      <c r="AX290" s="15" t="s">
        <v>31</v>
      </c>
      <c r="AY290" s="171" t="s">
        <v>118</v>
      </c>
    </row>
    <row r="291" spans="1:65" s="2" customFormat="1" ht="16.5" customHeight="1">
      <c r="A291" s="35"/>
      <c r="B291" s="140"/>
      <c r="C291" s="141" t="s">
        <v>611</v>
      </c>
      <c r="D291" s="141" t="s">
        <v>121</v>
      </c>
      <c r="E291" s="142" t="s">
        <v>1423</v>
      </c>
      <c r="F291" s="143" t="s">
        <v>1424</v>
      </c>
      <c r="G291" s="144" t="s">
        <v>171</v>
      </c>
      <c r="H291" s="145">
        <v>27</v>
      </c>
      <c r="I291" s="146"/>
      <c r="J291" s="147">
        <f>ROUND(I291*H291,2)</f>
        <v>0</v>
      </c>
      <c r="K291" s="143" t="s">
        <v>271</v>
      </c>
      <c r="L291" s="36"/>
      <c r="M291" s="148" t="s">
        <v>3</v>
      </c>
      <c r="N291" s="149" t="s">
        <v>40</v>
      </c>
      <c r="O291" s="56"/>
      <c r="P291" s="150">
        <f>O291*H291</f>
        <v>0</v>
      </c>
      <c r="Q291" s="150">
        <v>0</v>
      </c>
      <c r="R291" s="150">
        <f>Q291*H291</f>
        <v>0</v>
      </c>
      <c r="S291" s="150">
        <v>0</v>
      </c>
      <c r="T291" s="151">
        <f>S291*H291</f>
        <v>0</v>
      </c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R291" s="152" t="s">
        <v>125</v>
      </c>
      <c r="AT291" s="152" t="s">
        <v>121</v>
      </c>
      <c r="AU291" s="152" t="s">
        <v>78</v>
      </c>
      <c r="AY291" s="20" t="s">
        <v>118</v>
      </c>
      <c r="BE291" s="153">
        <f>IF(N291="základní",J291,0)</f>
        <v>0</v>
      </c>
      <c r="BF291" s="153">
        <f>IF(N291="snížená",J291,0)</f>
        <v>0</v>
      </c>
      <c r="BG291" s="153">
        <f>IF(N291="zákl. přenesená",J291,0)</f>
        <v>0</v>
      </c>
      <c r="BH291" s="153">
        <f>IF(N291="sníž. přenesená",J291,0)</f>
        <v>0</v>
      </c>
      <c r="BI291" s="153">
        <f>IF(N291="nulová",J291,0)</f>
        <v>0</v>
      </c>
      <c r="BJ291" s="20" t="s">
        <v>31</v>
      </c>
      <c r="BK291" s="153">
        <f>ROUND(I291*H291,2)</f>
        <v>0</v>
      </c>
      <c r="BL291" s="20" t="s">
        <v>125</v>
      </c>
      <c r="BM291" s="152" t="s">
        <v>1425</v>
      </c>
    </row>
    <row r="292" spans="1:47" s="2" customFormat="1" ht="11.25">
      <c r="A292" s="35"/>
      <c r="B292" s="36"/>
      <c r="C292" s="35"/>
      <c r="D292" s="181" t="s">
        <v>273</v>
      </c>
      <c r="E292" s="35"/>
      <c r="F292" s="182" t="s">
        <v>1426</v>
      </c>
      <c r="G292" s="35"/>
      <c r="H292" s="35"/>
      <c r="I292" s="183"/>
      <c r="J292" s="35"/>
      <c r="K292" s="35"/>
      <c r="L292" s="36"/>
      <c r="M292" s="184"/>
      <c r="N292" s="185"/>
      <c r="O292" s="56"/>
      <c r="P292" s="56"/>
      <c r="Q292" s="56"/>
      <c r="R292" s="56"/>
      <c r="S292" s="56"/>
      <c r="T292" s="57"/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T292" s="20" t="s">
        <v>273</v>
      </c>
      <c r="AU292" s="20" t="s">
        <v>78</v>
      </c>
    </row>
    <row r="293" spans="2:51" s="14" customFormat="1" ht="11.25">
      <c r="B293" s="163"/>
      <c r="D293" s="155" t="s">
        <v>127</v>
      </c>
      <c r="E293" s="164" t="s">
        <v>3</v>
      </c>
      <c r="F293" s="165" t="s">
        <v>1427</v>
      </c>
      <c r="H293" s="164" t="s">
        <v>3</v>
      </c>
      <c r="I293" s="166"/>
      <c r="L293" s="163"/>
      <c r="M293" s="167"/>
      <c r="N293" s="168"/>
      <c r="O293" s="168"/>
      <c r="P293" s="168"/>
      <c r="Q293" s="168"/>
      <c r="R293" s="168"/>
      <c r="S293" s="168"/>
      <c r="T293" s="169"/>
      <c r="AT293" s="164" t="s">
        <v>127</v>
      </c>
      <c r="AU293" s="164" t="s">
        <v>78</v>
      </c>
      <c r="AV293" s="14" t="s">
        <v>31</v>
      </c>
      <c r="AW293" s="14" t="s">
        <v>30</v>
      </c>
      <c r="AX293" s="14" t="s">
        <v>69</v>
      </c>
      <c r="AY293" s="164" t="s">
        <v>118</v>
      </c>
    </row>
    <row r="294" spans="2:51" s="14" customFormat="1" ht="11.25">
      <c r="B294" s="163"/>
      <c r="D294" s="155" t="s">
        <v>127</v>
      </c>
      <c r="E294" s="164" t="s">
        <v>3</v>
      </c>
      <c r="F294" s="165" t="s">
        <v>1428</v>
      </c>
      <c r="H294" s="164" t="s">
        <v>3</v>
      </c>
      <c r="I294" s="166"/>
      <c r="L294" s="163"/>
      <c r="M294" s="167"/>
      <c r="N294" s="168"/>
      <c r="O294" s="168"/>
      <c r="P294" s="168"/>
      <c r="Q294" s="168"/>
      <c r="R294" s="168"/>
      <c r="S294" s="168"/>
      <c r="T294" s="169"/>
      <c r="AT294" s="164" t="s">
        <v>127</v>
      </c>
      <c r="AU294" s="164" t="s">
        <v>78</v>
      </c>
      <c r="AV294" s="14" t="s">
        <v>31</v>
      </c>
      <c r="AW294" s="14" t="s">
        <v>30</v>
      </c>
      <c r="AX294" s="14" t="s">
        <v>69</v>
      </c>
      <c r="AY294" s="164" t="s">
        <v>118</v>
      </c>
    </row>
    <row r="295" spans="2:51" s="14" customFormat="1" ht="11.25">
      <c r="B295" s="163"/>
      <c r="D295" s="155" t="s">
        <v>127</v>
      </c>
      <c r="E295" s="164" t="s">
        <v>3</v>
      </c>
      <c r="F295" s="165" t="s">
        <v>1429</v>
      </c>
      <c r="H295" s="164" t="s">
        <v>3</v>
      </c>
      <c r="I295" s="166"/>
      <c r="L295" s="163"/>
      <c r="M295" s="167"/>
      <c r="N295" s="168"/>
      <c r="O295" s="168"/>
      <c r="P295" s="168"/>
      <c r="Q295" s="168"/>
      <c r="R295" s="168"/>
      <c r="S295" s="168"/>
      <c r="T295" s="169"/>
      <c r="AT295" s="164" t="s">
        <v>127</v>
      </c>
      <c r="AU295" s="164" t="s">
        <v>78</v>
      </c>
      <c r="AV295" s="14" t="s">
        <v>31</v>
      </c>
      <c r="AW295" s="14" t="s">
        <v>30</v>
      </c>
      <c r="AX295" s="14" t="s">
        <v>69</v>
      </c>
      <c r="AY295" s="164" t="s">
        <v>118</v>
      </c>
    </row>
    <row r="296" spans="2:51" s="13" customFormat="1" ht="11.25">
      <c r="B296" s="154"/>
      <c r="D296" s="155" t="s">
        <v>127</v>
      </c>
      <c r="E296" s="156" t="s">
        <v>3</v>
      </c>
      <c r="F296" s="157" t="s">
        <v>253</v>
      </c>
      <c r="H296" s="158">
        <v>27</v>
      </c>
      <c r="I296" s="159"/>
      <c r="L296" s="154"/>
      <c r="M296" s="160"/>
      <c r="N296" s="161"/>
      <c r="O296" s="161"/>
      <c r="P296" s="161"/>
      <c r="Q296" s="161"/>
      <c r="R296" s="161"/>
      <c r="S296" s="161"/>
      <c r="T296" s="162"/>
      <c r="AT296" s="156" t="s">
        <v>127</v>
      </c>
      <c r="AU296" s="156" t="s">
        <v>78</v>
      </c>
      <c r="AV296" s="13" t="s">
        <v>78</v>
      </c>
      <c r="AW296" s="13" t="s">
        <v>30</v>
      </c>
      <c r="AX296" s="13" t="s">
        <v>31</v>
      </c>
      <c r="AY296" s="156" t="s">
        <v>118</v>
      </c>
    </row>
    <row r="297" spans="1:65" s="2" customFormat="1" ht="16.5" customHeight="1">
      <c r="A297" s="35"/>
      <c r="B297" s="140"/>
      <c r="C297" s="194" t="s">
        <v>616</v>
      </c>
      <c r="D297" s="194" t="s">
        <v>445</v>
      </c>
      <c r="E297" s="195" t="s">
        <v>1430</v>
      </c>
      <c r="F297" s="196" t="s">
        <v>1431</v>
      </c>
      <c r="G297" s="197" t="s">
        <v>171</v>
      </c>
      <c r="H297" s="198">
        <v>27.27</v>
      </c>
      <c r="I297" s="199"/>
      <c r="J297" s="200">
        <f>ROUND(I297*H297,2)</f>
        <v>0</v>
      </c>
      <c r="K297" s="196" t="s">
        <v>3</v>
      </c>
      <c r="L297" s="201"/>
      <c r="M297" s="202" t="s">
        <v>3</v>
      </c>
      <c r="N297" s="203" t="s">
        <v>40</v>
      </c>
      <c r="O297" s="56"/>
      <c r="P297" s="150">
        <f>O297*H297</f>
        <v>0</v>
      </c>
      <c r="Q297" s="150">
        <v>0.0003</v>
      </c>
      <c r="R297" s="150">
        <f>Q297*H297</f>
        <v>0.008180999999999999</v>
      </c>
      <c r="S297" s="150">
        <v>0</v>
      </c>
      <c r="T297" s="151">
        <f>S297*H297</f>
        <v>0</v>
      </c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R297" s="152" t="s">
        <v>160</v>
      </c>
      <c r="AT297" s="152" t="s">
        <v>445</v>
      </c>
      <c r="AU297" s="152" t="s">
        <v>78</v>
      </c>
      <c r="AY297" s="20" t="s">
        <v>118</v>
      </c>
      <c r="BE297" s="153">
        <f>IF(N297="základní",J297,0)</f>
        <v>0</v>
      </c>
      <c r="BF297" s="153">
        <f>IF(N297="snížená",J297,0)</f>
        <v>0</v>
      </c>
      <c r="BG297" s="153">
        <f>IF(N297="zákl. přenesená",J297,0)</f>
        <v>0</v>
      </c>
      <c r="BH297" s="153">
        <f>IF(N297="sníž. přenesená",J297,0)</f>
        <v>0</v>
      </c>
      <c r="BI297" s="153">
        <f>IF(N297="nulová",J297,0)</f>
        <v>0</v>
      </c>
      <c r="BJ297" s="20" t="s">
        <v>31</v>
      </c>
      <c r="BK297" s="153">
        <f>ROUND(I297*H297,2)</f>
        <v>0</v>
      </c>
      <c r="BL297" s="20" t="s">
        <v>125</v>
      </c>
      <c r="BM297" s="152" t="s">
        <v>1432</v>
      </c>
    </row>
    <row r="298" spans="2:51" s="13" customFormat="1" ht="11.25">
      <c r="B298" s="154"/>
      <c r="D298" s="155" t="s">
        <v>127</v>
      </c>
      <c r="E298" s="156" t="s">
        <v>3</v>
      </c>
      <c r="F298" s="157" t="s">
        <v>1433</v>
      </c>
      <c r="H298" s="158">
        <v>27.27</v>
      </c>
      <c r="I298" s="159"/>
      <c r="L298" s="154"/>
      <c r="M298" s="160"/>
      <c r="N298" s="161"/>
      <c r="O298" s="161"/>
      <c r="P298" s="161"/>
      <c r="Q298" s="161"/>
      <c r="R298" s="161"/>
      <c r="S298" s="161"/>
      <c r="T298" s="162"/>
      <c r="AT298" s="156" t="s">
        <v>127</v>
      </c>
      <c r="AU298" s="156" t="s">
        <v>78</v>
      </c>
      <c r="AV298" s="13" t="s">
        <v>78</v>
      </c>
      <c r="AW298" s="13" t="s">
        <v>30</v>
      </c>
      <c r="AX298" s="13" t="s">
        <v>69</v>
      </c>
      <c r="AY298" s="156" t="s">
        <v>118</v>
      </c>
    </row>
    <row r="299" spans="2:51" s="15" customFormat="1" ht="11.25">
      <c r="B299" s="170"/>
      <c r="D299" s="155" t="s">
        <v>127</v>
      </c>
      <c r="E299" s="171" t="s">
        <v>3</v>
      </c>
      <c r="F299" s="172" t="s">
        <v>150</v>
      </c>
      <c r="H299" s="173">
        <v>27.27</v>
      </c>
      <c r="I299" s="174"/>
      <c r="L299" s="170"/>
      <c r="M299" s="175"/>
      <c r="N299" s="176"/>
      <c r="O299" s="176"/>
      <c r="P299" s="176"/>
      <c r="Q299" s="176"/>
      <c r="R299" s="176"/>
      <c r="S299" s="176"/>
      <c r="T299" s="177"/>
      <c r="AT299" s="171" t="s">
        <v>127</v>
      </c>
      <c r="AU299" s="171" t="s">
        <v>78</v>
      </c>
      <c r="AV299" s="15" t="s">
        <v>125</v>
      </c>
      <c r="AW299" s="15" t="s">
        <v>30</v>
      </c>
      <c r="AX299" s="15" t="s">
        <v>31</v>
      </c>
      <c r="AY299" s="171" t="s">
        <v>118</v>
      </c>
    </row>
    <row r="300" spans="1:65" s="2" customFormat="1" ht="16.5" customHeight="1">
      <c r="A300" s="35"/>
      <c r="B300" s="140"/>
      <c r="C300" s="194" t="s">
        <v>622</v>
      </c>
      <c r="D300" s="194" t="s">
        <v>445</v>
      </c>
      <c r="E300" s="195" t="s">
        <v>1434</v>
      </c>
      <c r="F300" s="196" t="s">
        <v>1435</v>
      </c>
      <c r="G300" s="197" t="s">
        <v>171</v>
      </c>
      <c r="H300" s="198">
        <v>27.27</v>
      </c>
      <c r="I300" s="199"/>
      <c r="J300" s="200">
        <f>ROUND(I300*H300,2)</f>
        <v>0</v>
      </c>
      <c r="K300" s="196" t="s">
        <v>3</v>
      </c>
      <c r="L300" s="201"/>
      <c r="M300" s="202" t="s">
        <v>3</v>
      </c>
      <c r="N300" s="203" t="s">
        <v>40</v>
      </c>
      <c r="O300" s="56"/>
      <c r="P300" s="150">
        <f>O300*H300</f>
        <v>0</v>
      </c>
      <c r="Q300" s="150">
        <v>0.0001</v>
      </c>
      <c r="R300" s="150">
        <f>Q300*H300</f>
        <v>0.0027270000000000003</v>
      </c>
      <c r="S300" s="150">
        <v>0</v>
      </c>
      <c r="T300" s="151">
        <f>S300*H300</f>
        <v>0</v>
      </c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R300" s="152" t="s">
        <v>160</v>
      </c>
      <c r="AT300" s="152" t="s">
        <v>445</v>
      </c>
      <c r="AU300" s="152" t="s">
        <v>78</v>
      </c>
      <c r="AY300" s="20" t="s">
        <v>118</v>
      </c>
      <c r="BE300" s="153">
        <f>IF(N300="základní",J300,0)</f>
        <v>0</v>
      </c>
      <c r="BF300" s="153">
        <f>IF(N300="snížená",J300,0)</f>
        <v>0</v>
      </c>
      <c r="BG300" s="153">
        <f>IF(N300="zákl. přenesená",J300,0)</f>
        <v>0</v>
      </c>
      <c r="BH300" s="153">
        <f>IF(N300="sníž. přenesená",J300,0)</f>
        <v>0</v>
      </c>
      <c r="BI300" s="153">
        <f>IF(N300="nulová",J300,0)</f>
        <v>0</v>
      </c>
      <c r="BJ300" s="20" t="s">
        <v>31</v>
      </c>
      <c r="BK300" s="153">
        <f>ROUND(I300*H300,2)</f>
        <v>0</v>
      </c>
      <c r="BL300" s="20" t="s">
        <v>125</v>
      </c>
      <c r="BM300" s="152" t="s">
        <v>1436</v>
      </c>
    </row>
    <row r="301" spans="2:51" s="13" customFormat="1" ht="11.25">
      <c r="B301" s="154"/>
      <c r="D301" s="155" t="s">
        <v>127</v>
      </c>
      <c r="E301" s="156" t="s">
        <v>3</v>
      </c>
      <c r="F301" s="157" t="s">
        <v>1433</v>
      </c>
      <c r="H301" s="158">
        <v>27.27</v>
      </c>
      <c r="I301" s="159"/>
      <c r="L301" s="154"/>
      <c r="M301" s="160"/>
      <c r="N301" s="161"/>
      <c r="O301" s="161"/>
      <c r="P301" s="161"/>
      <c r="Q301" s="161"/>
      <c r="R301" s="161"/>
      <c r="S301" s="161"/>
      <c r="T301" s="162"/>
      <c r="AT301" s="156" t="s">
        <v>127</v>
      </c>
      <c r="AU301" s="156" t="s">
        <v>78</v>
      </c>
      <c r="AV301" s="13" t="s">
        <v>78</v>
      </c>
      <c r="AW301" s="13" t="s">
        <v>30</v>
      </c>
      <c r="AX301" s="13" t="s">
        <v>69</v>
      </c>
      <c r="AY301" s="156" t="s">
        <v>118</v>
      </c>
    </row>
    <row r="302" spans="2:51" s="15" customFormat="1" ht="11.25">
      <c r="B302" s="170"/>
      <c r="D302" s="155" t="s">
        <v>127</v>
      </c>
      <c r="E302" s="171" t="s">
        <v>3</v>
      </c>
      <c r="F302" s="172" t="s">
        <v>150</v>
      </c>
      <c r="H302" s="173">
        <v>27.27</v>
      </c>
      <c r="I302" s="174"/>
      <c r="L302" s="170"/>
      <c r="M302" s="175"/>
      <c r="N302" s="176"/>
      <c r="O302" s="176"/>
      <c r="P302" s="176"/>
      <c r="Q302" s="176"/>
      <c r="R302" s="176"/>
      <c r="S302" s="176"/>
      <c r="T302" s="177"/>
      <c r="AT302" s="171" t="s">
        <v>127</v>
      </c>
      <c r="AU302" s="171" t="s">
        <v>78</v>
      </c>
      <c r="AV302" s="15" t="s">
        <v>125</v>
      </c>
      <c r="AW302" s="15" t="s">
        <v>30</v>
      </c>
      <c r="AX302" s="15" t="s">
        <v>31</v>
      </c>
      <c r="AY302" s="171" t="s">
        <v>118</v>
      </c>
    </row>
    <row r="303" spans="1:65" s="2" customFormat="1" ht="16.5" customHeight="1">
      <c r="A303" s="35"/>
      <c r="B303" s="140"/>
      <c r="C303" s="141" t="s">
        <v>629</v>
      </c>
      <c r="D303" s="141" t="s">
        <v>121</v>
      </c>
      <c r="E303" s="142" t="s">
        <v>1437</v>
      </c>
      <c r="F303" s="143" t="s">
        <v>1438</v>
      </c>
      <c r="G303" s="144" t="s">
        <v>171</v>
      </c>
      <c r="H303" s="145">
        <v>2</v>
      </c>
      <c r="I303" s="146"/>
      <c r="J303" s="147">
        <f>ROUND(I303*H303,2)</f>
        <v>0</v>
      </c>
      <c r="K303" s="143" t="s">
        <v>3</v>
      </c>
      <c r="L303" s="36"/>
      <c r="M303" s="148" t="s">
        <v>3</v>
      </c>
      <c r="N303" s="149" t="s">
        <v>40</v>
      </c>
      <c r="O303" s="56"/>
      <c r="P303" s="150">
        <f>O303*H303</f>
        <v>0</v>
      </c>
      <c r="Q303" s="150">
        <v>0</v>
      </c>
      <c r="R303" s="150">
        <f>Q303*H303</f>
        <v>0</v>
      </c>
      <c r="S303" s="150">
        <v>0</v>
      </c>
      <c r="T303" s="151">
        <f>S303*H303</f>
        <v>0</v>
      </c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R303" s="152" t="s">
        <v>125</v>
      </c>
      <c r="AT303" s="152" t="s">
        <v>121</v>
      </c>
      <c r="AU303" s="152" t="s">
        <v>78</v>
      </c>
      <c r="AY303" s="20" t="s">
        <v>118</v>
      </c>
      <c r="BE303" s="153">
        <f>IF(N303="základní",J303,0)</f>
        <v>0</v>
      </c>
      <c r="BF303" s="153">
        <f>IF(N303="snížená",J303,0)</f>
        <v>0</v>
      </c>
      <c r="BG303" s="153">
        <f>IF(N303="zákl. přenesená",J303,0)</f>
        <v>0</v>
      </c>
      <c r="BH303" s="153">
        <f>IF(N303="sníž. přenesená",J303,0)</f>
        <v>0</v>
      </c>
      <c r="BI303" s="153">
        <f>IF(N303="nulová",J303,0)</f>
        <v>0</v>
      </c>
      <c r="BJ303" s="20" t="s">
        <v>31</v>
      </c>
      <c r="BK303" s="153">
        <f>ROUND(I303*H303,2)</f>
        <v>0</v>
      </c>
      <c r="BL303" s="20" t="s">
        <v>125</v>
      </c>
      <c r="BM303" s="152" t="s">
        <v>1439</v>
      </c>
    </row>
    <row r="304" spans="2:51" s="14" customFormat="1" ht="11.25">
      <c r="B304" s="163"/>
      <c r="D304" s="155" t="s">
        <v>127</v>
      </c>
      <c r="E304" s="164" t="s">
        <v>3</v>
      </c>
      <c r="F304" s="165" t="s">
        <v>1429</v>
      </c>
      <c r="H304" s="164" t="s">
        <v>3</v>
      </c>
      <c r="I304" s="166"/>
      <c r="L304" s="163"/>
      <c r="M304" s="167"/>
      <c r="N304" s="168"/>
      <c r="O304" s="168"/>
      <c r="P304" s="168"/>
      <c r="Q304" s="168"/>
      <c r="R304" s="168"/>
      <c r="S304" s="168"/>
      <c r="T304" s="169"/>
      <c r="AT304" s="164" t="s">
        <v>127</v>
      </c>
      <c r="AU304" s="164" t="s">
        <v>78</v>
      </c>
      <c r="AV304" s="14" t="s">
        <v>31</v>
      </c>
      <c r="AW304" s="14" t="s">
        <v>30</v>
      </c>
      <c r="AX304" s="14" t="s">
        <v>69</v>
      </c>
      <c r="AY304" s="164" t="s">
        <v>118</v>
      </c>
    </row>
    <row r="305" spans="2:51" s="13" customFormat="1" ht="11.25">
      <c r="B305" s="154"/>
      <c r="D305" s="155" t="s">
        <v>127</v>
      </c>
      <c r="E305" s="156" t="s">
        <v>3</v>
      </c>
      <c r="F305" s="157" t="s">
        <v>78</v>
      </c>
      <c r="H305" s="158">
        <v>2</v>
      </c>
      <c r="I305" s="159"/>
      <c r="L305" s="154"/>
      <c r="M305" s="160"/>
      <c r="N305" s="161"/>
      <c r="O305" s="161"/>
      <c r="P305" s="161"/>
      <c r="Q305" s="161"/>
      <c r="R305" s="161"/>
      <c r="S305" s="161"/>
      <c r="T305" s="162"/>
      <c r="AT305" s="156" t="s">
        <v>127</v>
      </c>
      <c r="AU305" s="156" t="s">
        <v>78</v>
      </c>
      <c r="AV305" s="13" t="s">
        <v>78</v>
      </c>
      <c r="AW305" s="13" t="s">
        <v>30</v>
      </c>
      <c r="AX305" s="13" t="s">
        <v>31</v>
      </c>
      <c r="AY305" s="156" t="s">
        <v>118</v>
      </c>
    </row>
    <row r="306" spans="1:65" s="2" customFormat="1" ht="16.5" customHeight="1">
      <c r="A306" s="35"/>
      <c r="B306" s="140"/>
      <c r="C306" s="194" t="s">
        <v>635</v>
      </c>
      <c r="D306" s="194" t="s">
        <v>445</v>
      </c>
      <c r="E306" s="195" t="s">
        <v>1440</v>
      </c>
      <c r="F306" s="196" t="s">
        <v>1441</v>
      </c>
      <c r="G306" s="197" t="s">
        <v>171</v>
      </c>
      <c r="H306" s="198">
        <v>2.02</v>
      </c>
      <c r="I306" s="199"/>
      <c r="J306" s="200">
        <f>ROUND(I306*H306,2)</f>
        <v>0</v>
      </c>
      <c r="K306" s="196" t="s">
        <v>3</v>
      </c>
      <c r="L306" s="201"/>
      <c r="M306" s="202" t="s">
        <v>3</v>
      </c>
      <c r="N306" s="203" t="s">
        <v>40</v>
      </c>
      <c r="O306" s="56"/>
      <c r="P306" s="150">
        <f>O306*H306</f>
        <v>0</v>
      </c>
      <c r="Q306" s="150">
        <v>0.0005</v>
      </c>
      <c r="R306" s="150">
        <f>Q306*H306</f>
        <v>0.00101</v>
      </c>
      <c r="S306" s="150">
        <v>0</v>
      </c>
      <c r="T306" s="151">
        <f>S306*H306</f>
        <v>0</v>
      </c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R306" s="152" t="s">
        <v>160</v>
      </c>
      <c r="AT306" s="152" t="s">
        <v>445</v>
      </c>
      <c r="AU306" s="152" t="s">
        <v>78</v>
      </c>
      <c r="AY306" s="20" t="s">
        <v>118</v>
      </c>
      <c r="BE306" s="153">
        <f>IF(N306="základní",J306,0)</f>
        <v>0</v>
      </c>
      <c r="BF306" s="153">
        <f>IF(N306="snížená",J306,0)</f>
        <v>0</v>
      </c>
      <c r="BG306" s="153">
        <f>IF(N306="zákl. přenesená",J306,0)</f>
        <v>0</v>
      </c>
      <c r="BH306" s="153">
        <f>IF(N306="sníž. přenesená",J306,0)</f>
        <v>0</v>
      </c>
      <c r="BI306" s="153">
        <f>IF(N306="nulová",J306,0)</f>
        <v>0</v>
      </c>
      <c r="BJ306" s="20" t="s">
        <v>31</v>
      </c>
      <c r="BK306" s="153">
        <f>ROUND(I306*H306,2)</f>
        <v>0</v>
      </c>
      <c r="BL306" s="20" t="s">
        <v>125</v>
      </c>
      <c r="BM306" s="152" t="s">
        <v>1442</v>
      </c>
    </row>
    <row r="307" spans="1:47" s="2" customFormat="1" ht="19.5">
      <c r="A307" s="35"/>
      <c r="B307" s="36"/>
      <c r="C307" s="35"/>
      <c r="D307" s="155" t="s">
        <v>890</v>
      </c>
      <c r="E307" s="35"/>
      <c r="F307" s="204" t="s">
        <v>1443</v>
      </c>
      <c r="G307" s="35"/>
      <c r="H307" s="35"/>
      <c r="I307" s="183"/>
      <c r="J307" s="35"/>
      <c r="K307" s="35"/>
      <c r="L307" s="36"/>
      <c r="M307" s="184"/>
      <c r="N307" s="185"/>
      <c r="O307" s="56"/>
      <c r="P307" s="56"/>
      <c r="Q307" s="56"/>
      <c r="R307" s="56"/>
      <c r="S307" s="56"/>
      <c r="T307" s="57"/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T307" s="20" t="s">
        <v>890</v>
      </c>
      <c r="AU307" s="20" t="s">
        <v>78</v>
      </c>
    </row>
    <row r="308" spans="2:51" s="13" customFormat="1" ht="11.25">
      <c r="B308" s="154"/>
      <c r="D308" s="155" t="s">
        <v>127</v>
      </c>
      <c r="E308" s="156" t="s">
        <v>3</v>
      </c>
      <c r="F308" s="157" t="s">
        <v>590</v>
      </c>
      <c r="H308" s="158">
        <v>2.02</v>
      </c>
      <c r="I308" s="159"/>
      <c r="L308" s="154"/>
      <c r="M308" s="160"/>
      <c r="N308" s="161"/>
      <c r="O308" s="161"/>
      <c r="P308" s="161"/>
      <c r="Q308" s="161"/>
      <c r="R308" s="161"/>
      <c r="S308" s="161"/>
      <c r="T308" s="162"/>
      <c r="AT308" s="156" t="s">
        <v>127</v>
      </c>
      <c r="AU308" s="156" t="s">
        <v>78</v>
      </c>
      <c r="AV308" s="13" t="s">
        <v>78</v>
      </c>
      <c r="AW308" s="13" t="s">
        <v>30</v>
      </c>
      <c r="AX308" s="13" t="s">
        <v>69</v>
      </c>
      <c r="AY308" s="156" t="s">
        <v>118</v>
      </c>
    </row>
    <row r="309" spans="2:51" s="15" customFormat="1" ht="11.25">
      <c r="B309" s="170"/>
      <c r="D309" s="155" t="s">
        <v>127</v>
      </c>
      <c r="E309" s="171" t="s">
        <v>3</v>
      </c>
      <c r="F309" s="172" t="s">
        <v>150</v>
      </c>
      <c r="H309" s="173">
        <v>2.02</v>
      </c>
      <c r="I309" s="174"/>
      <c r="L309" s="170"/>
      <c r="M309" s="175"/>
      <c r="N309" s="176"/>
      <c r="O309" s="176"/>
      <c r="P309" s="176"/>
      <c r="Q309" s="176"/>
      <c r="R309" s="176"/>
      <c r="S309" s="176"/>
      <c r="T309" s="177"/>
      <c r="AT309" s="171" t="s">
        <v>127</v>
      </c>
      <c r="AU309" s="171" t="s">
        <v>78</v>
      </c>
      <c r="AV309" s="15" t="s">
        <v>125</v>
      </c>
      <c r="AW309" s="15" t="s">
        <v>30</v>
      </c>
      <c r="AX309" s="15" t="s">
        <v>31</v>
      </c>
      <c r="AY309" s="171" t="s">
        <v>118</v>
      </c>
    </row>
    <row r="310" spans="1:65" s="2" customFormat="1" ht="16.5" customHeight="1">
      <c r="A310" s="35"/>
      <c r="B310" s="140"/>
      <c r="C310" s="194" t="s">
        <v>640</v>
      </c>
      <c r="D310" s="194" t="s">
        <v>445</v>
      </c>
      <c r="E310" s="195" t="s">
        <v>1444</v>
      </c>
      <c r="F310" s="196" t="s">
        <v>1445</v>
      </c>
      <c r="G310" s="197" t="s">
        <v>171</v>
      </c>
      <c r="H310" s="198">
        <v>2.02</v>
      </c>
      <c r="I310" s="199"/>
      <c r="J310" s="200">
        <f>ROUND(I310*H310,2)</f>
        <v>0</v>
      </c>
      <c r="K310" s="196" t="s">
        <v>3</v>
      </c>
      <c r="L310" s="201"/>
      <c r="M310" s="202" t="s">
        <v>3</v>
      </c>
      <c r="N310" s="203" t="s">
        <v>40</v>
      </c>
      <c r="O310" s="56"/>
      <c r="P310" s="150">
        <f>O310*H310</f>
        <v>0</v>
      </c>
      <c r="Q310" s="150">
        <v>0.0001</v>
      </c>
      <c r="R310" s="150">
        <f>Q310*H310</f>
        <v>0.000202</v>
      </c>
      <c r="S310" s="150">
        <v>0</v>
      </c>
      <c r="T310" s="151">
        <f>S310*H310</f>
        <v>0</v>
      </c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R310" s="152" t="s">
        <v>160</v>
      </c>
      <c r="AT310" s="152" t="s">
        <v>445</v>
      </c>
      <c r="AU310" s="152" t="s">
        <v>78</v>
      </c>
      <c r="AY310" s="20" t="s">
        <v>118</v>
      </c>
      <c r="BE310" s="153">
        <f>IF(N310="základní",J310,0)</f>
        <v>0</v>
      </c>
      <c r="BF310" s="153">
        <f>IF(N310="snížená",J310,0)</f>
        <v>0</v>
      </c>
      <c r="BG310" s="153">
        <f>IF(N310="zákl. přenesená",J310,0)</f>
        <v>0</v>
      </c>
      <c r="BH310" s="153">
        <f>IF(N310="sníž. přenesená",J310,0)</f>
        <v>0</v>
      </c>
      <c r="BI310" s="153">
        <f>IF(N310="nulová",J310,0)</f>
        <v>0</v>
      </c>
      <c r="BJ310" s="20" t="s">
        <v>31</v>
      </c>
      <c r="BK310" s="153">
        <f>ROUND(I310*H310,2)</f>
        <v>0</v>
      </c>
      <c r="BL310" s="20" t="s">
        <v>125</v>
      </c>
      <c r="BM310" s="152" t="s">
        <v>1446</v>
      </c>
    </row>
    <row r="311" spans="2:51" s="13" customFormat="1" ht="11.25">
      <c r="B311" s="154"/>
      <c r="D311" s="155" t="s">
        <v>127</v>
      </c>
      <c r="E311" s="156" t="s">
        <v>3</v>
      </c>
      <c r="F311" s="157" t="s">
        <v>590</v>
      </c>
      <c r="H311" s="158">
        <v>2.02</v>
      </c>
      <c r="I311" s="159"/>
      <c r="L311" s="154"/>
      <c r="M311" s="160"/>
      <c r="N311" s="161"/>
      <c r="O311" s="161"/>
      <c r="P311" s="161"/>
      <c r="Q311" s="161"/>
      <c r="R311" s="161"/>
      <c r="S311" s="161"/>
      <c r="T311" s="162"/>
      <c r="AT311" s="156" t="s">
        <v>127</v>
      </c>
      <c r="AU311" s="156" t="s">
        <v>78</v>
      </c>
      <c r="AV311" s="13" t="s">
        <v>78</v>
      </c>
      <c r="AW311" s="13" t="s">
        <v>30</v>
      </c>
      <c r="AX311" s="13" t="s">
        <v>69</v>
      </c>
      <c r="AY311" s="156" t="s">
        <v>118</v>
      </c>
    </row>
    <row r="312" spans="2:51" s="15" customFormat="1" ht="11.25">
      <c r="B312" s="170"/>
      <c r="D312" s="155" t="s">
        <v>127</v>
      </c>
      <c r="E312" s="171" t="s">
        <v>3</v>
      </c>
      <c r="F312" s="172" t="s">
        <v>150</v>
      </c>
      <c r="H312" s="173">
        <v>2.02</v>
      </c>
      <c r="I312" s="174"/>
      <c r="L312" s="170"/>
      <c r="M312" s="175"/>
      <c r="N312" s="176"/>
      <c r="O312" s="176"/>
      <c r="P312" s="176"/>
      <c r="Q312" s="176"/>
      <c r="R312" s="176"/>
      <c r="S312" s="176"/>
      <c r="T312" s="177"/>
      <c r="AT312" s="171" t="s">
        <v>127</v>
      </c>
      <c r="AU312" s="171" t="s">
        <v>78</v>
      </c>
      <c r="AV312" s="15" t="s">
        <v>125</v>
      </c>
      <c r="AW312" s="15" t="s">
        <v>30</v>
      </c>
      <c r="AX312" s="15" t="s">
        <v>31</v>
      </c>
      <c r="AY312" s="171" t="s">
        <v>118</v>
      </c>
    </row>
    <row r="313" spans="1:65" s="2" customFormat="1" ht="24.2" customHeight="1">
      <c r="A313" s="35"/>
      <c r="B313" s="140"/>
      <c r="C313" s="141" t="s">
        <v>646</v>
      </c>
      <c r="D313" s="141" t="s">
        <v>121</v>
      </c>
      <c r="E313" s="142" t="s">
        <v>1447</v>
      </c>
      <c r="F313" s="143" t="s">
        <v>1448</v>
      </c>
      <c r="G313" s="144" t="s">
        <v>171</v>
      </c>
      <c r="H313" s="145">
        <v>7</v>
      </c>
      <c r="I313" s="146"/>
      <c r="J313" s="147">
        <f>ROUND(I313*H313,2)</f>
        <v>0</v>
      </c>
      <c r="K313" s="143" t="s">
        <v>271</v>
      </c>
      <c r="L313" s="36"/>
      <c r="M313" s="148" t="s">
        <v>3</v>
      </c>
      <c r="N313" s="149" t="s">
        <v>40</v>
      </c>
      <c r="O313" s="56"/>
      <c r="P313" s="150">
        <f>O313*H313</f>
        <v>0</v>
      </c>
      <c r="Q313" s="150">
        <v>0</v>
      </c>
      <c r="R313" s="150">
        <f>Q313*H313</f>
        <v>0</v>
      </c>
      <c r="S313" s="150">
        <v>0</v>
      </c>
      <c r="T313" s="151">
        <f>S313*H313</f>
        <v>0</v>
      </c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R313" s="152" t="s">
        <v>125</v>
      </c>
      <c r="AT313" s="152" t="s">
        <v>121</v>
      </c>
      <c r="AU313" s="152" t="s">
        <v>78</v>
      </c>
      <c r="AY313" s="20" t="s">
        <v>118</v>
      </c>
      <c r="BE313" s="153">
        <f>IF(N313="základní",J313,0)</f>
        <v>0</v>
      </c>
      <c r="BF313" s="153">
        <f>IF(N313="snížená",J313,0)</f>
        <v>0</v>
      </c>
      <c r="BG313" s="153">
        <f>IF(N313="zákl. přenesená",J313,0)</f>
        <v>0</v>
      </c>
      <c r="BH313" s="153">
        <f>IF(N313="sníž. přenesená",J313,0)</f>
        <v>0</v>
      </c>
      <c r="BI313" s="153">
        <f>IF(N313="nulová",J313,0)</f>
        <v>0</v>
      </c>
      <c r="BJ313" s="20" t="s">
        <v>31</v>
      </c>
      <c r="BK313" s="153">
        <f>ROUND(I313*H313,2)</f>
        <v>0</v>
      </c>
      <c r="BL313" s="20" t="s">
        <v>125</v>
      </c>
      <c r="BM313" s="152" t="s">
        <v>1449</v>
      </c>
    </row>
    <row r="314" spans="1:47" s="2" customFormat="1" ht="11.25">
      <c r="A314" s="35"/>
      <c r="B314" s="36"/>
      <c r="C314" s="35"/>
      <c r="D314" s="181" t="s">
        <v>273</v>
      </c>
      <c r="E314" s="35"/>
      <c r="F314" s="182" t="s">
        <v>1450</v>
      </c>
      <c r="G314" s="35"/>
      <c r="H314" s="35"/>
      <c r="I314" s="183"/>
      <c r="J314" s="35"/>
      <c r="K314" s="35"/>
      <c r="L314" s="36"/>
      <c r="M314" s="184"/>
      <c r="N314" s="185"/>
      <c r="O314" s="56"/>
      <c r="P314" s="56"/>
      <c r="Q314" s="56"/>
      <c r="R314" s="56"/>
      <c r="S314" s="56"/>
      <c r="T314" s="57"/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T314" s="20" t="s">
        <v>273</v>
      </c>
      <c r="AU314" s="20" t="s">
        <v>78</v>
      </c>
    </row>
    <row r="315" spans="2:51" s="13" customFormat="1" ht="11.25">
      <c r="B315" s="154"/>
      <c r="D315" s="155" t="s">
        <v>127</v>
      </c>
      <c r="E315" s="156" t="s">
        <v>3</v>
      </c>
      <c r="F315" s="157" t="s">
        <v>1451</v>
      </c>
      <c r="H315" s="158">
        <v>7</v>
      </c>
      <c r="I315" s="159"/>
      <c r="L315" s="154"/>
      <c r="M315" s="160"/>
      <c r="N315" s="161"/>
      <c r="O315" s="161"/>
      <c r="P315" s="161"/>
      <c r="Q315" s="161"/>
      <c r="R315" s="161"/>
      <c r="S315" s="161"/>
      <c r="T315" s="162"/>
      <c r="AT315" s="156" t="s">
        <v>127</v>
      </c>
      <c r="AU315" s="156" t="s">
        <v>78</v>
      </c>
      <c r="AV315" s="13" t="s">
        <v>78</v>
      </c>
      <c r="AW315" s="13" t="s">
        <v>30</v>
      </c>
      <c r="AX315" s="13" t="s">
        <v>69</v>
      </c>
      <c r="AY315" s="156" t="s">
        <v>118</v>
      </c>
    </row>
    <row r="316" spans="2:51" s="15" customFormat="1" ht="11.25">
      <c r="B316" s="170"/>
      <c r="D316" s="155" t="s">
        <v>127</v>
      </c>
      <c r="E316" s="171" t="s">
        <v>3</v>
      </c>
      <c r="F316" s="172" t="s">
        <v>150</v>
      </c>
      <c r="H316" s="173">
        <v>7</v>
      </c>
      <c r="I316" s="174"/>
      <c r="L316" s="170"/>
      <c r="M316" s="175"/>
      <c r="N316" s="176"/>
      <c r="O316" s="176"/>
      <c r="P316" s="176"/>
      <c r="Q316" s="176"/>
      <c r="R316" s="176"/>
      <c r="S316" s="176"/>
      <c r="T316" s="177"/>
      <c r="AT316" s="171" t="s">
        <v>127</v>
      </c>
      <c r="AU316" s="171" t="s">
        <v>78</v>
      </c>
      <c r="AV316" s="15" t="s">
        <v>125</v>
      </c>
      <c r="AW316" s="15" t="s">
        <v>30</v>
      </c>
      <c r="AX316" s="15" t="s">
        <v>31</v>
      </c>
      <c r="AY316" s="171" t="s">
        <v>118</v>
      </c>
    </row>
    <row r="317" spans="1:65" s="2" customFormat="1" ht="16.5" customHeight="1">
      <c r="A317" s="35"/>
      <c r="B317" s="140"/>
      <c r="C317" s="194" t="s">
        <v>651</v>
      </c>
      <c r="D317" s="194" t="s">
        <v>445</v>
      </c>
      <c r="E317" s="195" t="s">
        <v>1452</v>
      </c>
      <c r="F317" s="196" t="s">
        <v>1453</v>
      </c>
      <c r="G317" s="197" t="s">
        <v>171</v>
      </c>
      <c r="H317" s="198">
        <v>5.05</v>
      </c>
      <c r="I317" s="199"/>
      <c r="J317" s="200">
        <f>ROUND(I317*H317,2)</f>
        <v>0</v>
      </c>
      <c r="K317" s="196" t="s">
        <v>271</v>
      </c>
      <c r="L317" s="201"/>
      <c r="M317" s="202" t="s">
        <v>3</v>
      </c>
      <c r="N317" s="203" t="s">
        <v>40</v>
      </c>
      <c r="O317" s="56"/>
      <c r="P317" s="150">
        <f>O317*H317</f>
        <v>0</v>
      </c>
      <c r="Q317" s="150">
        <v>0.0087</v>
      </c>
      <c r="R317" s="150">
        <f>Q317*H317</f>
        <v>0.043934999999999995</v>
      </c>
      <c r="S317" s="150">
        <v>0</v>
      </c>
      <c r="T317" s="151">
        <f>S317*H317</f>
        <v>0</v>
      </c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R317" s="152" t="s">
        <v>160</v>
      </c>
      <c r="AT317" s="152" t="s">
        <v>445</v>
      </c>
      <c r="AU317" s="152" t="s">
        <v>78</v>
      </c>
      <c r="AY317" s="20" t="s">
        <v>118</v>
      </c>
      <c r="BE317" s="153">
        <f>IF(N317="základní",J317,0)</f>
        <v>0</v>
      </c>
      <c r="BF317" s="153">
        <f>IF(N317="snížená",J317,0)</f>
        <v>0</v>
      </c>
      <c r="BG317" s="153">
        <f>IF(N317="zákl. přenesená",J317,0)</f>
        <v>0</v>
      </c>
      <c r="BH317" s="153">
        <f>IF(N317="sníž. přenesená",J317,0)</f>
        <v>0</v>
      </c>
      <c r="BI317" s="153">
        <f>IF(N317="nulová",J317,0)</f>
        <v>0</v>
      </c>
      <c r="BJ317" s="20" t="s">
        <v>31</v>
      </c>
      <c r="BK317" s="153">
        <f>ROUND(I317*H317,2)</f>
        <v>0</v>
      </c>
      <c r="BL317" s="20" t="s">
        <v>125</v>
      </c>
      <c r="BM317" s="152" t="s">
        <v>1454</v>
      </c>
    </row>
    <row r="318" spans="2:51" s="13" customFormat="1" ht="11.25">
      <c r="B318" s="154"/>
      <c r="D318" s="155" t="s">
        <v>127</v>
      </c>
      <c r="E318" s="156" t="s">
        <v>3</v>
      </c>
      <c r="F318" s="157" t="s">
        <v>595</v>
      </c>
      <c r="H318" s="158">
        <v>5.05</v>
      </c>
      <c r="I318" s="159"/>
      <c r="L318" s="154"/>
      <c r="M318" s="160"/>
      <c r="N318" s="161"/>
      <c r="O318" s="161"/>
      <c r="P318" s="161"/>
      <c r="Q318" s="161"/>
      <c r="R318" s="161"/>
      <c r="S318" s="161"/>
      <c r="T318" s="162"/>
      <c r="AT318" s="156" t="s">
        <v>127</v>
      </c>
      <c r="AU318" s="156" t="s">
        <v>78</v>
      </c>
      <c r="AV318" s="13" t="s">
        <v>78</v>
      </c>
      <c r="AW318" s="13" t="s">
        <v>30</v>
      </c>
      <c r="AX318" s="13" t="s">
        <v>69</v>
      </c>
      <c r="AY318" s="156" t="s">
        <v>118</v>
      </c>
    </row>
    <row r="319" spans="2:51" s="15" customFormat="1" ht="11.25">
      <c r="B319" s="170"/>
      <c r="D319" s="155" t="s">
        <v>127</v>
      </c>
      <c r="E319" s="171" t="s">
        <v>3</v>
      </c>
      <c r="F319" s="172" t="s">
        <v>150</v>
      </c>
      <c r="H319" s="173">
        <v>5.05</v>
      </c>
      <c r="I319" s="174"/>
      <c r="L319" s="170"/>
      <c r="M319" s="175"/>
      <c r="N319" s="176"/>
      <c r="O319" s="176"/>
      <c r="P319" s="176"/>
      <c r="Q319" s="176"/>
      <c r="R319" s="176"/>
      <c r="S319" s="176"/>
      <c r="T319" s="177"/>
      <c r="AT319" s="171" t="s">
        <v>127</v>
      </c>
      <c r="AU319" s="171" t="s">
        <v>78</v>
      </c>
      <c r="AV319" s="15" t="s">
        <v>125</v>
      </c>
      <c r="AW319" s="15" t="s">
        <v>30</v>
      </c>
      <c r="AX319" s="15" t="s">
        <v>31</v>
      </c>
      <c r="AY319" s="171" t="s">
        <v>118</v>
      </c>
    </row>
    <row r="320" spans="1:65" s="2" customFormat="1" ht="16.5" customHeight="1">
      <c r="A320" s="35"/>
      <c r="B320" s="140"/>
      <c r="C320" s="194" t="s">
        <v>658</v>
      </c>
      <c r="D320" s="194" t="s">
        <v>445</v>
      </c>
      <c r="E320" s="195" t="s">
        <v>1455</v>
      </c>
      <c r="F320" s="196" t="s">
        <v>1456</v>
      </c>
      <c r="G320" s="197" t="s">
        <v>171</v>
      </c>
      <c r="H320" s="198">
        <v>2.02</v>
      </c>
      <c r="I320" s="199"/>
      <c r="J320" s="200">
        <f>ROUND(I320*H320,2)</f>
        <v>0</v>
      </c>
      <c r="K320" s="196" t="s">
        <v>271</v>
      </c>
      <c r="L320" s="201"/>
      <c r="M320" s="202" t="s">
        <v>3</v>
      </c>
      <c r="N320" s="203" t="s">
        <v>40</v>
      </c>
      <c r="O320" s="56"/>
      <c r="P320" s="150">
        <f>O320*H320</f>
        <v>0</v>
      </c>
      <c r="Q320" s="150">
        <v>0.0078</v>
      </c>
      <c r="R320" s="150">
        <f>Q320*H320</f>
        <v>0.015756</v>
      </c>
      <c r="S320" s="150">
        <v>0</v>
      </c>
      <c r="T320" s="151">
        <f>S320*H320</f>
        <v>0</v>
      </c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R320" s="152" t="s">
        <v>160</v>
      </c>
      <c r="AT320" s="152" t="s">
        <v>445</v>
      </c>
      <c r="AU320" s="152" t="s">
        <v>78</v>
      </c>
      <c r="AY320" s="20" t="s">
        <v>118</v>
      </c>
      <c r="BE320" s="153">
        <f>IF(N320="základní",J320,0)</f>
        <v>0</v>
      </c>
      <c r="BF320" s="153">
        <f>IF(N320="snížená",J320,0)</f>
        <v>0</v>
      </c>
      <c r="BG320" s="153">
        <f>IF(N320="zákl. přenesená",J320,0)</f>
        <v>0</v>
      </c>
      <c r="BH320" s="153">
        <f>IF(N320="sníž. přenesená",J320,0)</f>
        <v>0</v>
      </c>
      <c r="BI320" s="153">
        <f>IF(N320="nulová",J320,0)</f>
        <v>0</v>
      </c>
      <c r="BJ320" s="20" t="s">
        <v>31</v>
      </c>
      <c r="BK320" s="153">
        <f>ROUND(I320*H320,2)</f>
        <v>0</v>
      </c>
      <c r="BL320" s="20" t="s">
        <v>125</v>
      </c>
      <c r="BM320" s="152" t="s">
        <v>1457</v>
      </c>
    </row>
    <row r="321" spans="2:51" s="13" customFormat="1" ht="11.25">
      <c r="B321" s="154"/>
      <c r="D321" s="155" t="s">
        <v>127</v>
      </c>
      <c r="E321" s="156" t="s">
        <v>3</v>
      </c>
      <c r="F321" s="157" t="s">
        <v>590</v>
      </c>
      <c r="H321" s="158">
        <v>2.02</v>
      </c>
      <c r="I321" s="159"/>
      <c r="L321" s="154"/>
      <c r="M321" s="160"/>
      <c r="N321" s="161"/>
      <c r="O321" s="161"/>
      <c r="P321" s="161"/>
      <c r="Q321" s="161"/>
      <c r="R321" s="161"/>
      <c r="S321" s="161"/>
      <c r="T321" s="162"/>
      <c r="AT321" s="156" t="s">
        <v>127</v>
      </c>
      <c r="AU321" s="156" t="s">
        <v>78</v>
      </c>
      <c r="AV321" s="13" t="s">
        <v>78</v>
      </c>
      <c r="AW321" s="13" t="s">
        <v>30</v>
      </c>
      <c r="AX321" s="13" t="s">
        <v>69</v>
      </c>
      <c r="AY321" s="156" t="s">
        <v>118</v>
      </c>
    </row>
    <row r="322" spans="2:51" s="15" customFormat="1" ht="11.25">
      <c r="B322" s="170"/>
      <c r="D322" s="155" t="s">
        <v>127</v>
      </c>
      <c r="E322" s="171" t="s">
        <v>3</v>
      </c>
      <c r="F322" s="172" t="s">
        <v>150</v>
      </c>
      <c r="H322" s="173">
        <v>2.02</v>
      </c>
      <c r="I322" s="174"/>
      <c r="L322" s="170"/>
      <c r="M322" s="175"/>
      <c r="N322" s="176"/>
      <c r="O322" s="176"/>
      <c r="P322" s="176"/>
      <c r="Q322" s="176"/>
      <c r="R322" s="176"/>
      <c r="S322" s="176"/>
      <c r="T322" s="177"/>
      <c r="AT322" s="171" t="s">
        <v>127</v>
      </c>
      <c r="AU322" s="171" t="s">
        <v>78</v>
      </c>
      <c r="AV322" s="15" t="s">
        <v>125</v>
      </c>
      <c r="AW322" s="15" t="s">
        <v>30</v>
      </c>
      <c r="AX322" s="15" t="s">
        <v>31</v>
      </c>
      <c r="AY322" s="171" t="s">
        <v>118</v>
      </c>
    </row>
    <row r="323" spans="1:65" s="2" customFormat="1" ht="24.2" customHeight="1">
      <c r="A323" s="35"/>
      <c r="B323" s="140"/>
      <c r="C323" s="141" t="s">
        <v>663</v>
      </c>
      <c r="D323" s="141" t="s">
        <v>121</v>
      </c>
      <c r="E323" s="142" t="s">
        <v>1458</v>
      </c>
      <c r="F323" s="143" t="s">
        <v>1459</v>
      </c>
      <c r="G323" s="144" t="s">
        <v>171</v>
      </c>
      <c r="H323" s="145">
        <v>2</v>
      </c>
      <c r="I323" s="146"/>
      <c r="J323" s="147">
        <f>ROUND(I323*H323,2)</f>
        <v>0</v>
      </c>
      <c r="K323" s="143" t="s">
        <v>271</v>
      </c>
      <c r="L323" s="36"/>
      <c r="M323" s="148" t="s">
        <v>3</v>
      </c>
      <c r="N323" s="149" t="s">
        <v>40</v>
      </c>
      <c r="O323" s="56"/>
      <c r="P323" s="150">
        <f>O323*H323</f>
        <v>0</v>
      </c>
      <c r="Q323" s="150">
        <v>0.00167</v>
      </c>
      <c r="R323" s="150">
        <f>Q323*H323</f>
        <v>0.00334</v>
      </c>
      <c r="S323" s="150">
        <v>0</v>
      </c>
      <c r="T323" s="151">
        <f>S323*H323</f>
        <v>0</v>
      </c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R323" s="152" t="s">
        <v>125</v>
      </c>
      <c r="AT323" s="152" t="s">
        <v>121</v>
      </c>
      <c r="AU323" s="152" t="s">
        <v>78</v>
      </c>
      <c r="AY323" s="20" t="s">
        <v>118</v>
      </c>
      <c r="BE323" s="153">
        <f>IF(N323="základní",J323,0)</f>
        <v>0</v>
      </c>
      <c r="BF323" s="153">
        <f>IF(N323="snížená",J323,0)</f>
        <v>0</v>
      </c>
      <c r="BG323" s="153">
        <f>IF(N323="zákl. přenesená",J323,0)</f>
        <v>0</v>
      </c>
      <c r="BH323" s="153">
        <f>IF(N323="sníž. přenesená",J323,0)</f>
        <v>0</v>
      </c>
      <c r="BI323" s="153">
        <f>IF(N323="nulová",J323,0)</f>
        <v>0</v>
      </c>
      <c r="BJ323" s="20" t="s">
        <v>31</v>
      </c>
      <c r="BK323" s="153">
        <f>ROUND(I323*H323,2)</f>
        <v>0</v>
      </c>
      <c r="BL323" s="20" t="s">
        <v>125</v>
      </c>
      <c r="BM323" s="152" t="s">
        <v>1460</v>
      </c>
    </row>
    <row r="324" spans="1:47" s="2" customFormat="1" ht="11.25">
      <c r="A324" s="35"/>
      <c r="B324" s="36"/>
      <c r="C324" s="35"/>
      <c r="D324" s="181" t="s">
        <v>273</v>
      </c>
      <c r="E324" s="35"/>
      <c r="F324" s="182" t="s">
        <v>1461</v>
      </c>
      <c r="G324" s="35"/>
      <c r="H324" s="35"/>
      <c r="I324" s="183"/>
      <c r="J324" s="35"/>
      <c r="K324" s="35"/>
      <c r="L324" s="36"/>
      <c r="M324" s="184"/>
      <c r="N324" s="185"/>
      <c r="O324" s="56"/>
      <c r="P324" s="56"/>
      <c r="Q324" s="56"/>
      <c r="R324" s="56"/>
      <c r="S324" s="56"/>
      <c r="T324" s="57"/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T324" s="20" t="s">
        <v>273</v>
      </c>
      <c r="AU324" s="20" t="s">
        <v>78</v>
      </c>
    </row>
    <row r="325" spans="2:51" s="13" customFormat="1" ht="11.25">
      <c r="B325" s="154"/>
      <c r="D325" s="155" t="s">
        <v>127</v>
      </c>
      <c r="E325" s="156" t="s">
        <v>3</v>
      </c>
      <c r="F325" s="157" t="s">
        <v>78</v>
      </c>
      <c r="H325" s="158">
        <v>2</v>
      </c>
      <c r="I325" s="159"/>
      <c r="L325" s="154"/>
      <c r="M325" s="160"/>
      <c r="N325" s="161"/>
      <c r="O325" s="161"/>
      <c r="P325" s="161"/>
      <c r="Q325" s="161"/>
      <c r="R325" s="161"/>
      <c r="S325" s="161"/>
      <c r="T325" s="162"/>
      <c r="AT325" s="156" t="s">
        <v>127</v>
      </c>
      <c r="AU325" s="156" t="s">
        <v>78</v>
      </c>
      <c r="AV325" s="13" t="s">
        <v>78</v>
      </c>
      <c r="AW325" s="13" t="s">
        <v>30</v>
      </c>
      <c r="AX325" s="13" t="s">
        <v>31</v>
      </c>
      <c r="AY325" s="156" t="s">
        <v>118</v>
      </c>
    </row>
    <row r="326" spans="1:65" s="2" customFormat="1" ht="16.5" customHeight="1">
      <c r="A326" s="35"/>
      <c r="B326" s="140"/>
      <c r="C326" s="194" t="s">
        <v>669</v>
      </c>
      <c r="D326" s="194" t="s">
        <v>445</v>
      </c>
      <c r="E326" s="195" t="s">
        <v>1462</v>
      </c>
      <c r="F326" s="196" t="s">
        <v>1463</v>
      </c>
      <c r="G326" s="197" t="s">
        <v>171</v>
      </c>
      <c r="H326" s="198">
        <v>2.02</v>
      </c>
      <c r="I326" s="199"/>
      <c r="J326" s="200">
        <f>ROUND(I326*H326,2)</f>
        <v>0</v>
      </c>
      <c r="K326" s="196" t="s">
        <v>271</v>
      </c>
      <c r="L326" s="201"/>
      <c r="M326" s="202" t="s">
        <v>3</v>
      </c>
      <c r="N326" s="203" t="s">
        <v>40</v>
      </c>
      <c r="O326" s="56"/>
      <c r="P326" s="150">
        <f>O326*H326</f>
        <v>0</v>
      </c>
      <c r="Q326" s="150">
        <v>0.0109</v>
      </c>
      <c r="R326" s="150">
        <f>Q326*H326</f>
        <v>0.022018</v>
      </c>
      <c r="S326" s="150">
        <v>0</v>
      </c>
      <c r="T326" s="151">
        <f>S326*H326</f>
        <v>0</v>
      </c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R326" s="152" t="s">
        <v>160</v>
      </c>
      <c r="AT326" s="152" t="s">
        <v>445</v>
      </c>
      <c r="AU326" s="152" t="s">
        <v>78</v>
      </c>
      <c r="AY326" s="20" t="s">
        <v>118</v>
      </c>
      <c r="BE326" s="153">
        <f>IF(N326="základní",J326,0)</f>
        <v>0</v>
      </c>
      <c r="BF326" s="153">
        <f>IF(N326="snížená",J326,0)</f>
        <v>0</v>
      </c>
      <c r="BG326" s="153">
        <f>IF(N326="zákl. přenesená",J326,0)</f>
        <v>0</v>
      </c>
      <c r="BH326" s="153">
        <f>IF(N326="sníž. přenesená",J326,0)</f>
        <v>0</v>
      </c>
      <c r="BI326" s="153">
        <f>IF(N326="nulová",J326,0)</f>
        <v>0</v>
      </c>
      <c r="BJ326" s="20" t="s">
        <v>31</v>
      </c>
      <c r="BK326" s="153">
        <f>ROUND(I326*H326,2)</f>
        <v>0</v>
      </c>
      <c r="BL326" s="20" t="s">
        <v>125</v>
      </c>
      <c r="BM326" s="152" t="s">
        <v>1464</v>
      </c>
    </row>
    <row r="327" spans="2:51" s="13" customFormat="1" ht="11.25">
      <c r="B327" s="154"/>
      <c r="D327" s="155" t="s">
        <v>127</v>
      </c>
      <c r="E327" s="156" t="s">
        <v>3</v>
      </c>
      <c r="F327" s="157" t="s">
        <v>1465</v>
      </c>
      <c r="H327" s="158">
        <v>2.02</v>
      </c>
      <c r="I327" s="159"/>
      <c r="L327" s="154"/>
      <c r="M327" s="160"/>
      <c r="N327" s="161"/>
      <c r="O327" s="161"/>
      <c r="P327" s="161"/>
      <c r="Q327" s="161"/>
      <c r="R327" s="161"/>
      <c r="S327" s="161"/>
      <c r="T327" s="162"/>
      <c r="AT327" s="156" t="s">
        <v>127</v>
      </c>
      <c r="AU327" s="156" t="s">
        <v>78</v>
      </c>
      <c r="AV327" s="13" t="s">
        <v>78</v>
      </c>
      <c r="AW327" s="13" t="s">
        <v>30</v>
      </c>
      <c r="AX327" s="13" t="s">
        <v>69</v>
      </c>
      <c r="AY327" s="156" t="s">
        <v>118</v>
      </c>
    </row>
    <row r="328" spans="2:51" s="15" customFormat="1" ht="11.25">
      <c r="B328" s="170"/>
      <c r="D328" s="155" t="s">
        <v>127</v>
      </c>
      <c r="E328" s="171" t="s">
        <v>3</v>
      </c>
      <c r="F328" s="172" t="s">
        <v>150</v>
      </c>
      <c r="H328" s="173">
        <v>2.02</v>
      </c>
      <c r="I328" s="174"/>
      <c r="L328" s="170"/>
      <c r="M328" s="175"/>
      <c r="N328" s="176"/>
      <c r="O328" s="176"/>
      <c r="P328" s="176"/>
      <c r="Q328" s="176"/>
      <c r="R328" s="176"/>
      <c r="S328" s="176"/>
      <c r="T328" s="177"/>
      <c r="AT328" s="171" t="s">
        <v>127</v>
      </c>
      <c r="AU328" s="171" t="s">
        <v>78</v>
      </c>
      <c r="AV328" s="15" t="s">
        <v>125</v>
      </c>
      <c r="AW328" s="15" t="s">
        <v>30</v>
      </c>
      <c r="AX328" s="15" t="s">
        <v>31</v>
      </c>
      <c r="AY328" s="171" t="s">
        <v>118</v>
      </c>
    </row>
    <row r="329" spans="1:65" s="2" customFormat="1" ht="24.2" customHeight="1">
      <c r="A329" s="35"/>
      <c r="B329" s="140"/>
      <c r="C329" s="141" t="s">
        <v>677</v>
      </c>
      <c r="D329" s="141" t="s">
        <v>121</v>
      </c>
      <c r="E329" s="142" t="s">
        <v>1466</v>
      </c>
      <c r="F329" s="143" t="s">
        <v>1467</v>
      </c>
      <c r="G329" s="144" t="s">
        <v>171</v>
      </c>
      <c r="H329" s="145">
        <v>3</v>
      </c>
      <c r="I329" s="146"/>
      <c r="J329" s="147">
        <f>ROUND(I329*H329,2)</f>
        <v>0</v>
      </c>
      <c r="K329" s="143" t="s">
        <v>271</v>
      </c>
      <c r="L329" s="36"/>
      <c r="M329" s="148" t="s">
        <v>3</v>
      </c>
      <c r="N329" s="149" t="s">
        <v>40</v>
      </c>
      <c r="O329" s="56"/>
      <c r="P329" s="150">
        <f>O329*H329</f>
        <v>0</v>
      </c>
      <c r="Q329" s="150">
        <v>0.00167</v>
      </c>
      <c r="R329" s="150">
        <f>Q329*H329</f>
        <v>0.0050100000000000006</v>
      </c>
      <c r="S329" s="150">
        <v>0</v>
      </c>
      <c r="T329" s="151">
        <f>S329*H329</f>
        <v>0</v>
      </c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R329" s="152" t="s">
        <v>125</v>
      </c>
      <c r="AT329" s="152" t="s">
        <v>121</v>
      </c>
      <c r="AU329" s="152" t="s">
        <v>78</v>
      </c>
      <c r="AY329" s="20" t="s">
        <v>118</v>
      </c>
      <c r="BE329" s="153">
        <f>IF(N329="základní",J329,0)</f>
        <v>0</v>
      </c>
      <c r="BF329" s="153">
        <f>IF(N329="snížená",J329,0)</f>
        <v>0</v>
      </c>
      <c r="BG329" s="153">
        <f>IF(N329="zákl. přenesená",J329,0)</f>
        <v>0</v>
      </c>
      <c r="BH329" s="153">
        <f>IF(N329="sníž. přenesená",J329,0)</f>
        <v>0</v>
      </c>
      <c r="BI329" s="153">
        <f>IF(N329="nulová",J329,0)</f>
        <v>0</v>
      </c>
      <c r="BJ329" s="20" t="s">
        <v>31</v>
      </c>
      <c r="BK329" s="153">
        <f>ROUND(I329*H329,2)</f>
        <v>0</v>
      </c>
      <c r="BL329" s="20" t="s">
        <v>125</v>
      </c>
      <c r="BM329" s="152" t="s">
        <v>1468</v>
      </c>
    </row>
    <row r="330" spans="1:47" s="2" customFormat="1" ht="11.25">
      <c r="A330" s="35"/>
      <c r="B330" s="36"/>
      <c r="C330" s="35"/>
      <c r="D330" s="181" t="s">
        <v>273</v>
      </c>
      <c r="E330" s="35"/>
      <c r="F330" s="182" t="s">
        <v>1469</v>
      </c>
      <c r="G330" s="35"/>
      <c r="H330" s="35"/>
      <c r="I330" s="183"/>
      <c r="J330" s="35"/>
      <c r="K330" s="35"/>
      <c r="L330" s="36"/>
      <c r="M330" s="184"/>
      <c r="N330" s="185"/>
      <c r="O330" s="56"/>
      <c r="P330" s="56"/>
      <c r="Q330" s="56"/>
      <c r="R330" s="56"/>
      <c r="S330" s="56"/>
      <c r="T330" s="57"/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T330" s="20" t="s">
        <v>273</v>
      </c>
      <c r="AU330" s="20" t="s">
        <v>78</v>
      </c>
    </row>
    <row r="331" spans="2:51" s="13" customFormat="1" ht="11.25">
      <c r="B331" s="154"/>
      <c r="D331" s="155" t="s">
        <v>127</v>
      </c>
      <c r="E331" s="156" t="s">
        <v>3</v>
      </c>
      <c r="F331" s="157" t="s">
        <v>131</v>
      </c>
      <c r="H331" s="158">
        <v>3</v>
      </c>
      <c r="I331" s="159"/>
      <c r="L331" s="154"/>
      <c r="M331" s="160"/>
      <c r="N331" s="161"/>
      <c r="O331" s="161"/>
      <c r="P331" s="161"/>
      <c r="Q331" s="161"/>
      <c r="R331" s="161"/>
      <c r="S331" s="161"/>
      <c r="T331" s="162"/>
      <c r="AT331" s="156" t="s">
        <v>127</v>
      </c>
      <c r="AU331" s="156" t="s">
        <v>78</v>
      </c>
      <c r="AV331" s="13" t="s">
        <v>78</v>
      </c>
      <c r="AW331" s="13" t="s">
        <v>30</v>
      </c>
      <c r="AX331" s="13" t="s">
        <v>31</v>
      </c>
      <c r="AY331" s="156" t="s">
        <v>118</v>
      </c>
    </row>
    <row r="332" spans="1:65" s="2" customFormat="1" ht="16.5" customHeight="1">
      <c r="A332" s="35"/>
      <c r="B332" s="140"/>
      <c r="C332" s="194" t="s">
        <v>683</v>
      </c>
      <c r="D332" s="194" t="s">
        <v>445</v>
      </c>
      <c r="E332" s="195" t="s">
        <v>1470</v>
      </c>
      <c r="F332" s="196" t="s">
        <v>1471</v>
      </c>
      <c r="G332" s="197" t="s">
        <v>171</v>
      </c>
      <c r="H332" s="198">
        <v>3.03</v>
      </c>
      <c r="I332" s="199"/>
      <c r="J332" s="200">
        <f>ROUND(I332*H332,2)</f>
        <v>0</v>
      </c>
      <c r="K332" s="196" t="s">
        <v>271</v>
      </c>
      <c r="L332" s="201"/>
      <c r="M332" s="202" t="s">
        <v>3</v>
      </c>
      <c r="N332" s="203" t="s">
        <v>40</v>
      </c>
      <c r="O332" s="56"/>
      <c r="P332" s="150">
        <f>O332*H332</f>
        <v>0</v>
      </c>
      <c r="Q332" s="150">
        <v>0.0069</v>
      </c>
      <c r="R332" s="150">
        <f>Q332*H332</f>
        <v>0.020907</v>
      </c>
      <c r="S332" s="150">
        <v>0</v>
      </c>
      <c r="T332" s="151">
        <f>S332*H332</f>
        <v>0</v>
      </c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R332" s="152" t="s">
        <v>160</v>
      </c>
      <c r="AT332" s="152" t="s">
        <v>445</v>
      </c>
      <c r="AU332" s="152" t="s">
        <v>78</v>
      </c>
      <c r="AY332" s="20" t="s">
        <v>118</v>
      </c>
      <c r="BE332" s="153">
        <f>IF(N332="základní",J332,0)</f>
        <v>0</v>
      </c>
      <c r="BF332" s="153">
        <f>IF(N332="snížená",J332,0)</f>
        <v>0</v>
      </c>
      <c r="BG332" s="153">
        <f>IF(N332="zákl. přenesená",J332,0)</f>
        <v>0</v>
      </c>
      <c r="BH332" s="153">
        <f>IF(N332="sníž. přenesená",J332,0)</f>
        <v>0</v>
      </c>
      <c r="BI332" s="153">
        <f>IF(N332="nulová",J332,0)</f>
        <v>0</v>
      </c>
      <c r="BJ332" s="20" t="s">
        <v>31</v>
      </c>
      <c r="BK332" s="153">
        <f>ROUND(I332*H332,2)</f>
        <v>0</v>
      </c>
      <c r="BL332" s="20" t="s">
        <v>125</v>
      </c>
      <c r="BM332" s="152" t="s">
        <v>1472</v>
      </c>
    </row>
    <row r="333" spans="2:51" s="13" customFormat="1" ht="11.25">
      <c r="B333" s="154"/>
      <c r="D333" s="155" t="s">
        <v>127</v>
      </c>
      <c r="E333" s="156" t="s">
        <v>3</v>
      </c>
      <c r="F333" s="157" t="s">
        <v>870</v>
      </c>
      <c r="H333" s="158">
        <v>3.03</v>
      </c>
      <c r="I333" s="159"/>
      <c r="L333" s="154"/>
      <c r="M333" s="160"/>
      <c r="N333" s="161"/>
      <c r="O333" s="161"/>
      <c r="P333" s="161"/>
      <c r="Q333" s="161"/>
      <c r="R333" s="161"/>
      <c r="S333" s="161"/>
      <c r="T333" s="162"/>
      <c r="AT333" s="156" t="s">
        <v>127</v>
      </c>
      <c r="AU333" s="156" t="s">
        <v>78</v>
      </c>
      <c r="AV333" s="13" t="s">
        <v>78</v>
      </c>
      <c r="AW333" s="13" t="s">
        <v>30</v>
      </c>
      <c r="AX333" s="13" t="s">
        <v>69</v>
      </c>
      <c r="AY333" s="156" t="s">
        <v>118</v>
      </c>
    </row>
    <row r="334" spans="2:51" s="15" customFormat="1" ht="11.25">
      <c r="B334" s="170"/>
      <c r="D334" s="155" t="s">
        <v>127</v>
      </c>
      <c r="E334" s="171" t="s">
        <v>3</v>
      </c>
      <c r="F334" s="172" t="s">
        <v>150</v>
      </c>
      <c r="H334" s="173">
        <v>3.03</v>
      </c>
      <c r="I334" s="174"/>
      <c r="L334" s="170"/>
      <c r="M334" s="175"/>
      <c r="N334" s="176"/>
      <c r="O334" s="176"/>
      <c r="P334" s="176"/>
      <c r="Q334" s="176"/>
      <c r="R334" s="176"/>
      <c r="S334" s="176"/>
      <c r="T334" s="177"/>
      <c r="AT334" s="171" t="s">
        <v>127</v>
      </c>
      <c r="AU334" s="171" t="s">
        <v>78</v>
      </c>
      <c r="AV334" s="15" t="s">
        <v>125</v>
      </c>
      <c r="AW334" s="15" t="s">
        <v>30</v>
      </c>
      <c r="AX334" s="15" t="s">
        <v>31</v>
      </c>
      <c r="AY334" s="171" t="s">
        <v>118</v>
      </c>
    </row>
    <row r="335" spans="1:65" s="2" customFormat="1" ht="24.2" customHeight="1">
      <c r="A335" s="35"/>
      <c r="B335" s="140"/>
      <c r="C335" s="141" t="s">
        <v>688</v>
      </c>
      <c r="D335" s="141" t="s">
        <v>121</v>
      </c>
      <c r="E335" s="142" t="s">
        <v>1473</v>
      </c>
      <c r="F335" s="143" t="s">
        <v>1474</v>
      </c>
      <c r="G335" s="144" t="s">
        <v>171</v>
      </c>
      <c r="H335" s="145">
        <v>8</v>
      </c>
      <c r="I335" s="146"/>
      <c r="J335" s="147">
        <f>ROUND(I335*H335,2)</f>
        <v>0</v>
      </c>
      <c r="K335" s="143" t="s">
        <v>271</v>
      </c>
      <c r="L335" s="36"/>
      <c r="M335" s="148" t="s">
        <v>3</v>
      </c>
      <c r="N335" s="149" t="s">
        <v>40</v>
      </c>
      <c r="O335" s="56"/>
      <c r="P335" s="150">
        <f>O335*H335</f>
        <v>0</v>
      </c>
      <c r="Q335" s="150">
        <v>0</v>
      </c>
      <c r="R335" s="150">
        <f>Q335*H335</f>
        <v>0</v>
      </c>
      <c r="S335" s="150">
        <v>0</v>
      </c>
      <c r="T335" s="151">
        <f>S335*H335</f>
        <v>0</v>
      </c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R335" s="152" t="s">
        <v>125</v>
      </c>
      <c r="AT335" s="152" t="s">
        <v>121</v>
      </c>
      <c r="AU335" s="152" t="s">
        <v>78</v>
      </c>
      <c r="AY335" s="20" t="s">
        <v>118</v>
      </c>
      <c r="BE335" s="153">
        <f>IF(N335="základní",J335,0)</f>
        <v>0</v>
      </c>
      <c r="BF335" s="153">
        <f>IF(N335="snížená",J335,0)</f>
        <v>0</v>
      </c>
      <c r="BG335" s="153">
        <f>IF(N335="zákl. přenesená",J335,0)</f>
        <v>0</v>
      </c>
      <c r="BH335" s="153">
        <f>IF(N335="sníž. přenesená",J335,0)</f>
        <v>0</v>
      </c>
      <c r="BI335" s="153">
        <f>IF(N335="nulová",J335,0)</f>
        <v>0</v>
      </c>
      <c r="BJ335" s="20" t="s">
        <v>31</v>
      </c>
      <c r="BK335" s="153">
        <f>ROUND(I335*H335,2)</f>
        <v>0</v>
      </c>
      <c r="BL335" s="20" t="s">
        <v>125</v>
      </c>
      <c r="BM335" s="152" t="s">
        <v>1475</v>
      </c>
    </row>
    <row r="336" spans="1:47" s="2" customFormat="1" ht="11.25">
      <c r="A336" s="35"/>
      <c r="B336" s="36"/>
      <c r="C336" s="35"/>
      <c r="D336" s="181" t="s">
        <v>273</v>
      </c>
      <c r="E336" s="35"/>
      <c r="F336" s="182" t="s">
        <v>1476</v>
      </c>
      <c r="G336" s="35"/>
      <c r="H336" s="35"/>
      <c r="I336" s="183"/>
      <c r="J336" s="35"/>
      <c r="K336" s="35"/>
      <c r="L336" s="36"/>
      <c r="M336" s="184"/>
      <c r="N336" s="185"/>
      <c r="O336" s="56"/>
      <c r="P336" s="56"/>
      <c r="Q336" s="56"/>
      <c r="R336" s="56"/>
      <c r="S336" s="56"/>
      <c r="T336" s="57"/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T336" s="20" t="s">
        <v>273</v>
      </c>
      <c r="AU336" s="20" t="s">
        <v>78</v>
      </c>
    </row>
    <row r="337" spans="2:51" s="13" customFormat="1" ht="11.25">
      <c r="B337" s="154"/>
      <c r="D337" s="155" t="s">
        <v>127</v>
      </c>
      <c r="E337" s="156" t="s">
        <v>3</v>
      </c>
      <c r="F337" s="157" t="s">
        <v>1477</v>
      </c>
      <c r="H337" s="158">
        <v>8</v>
      </c>
      <c r="I337" s="159"/>
      <c r="L337" s="154"/>
      <c r="M337" s="160"/>
      <c r="N337" s="161"/>
      <c r="O337" s="161"/>
      <c r="P337" s="161"/>
      <c r="Q337" s="161"/>
      <c r="R337" s="161"/>
      <c r="S337" s="161"/>
      <c r="T337" s="162"/>
      <c r="AT337" s="156" t="s">
        <v>127</v>
      </c>
      <c r="AU337" s="156" t="s">
        <v>78</v>
      </c>
      <c r="AV337" s="13" t="s">
        <v>78</v>
      </c>
      <c r="AW337" s="13" t="s">
        <v>30</v>
      </c>
      <c r="AX337" s="13" t="s">
        <v>31</v>
      </c>
      <c r="AY337" s="156" t="s">
        <v>118</v>
      </c>
    </row>
    <row r="338" spans="1:65" s="2" customFormat="1" ht="21.75" customHeight="1">
      <c r="A338" s="35"/>
      <c r="B338" s="140"/>
      <c r="C338" s="194" t="s">
        <v>696</v>
      </c>
      <c r="D338" s="194" t="s">
        <v>445</v>
      </c>
      <c r="E338" s="195" t="s">
        <v>1478</v>
      </c>
      <c r="F338" s="196" t="s">
        <v>1479</v>
      </c>
      <c r="G338" s="197" t="s">
        <v>171</v>
      </c>
      <c r="H338" s="198">
        <v>8.08</v>
      </c>
      <c r="I338" s="199"/>
      <c r="J338" s="200">
        <f>ROUND(I338*H338,2)</f>
        <v>0</v>
      </c>
      <c r="K338" s="196" t="s">
        <v>271</v>
      </c>
      <c r="L338" s="201"/>
      <c r="M338" s="202" t="s">
        <v>3</v>
      </c>
      <c r="N338" s="203" t="s">
        <v>40</v>
      </c>
      <c r="O338" s="56"/>
      <c r="P338" s="150">
        <f>O338*H338</f>
        <v>0</v>
      </c>
      <c r="Q338" s="150">
        <v>0.013</v>
      </c>
      <c r="R338" s="150">
        <f>Q338*H338</f>
        <v>0.10504</v>
      </c>
      <c r="S338" s="150">
        <v>0</v>
      </c>
      <c r="T338" s="151">
        <f>S338*H338</f>
        <v>0</v>
      </c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R338" s="152" t="s">
        <v>160</v>
      </c>
      <c r="AT338" s="152" t="s">
        <v>445</v>
      </c>
      <c r="AU338" s="152" t="s">
        <v>78</v>
      </c>
      <c r="AY338" s="20" t="s">
        <v>118</v>
      </c>
      <c r="BE338" s="153">
        <f>IF(N338="základní",J338,0)</f>
        <v>0</v>
      </c>
      <c r="BF338" s="153">
        <f>IF(N338="snížená",J338,0)</f>
        <v>0</v>
      </c>
      <c r="BG338" s="153">
        <f>IF(N338="zákl. přenesená",J338,0)</f>
        <v>0</v>
      </c>
      <c r="BH338" s="153">
        <f>IF(N338="sníž. přenesená",J338,0)</f>
        <v>0</v>
      </c>
      <c r="BI338" s="153">
        <f>IF(N338="nulová",J338,0)</f>
        <v>0</v>
      </c>
      <c r="BJ338" s="20" t="s">
        <v>31</v>
      </c>
      <c r="BK338" s="153">
        <f>ROUND(I338*H338,2)</f>
        <v>0</v>
      </c>
      <c r="BL338" s="20" t="s">
        <v>125</v>
      </c>
      <c r="BM338" s="152" t="s">
        <v>1480</v>
      </c>
    </row>
    <row r="339" spans="2:51" s="13" customFormat="1" ht="11.25">
      <c r="B339" s="154"/>
      <c r="D339" s="155" t="s">
        <v>127</v>
      </c>
      <c r="E339" s="156" t="s">
        <v>3</v>
      </c>
      <c r="F339" s="157" t="s">
        <v>827</v>
      </c>
      <c r="H339" s="158">
        <v>8.08</v>
      </c>
      <c r="I339" s="159"/>
      <c r="L339" s="154"/>
      <c r="M339" s="160"/>
      <c r="N339" s="161"/>
      <c r="O339" s="161"/>
      <c r="P339" s="161"/>
      <c r="Q339" s="161"/>
      <c r="R339" s="161"/>
      <c r="S339" s="161"/>
      <c r="T339" s="162"/>
      <c r="AT339" s="156" t="s">
        <v>127</v>
      </c>
      <c r="AU339" s="156" t="s">
        <v>78</v>
      </c>
      <c r="AV339" s="13" t="s">
        <v>78</v>
      </c>
      <c r="AW339" s="13" t="s">
        <v>30</v>
      </c>
      <c r="AX339" s="13" t="s">
        <v>69</v>
      </c>
      <c r="AY339" s="156" t="s">
        <v>118</v>
      </c>
    </row>
    <row r="340" spans="2:51" s="15" customFormat="1" ht="11.25">
      <c r="B340" s="170"/>
      <c r="D340" s="155" t="s">
        <v>127</v>
      </c>
      <c r="E340" s="171" t="s">
        <v>3</v>
      </c>
      <c r="F340" s="172" t="s">
        <v>150</v>
      </c>
      <c r="H340" s="173">
        <v>8.08</v>
      </c>
      <c r="I340" s="174"/>
      <c r="L340" s="170"/>
      <c r="M340" s="175"/>
      <c r="N340" s="176"/>
      <c r="O340" s="176"/>
      <c r="P340" s="176"/>
      <c r="Q340" s="176"/>
      <c r="R340" s="176"/>
      <c r="S340" s="176"/>
      <c r="T340" s="177"/>
      <c r="AT340" s="171" t="s">
        <v>127</v>
      </c>
      <c r="AU340" s="171" t="s">
        <v>78</v>
      </c>
      <c r="AV340" s="15" t="s">
        <v>125</v>
      </c>
      <c r="AW340" s="15" t="s">
        <v>30</v>
      </c>
      <c r="AX340" s="15" t="s">
        <v>31</v>
      </c>
      <c r="AY340" s="171" t="s">
        <v>118</v>
      </c>
    </row>
    <row r="341" spans="1:65" s="2" customFormat="1" ht="24.2" customHeight="1">
      <c r="A341" s="35"/>
      <c r="B341" s="140"/>
      <c r="C341" s="141" t="s">
        <v>702</v>
      </c>
      <c r="D341" s="141" t="s">
        <v>121</v>
      </c>
      <c r="E341" s="142" t="s">
        <v>1481</v>
      </c>
      <c r="F341" s="143" t="s">
        <v>1482</v>
      </c>
      <c r="G341" s="144" t="s">
        <v>171</v>
      </c>
      <c r="H341" s="145">
        <v>2</v>
      </c>
      <c r="I341" s="146"/>
      <c r="J341" s="147">
        <f>ROUND(I341*H341,2)</f>
        <v>0</v>
      </c>
      <c r="K341" s="143" t="s">
        <v>271</v>
      </c>
      <c r="L341" s="36"/>
      <c r="M341" s="148" t="s">
        <v>3</v>
      </c>
      <c r="N341" s="149" t="s">
        <v>40</v>
      </c>
      <c r="O341" s="56"/>
      <c r="P341" s="150">
        <f>O341*H341</f>
        <v>0</v>
      </c>
      <c r="Q341" s="150">
        <v>0.00167</v>
      </c>
      <c r="R341" s="150">
        <f>Q341*H341</f>
        <v>0.00334</v>
      </c>
      <c r="S341" s="150">
        <v>0</v>
      </c>
      <c r="T341" s="151">
        <f>S341*H341</f>
        <v>0</v>
      </c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R341" s="152" t="s">
        <v>125</v>
      </c>
      <c r="AT341" s="152" t="s">
        <v>121</v>
      </c>
      <c r="AU341" s="152" t="s">
        <v>78</v>
      </c>
      <c r="AY341" s="20" t="s">
        <v>118</v>
      </c>
      <c r="BE341" s="153">
        <f>IF(N341="základní",J341,0)</f>
        <v>0</v>
      </c>
      <c r="BF341" s="153">
        <f>IF(N341="snížená",J341,0)</f>
        <v>0</v>
      </c>
      <c r="BG341" s="153">
        <f>IF(N341="zákl. přenesená",J341,0)</f>
        <v>0</v>
      </c>
      <c r="BH341" s="153">
        <f>IF(N341="sníž. přenesená",J341,0)</f>
        <v>0</v>
      </c>
      <c r="BI341" s="153">
        <f>IF(N341="nulová",J341,0)</f>
        <v>0</v>
      </c>
      <c r="BJ341" s="20" t="s">
        <v>31</v>
      </c>
      <c r="BK341" s="153">
        <f>ROUND(I341*H341,2)</f>
        <v>0</v>
      </c>
      <c r="BL341" s="20" t="s">
        <v>125</v>
      </c>
      <c r="BM341" s="152" t="s">
        <v>1483</v>
      </c>
    </row>
    <row r="342" spans="1:47" s="2" customFormat="1" ht="11.25">
      <c r="A342" s="35"/>
      <c r="B342" s="36"/>
      <c r="C342" s="35"/>
      <c r="D342" s="181" t="s">
        <v>273</v>
      </c>
      <c r="E342" s="35"/>
      <c r="F342" s="182" t="s">
        <v>1484</v>
      </c>
      <c r="G342" s="35"/>
      <c r="H342" s="35"/>
      <c r="I342" s="183"/>
      <c r="J342" s="35"/>
      <c r="K342" s="35"/>
      <c r="L342" s="36"/>
      <c r="M342" s="184"/>
      <c r="N342" s="185"/>
      <c r="O342" s="56"/>
      <c r="P342" s="56"/>
      <c r="Q342" s="56"/>
      <c r="R342" s="56"/>
      <c r="S342" s="56"/>
      <c r="T342" s="57"/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T342" s="20" t="s">
        <v>273</v>
      </c>
      <c r="AU342" s="20" t="s">
        <v>78</v>
      </c>
    </row>
    <row r="343" spans="2:51" s="13" customFormat="1" ht="11.25">
      <c r="B343" s="154"/>
      <c r="D343" s="155" t="s">
        <v>127</v>
      </c>
      <c r="E343" s="156" t="s">
        <v>3</v>
      </c>
      <c r="F343" s="157" t="s">
        <v>78</v>
      </c>
      <c r="H343" s="158">
        <v>2</v>
      </c>
      <c r="I343" s="159"/>
      <c r="L343" s="154"/>
      <c r="M343" s="160"/>
      <c r="N343" s="161"/>
      <c r="O343" s="161"/>
      <c r="P343" s="161"/>
      <c r="Q343" s="161"/>
      <c r="R343" s="161"/>
      <c r="S343" s="161"/>
      <c r="T343" s="162"/>
      <c r="AT343" s="156" t="s">
        <v>127</v>
      </c>
      <c r="AU343" s="156" t="s">
        <v>78</v>
      </c>
      <c r="AV343" s="13" t="s">
        <v>78</v>
      </c>
      <c r="AW343" s="13" t="s">
        <v>30</v>
      </c>
      <c r="AX343" s="13" t="s">
        <v>31</v>
      </c>
      <c r="AY343" s="156" t="s">
        <v>118</v>
      </c>
    </row>
    <row r="344" spans="1:65" s="2" customFormat="1" ht="16.5" customHeight="1">
      <c r="A344" s="35"/>
      <c r="B344" s="140"/>
      <c r="C344" s="194" t="s">
        <v>707</v>
      </c>
      <c r="D344" s="194" t="s">
        <v>445</v>
      </c>
      <c r="E344" s="195" t="s">
        <v>1485</v>
      </c>
      <c r="F344" s="196" t="s">
        <v>1486</v>
      </c>
      <c r="G344" s="197" t="s">
        <v>171</v>
      </c>
      <c r="H344" s="198">
        <v>2.02</v>
      </c>
      <c r="I344" s="199"/>
      <c r="J344" s="200">
        <f>ROUND(I344*H344,2)</f>
        <v>0</v>
      </c>
      <c r="K344" s="196" t="s">
        <v>271</v>
      </c>
      <c r="L344" s="201"/>
      <c r="M344" s="202" t="s">
        <v>3</v>
      </c>
      <c r="N344" s="203" t="s">
        <v>40</v>
      </c>
      <c r="O344" s="56"/>
      <c r="P344" s="150">
        <f>O344*H344</f>
        <v>0</v>
      </c>
      <c r="Q344" s="150">
        <v>0.0135</v>
      </c>
      <c r="R344" s="150">
        <f>Q344*H344</f>
        <v>0.02727</v>
      </c>
      <c r="S344" s="150">
        <v>0</v>
      </c>
      <c r="T344" s="151">
        <f>S344*H344</f>
        <v>0</v>
      </c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R344" s="152" t="s">
        <v>160</v>
      </c>
      <c r="AT344" s="152" t="s">
        <v>445</v>
      </c>
      <c r="AU344" s="152" t="s">
        <v>78</v>
      </c>
      <c r="AY344" s="20" t="s">
        <v>118</v>
      </c>
      <c r="BE344" s="153">
        <f>IF(N344="základní",J344,0)</f>
        <v>0</v>
      </c>
      <c r="BF344" s="153">
        <f>IF(N344="snížená",J344,0)</f>
        <v>0</v>
      </c>
      <c r="BG344" s="153">
        <f>IF(N344="zákl. přenesená",J344,0)</f>
        <v>0</v>
      </c>
      <c r="BH344" s="153">
        <f>IF(N344="sníž. přenesená",J344,0)</f>
        <v>0</v>
      </c>
      <c r="BI344" s="153">
        <f>IF(N344="nulová",J344,0)</f>
        <v>0</v>
      </c>
      <c r="BJ344" s="20" t="s">
        <v>31</v>
      </c>
      <c r="BK344" s="153">
        <f>ROUND(I344*H344,2)</f>
        <v>0</v>
      </c>
      <c r="BL344" s="20" t="s">
        <v>125</v>
      </c>
      <c r="BM344" s="152" t="s">
        <v>1487</v>
      </c>
    </row>
    <row r="345" spans="2:51" s="13" customFormat="1" ht="11.25">
      <c r="B345" s="154"/>
      <c r="D345" s="155" t="s">
        <v>127</v>
      </c>
      <c r="E345" s="156" t="s">
        <v>3</v>
      </c>
      <c r="F345" s="157" t="s">
        <v>590</v>
      </c>
      <c r="H345" s="158">
        <v>2.02</v>
      </c>
      <c r="I345" s="159"/>
      <c r="L345" s="154"/>
      <c r="M345" s="160"/>
      <c r="N345" s="161"/>
      <c r="O345" s="161"/>
      <c r="P345" s="161"/>
      <c r="Q345" s="161"/>
      <c r="R345" s="161"/>
      <c r="S345" s="161"/>
      <c r="T345" s="162"/>
      <c r="AT345" s="156" t="s">
        <v>127</v>
      </c>
      <c r="AU345" s="156" t="s">
        <v>78</v>
      </c>
      <c r="AV345" s="13" t="s">
        <v>78</v>
      </c>
      <c r="AW345" s="13" t="s">
        <v>30</v>
      </c>
      <c r="AX345" s="13" t="s">
        <v>69</v>
      </c>
      <c r="AY345" s="156" t="s">
        <v>118</v>
      </c>
    </row>
    <row r="346" spans="2:51" s="15" customFormat="1" ht="11.25">
      <c r="B346" s="170"/>
      <c r="D346" s="155" t="s">
        <v>127</v>
      </c>
      <c r="E346" s="171" t="s">
        <v>3</v>
      </c>
      <c r="F346" s="172" t="s">
        <v>150</v>
      </c>
      <c r="H346" s="173">
        <v>2.02</v>
      </c>
      <c r="I346" s="174"/>
      <c r="L346" s="170"/>
      <c r="M346" s="175"/>
      <c r="N346" s="176"/>
      <c r="O346" s="176"/>
      <c r="P346" s="176"/>
      <c r="Q346" s="176"/>
      <c r="R346" s="176"/>
      <c r="S346" s="176"/>
      <c r="T346" s="177"/>
      <c r="AT346" s="171" t="s">
        <v>127</v>
      </c>
      <c r="AU346" s="171" t="s">
        <v>78</v>
      </c>
      <c r="AV346" s="15" t="s">
        <v>125</v>
      </c>
      <c r="AW346" s="15" t="s">
        <v>30</v>
      </c>
      <c r="AX346" s="15" t="s">
        <v>31</v>
      </c>
      <c r="AY346" s="171" t="s">
        <v>118</v>
      </c>
    </row>
    <row r="347" spans="1:65" s="2" customFormat="1" ht="24.2" customHeight="1">
      <c r="A347" s="35"/>
      <c r="B347" s="140"/>
      <c r="C347" s="141" t="s">
        <v>717</v>
      </c>
      <c r="D347" s="141" t="s">
        <v>121</v>
      </c>
      <c r="E347" s="142" t="s">
        <v>1488</v>
      </c>
      <c r="F347" s="143" t="s">
        <v>1489</v>
      </c>
      <c r="G347" s="144" t="s">
        <v>171</v>
      </c>
      <c r="H347" s="145">
        <v>1</v>
      </c>
      <c r="I347" s="146"/>
      <c r="J347" s="147">
        <f>ROUND(I347*H347,2)</f>
        <v>0</v>
      </c>
      <c r="K347" s="143" t="s">
        <v>271</v>
      </c>
      <c r="L347" s="36"/>
      <c r="M347" s="148" t="s">
        <v>3</v>
      </c>
      <c r="N347" s="149" t="s">
        <v>40</v>
      </c>
      <c r="O347" s="56"/>
      <c r="P347" s="150">
        <f>O347*H347</f>
        <v>0</v>
      </c>
      <c r="Q347" s="150">
        <v>0.00171</v>
      </c>
      <c r="R347" s="150">
        <f>Q347*H347</f>
        <v>0.00171</v>
      </c>
      <c r="S347" s="150">
        <v>0</v>
      </c>
      <c r="T347" s="151">
        <f>S347*H347</f>
        <v>0</v>
      </c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R347" s="152" t="s">
        <v>125</v>
      </c>
      <c r="AT347" s="152" t="s">
        <v>121</v>
      </c>
      <c r="AU347" s="152" t="s">
        <v>78</v>
      </c>
      <c r="AY347" s="20" t="s">
        <v>118</v>
      </c>
      <c r="BE347" s="153">
        <f>IF(N347="základní",J347,0)</f>
        <v>0</v>
      </c>
      <c r="BF347" s="153">
        <f>IF(N347="snížená",J347,0)</f>
        <v>0</v>
      </c>
      <c r="BG347" s="153">
        <f>IF(N347="zákl. přenesená",J347,0)</f>
        <v>0</v>
      </c>
      <c r="BH347" s="153">
        <f>IF(N347="sníž. přenesená",J347,0)</f>
        <v>0</v>
      </c>
      <c r="BI347" s="153">
        <f>IF(N347="nulová",J347,0)</f>
        <v>0</v>
      </c>
      <c r="BJ347" s="20" t="s">
        <v>31</v>
      </c>
      <c r="BK347" s="153">
        <f>ROUND(I347*H347,2)</f>
        <v>0</v>
      </c>
      <c r="BL347" s="20" t="s">
        <v>125</v>
      </c>
      <c r="BM347" s="152" t="s">
        <v>1490</v>
      </c>
    </row>
    <row r="348" spans="1:47" s="2" customFormat="1" ht="11.25">
      <c r="A348" s="35"/>
      <c r="B348" s="36"/>
      <c r="C348" s="35"/>
      <c r="D348" s="181" t="s">
        <v>273</v>
      </c>
      <c r="E348" s="35"/>
      <c r="F348" s="182" t="s">
        <v>1491</v>
      </c>
      <c r="G348" s="35"/>
      <c r="H348" s="35"/>
      <c r="I348" s="183"/>
      <c r="J348" s="35"/>
      <c r="K348" s="35"/>
      <c r="L348" s="36"/>
      <c r="M348" s="184"/>
      <c r="N348" s="185"/>
      <c r="O348" s="56"/>
      <c r="P348" s="56"/>
      <c r="Q348" s="56"/>
      <c r="R348" s="56"/>
      <c r="S348" s="56"/>
      <c r="T348" s="57"/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T348" s="20" t="s">
        <v>273</v>
      </c>
      <c r="AU348" s="20" t="s">
        <v>78</v>
      </c>
    </row>
    <row r="349" spans="2:51" s="13" customFormat="1" ht="11.25">
      <c r="B349" s="154"/>
      <c r="D349" s="155" t="s">
        <v>127</v>
      </c>
      <c r="E349" s="156" t="s">
        <v>3</v>
      </c>
      <c r="F349" s="157" t="s">
        <v>31</v>
      </c>
      <c r="H349" s="158">
        <v>1</v>
      </c>
      <c r="I349" s="159"/>
      <c r="L349" s="154"/>
      <c r="M349" s="160"/>
      <c r="N349" s="161"/>
      <c r="O349" s="161"/>
      <c r="P349" s="161"/>
      <c r="Q349" s="161"/>
      <c r="R349" s="161"/>
      <c r="S349" s="161"/>
      <c r="T349" s="162"/>
      <c r="AT349" s="156" t="s">
        <v>127</v>
      </c>
      <c r="AU349" s="156" t="s">
        <v>78</v>
      </c>
      <c r="AV349" s="13" t="s">
        <v>78</v>
      </c>
      <c r="AW349" s="13" t="s">
        <v>30</v>
      </c>
      <c r="AX349" s="13" t="s">
        <v>31</v>
      </c>
      <c r="AY349" s="156" t="s">
        <v>118</v>
      </c>
    </row>
    <row r="350" spans="1:65" s="2" customFormat="1" ht="16.5" customHeight="1">
      <c r="A350" s="35"/>
      <c r="B350" s="140"/>
      <c r="C350" s="194" t="s">
        <v>722</v>
      </c>
      <c r="D350" s="194" t="s">
        <v>445</v>
      </c>
      <c r="E350" s="195" t="s">
        <v>1492</v>
      </c>
      <c r="F350" s="196" t="s">
        <v>1493</v>
      </c>
      <c r="G350" s="197" t="s">
        <v>171</v>
      </c>
      <c r="H350" s="198">
        <v>1.01</v>
      </c>
      <c r="I350" s="199"/>
      <c r="J350" s="200">
        <f>ROUND(I350*H350,2)</f>
        <v>0</v>
      </c>
      <c r="K350" s="196" t="s">
        <v>271</v>
      </c>
      <c r="L350" s="201"/>
      <c r="M350" s="202" t="s">
        <v>3</v>
      </c>
      <c r="N350" s="203" t="s">
        <v>40</v>
      </c>
      <c r="O350" s="56"/>
      <c r="P350" s="150">
        <f>O350*H350</f>
        <v>0</v>
      </c>
      <c r="Q350" s="150">
        <v>0.0178</v>
      </c>
      <c r="R350" s="150">
        <f>Q350*H350</f>
        <v>0.017978</v>
      </c>
      <c r="S350" s="150">
        <v>0</v>
      </c>
      <c r="T350" s="151">
        <f>S350*H350</f>
        <v>0</v>
      </c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R350" s="152" t="s">
        <v>160</v>
      </c>
      <c r="AT350" s="152" t="s">
        <v>445</v>
      </c>
      <c r="AU350" s="152" t="s">
        <v>78</v>
      </c>
      <c r="AY350" s="20" t="s">
        <v>118</v>
      </c>
      <c r="BE350" s="153">
        <f>IF(N350="základní",J350,0)</f>
        <v>0</v>
      </c>
      <c r="BF350" s="153">
        <f>IF(N350="snížená",J350,0)</f>
        <v>0</v>
      </c>
      <c r="BG350" s="153">
        <f>IF(N350="zákl. přenesená",J350,0)</f>
        <v>0</v>
      </c>
      <c r="BH350" s="153">
        <f>IF(N350="sníž. přenesená",J350,0)</f>
        <v>0</v>
      </c>
      <c r="BI350" s="153">
        <f>IF(N350="nulová",J350,0)</f>
        <v>0</v>
      </c>
      <c r="BJ350" s="20" t="s">
        <v>31</v>
      </c>
      <c r="BK350" s="153">
        <f>ROUND(I350*H350,2)</f>
        <v>0</v>
      </c>
      <c r="BL350" s="20" t="s">
        <v>125</v>
      </c>
      <c r="BM350" s="152" t="s">
        <v>1494</v>
      </c>
    </row>
    <row r="351" spans="2:51" s="13" customFormat="1" ht="11.25">
      <c r="B351" s="154"/>
      <c r="D351" s="155" t="s">
        <v>127</v>
      </c>
      <c r="E351" s="156" t="s">
        <v>3</v>
      </c>
      <c r="F351" s="157" t="s">
        <v>859</v>
      </c>
      <c r="H351" s="158">
        <v>1.01</v>
      </c>
      <c r="I351" s="159"/>
      <c r="L351" s="154"/>
      <c r="M351" s="160"/>
      <c r="N351" s="161"/>
      <c r="O351" s="161"/>
      <c r="P351" s="161"/>
      <c r="Q351" s="161"/>
      <c r="R351" s="161"/>
      <c r="S351" s="161"/>
      <c r="T351" s="162"/>
      <c r="AT351" s="156" t="s">
        <v>127</v>
      </c>
      <c r="AU351" s="156" t="s">
        <v>78</v>
      </c>
      <c r="AV351" s="13" t="s">
        <v>78</v>
      </c>
      <c r="AW351" s="13" t="s">
        <v>30</v>
      </c>
      <c r="AX351" s="13" t="s">
        <v>69</v>
      </c>
      <c r="AY351" s="156" t="s">
        <v>118</v>
      </c>
    </row>
    <row r="352" spans="2:51" s="15" customFormat="1" ht="11.25">
      <c r="B352" s="170"/>
      <c r="D352" s="155" t="s">
        <v>127</v>
      </c>
      <c r="E352" s="171" t="s">
        <v>3</v>
      </c>
      <c r="F352" s="172" t="s">
        <v>150</v>
      </c>
      <c r="H352" s="173">
        <v>1.01</v>
      </c>
      <c r="I352" s="174"/>
      <c r="L352" s="170"/>
      <c r="M352" s="175"/>
      <c r="N352" s="176"/>
      <c r="O352" s="176"/>
      <c r="P352" s="176"/>
      <c r="Q352" s="176"/>
      <c r="R352" s="176"/>
      <c r="S352" s="176"/>
      <c r="T352" s="177"/>
      <c r="AT352" s="171" t="s">
        <v>127</v>
      </c>
      <c r="AU352" s="171" t="s">
        <v>78</v>
      </c>
      <c r="AV352" s="15" t="s">
        <v>125</v>
      </c>
      <c r="AW352" s="15" t="s">
        <v>30</v>
      </c>
      <c r="AX352" s="15" t="s">
        <v>31</v>
      </c>
      <c r="AY352" s="171" t="s">
        <v>118</v>
      </c>
    </row>
    <row r="353" spans="1:65" s="2" customFormat="1" ht="24.2" customHeight="1">
      <c r="A353" s="35"/>
      <c r="B353" s="140"/>
      <c r="C353" s="141" t="s">
        <v>727</v>
      </c>
      <c r="D353" s="141" t="s">
        <v>121</v>
      </c>
      <c r="E353" s="142" t="s">
        <v>1495</v>
      </c>
      <c r="F353" s="143" t="s">
        <v>1496</v>
      </c>
      <c r="G353" s="144" t="s">
        <v>171</v>
      </c>
      <c r="H353" s="145">
        <v>1.01</v>
      </c>
      <c r="I353" s="146"/>
      <c r="J353" s="147">
        <f>ROUND(I353*H353,2)</f>
        <v>0</v>
      </c>
      <c r="K353" s="143" t="s">
        <v>271</v>
      </c>
      <c r="L353" s="36"/>
      <c r="M353" s="148" t="s">
        <v>3</v>
      </c>
      <c r="N353" s="149" t="s">
        <v>40</v>
      </c>
      <c r="O353" s="56"/>
      <c r="P353" s="150">
        <f>O353*H353</f>
        <v>0</v>
      </c>
      <c r="Q353" s="150">
        <v>0</v>
      </c>
      <c r="R353" s="150">
        <f>Q353*H353</f>
        <v>0</v>
      </c>
      <c r="S353" s="150">
        <v>0</v>
      </c>
      <c r="T353" s="151">
        <f>S353*H353</f>
        <v>0</v>
      </c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R353" s="152" t="s">
        <v>125</v>
      </c>
      <c r="AT353" s="152" t="s">
        <v>121</v>
      </c>
      <c r="AU353" s="152" t="s">
        <v>78</v>
      </c>
      <c r="AY353" s="20" t="s">
        <v>118</v>
      </c>
      <c r="BE353" s="153">
        <f>IF(N353="základní",J353,0)</f>
        <v>0</v>
      </c>
      <c r="BF353" s="153">
        <f>IF(N353="snížená",J353,0)</f>
        <v>0</v>
      </c>
      <c r="BG353" s="153">
        <f>IF(N353="zákl. přenesená",J353,0)</f>
        <v>0</v>
      </c>
      <c r="BH353" s="153">
        <f>IF(N353="sníž. přenesená",J353,0)</f>
        <v>0</v>
      </c>
      <c r="BI353" s="153">
        <f>IF(N353="nulová",J353,0)</f>
        <v>0</v>
      </c>
      <c r="BJ353" s="20" t="s">
        <v>31</v>
      </c>
      <c r="BK353" s="153">
        <f>ROUND(I353*H353,2)</f>
        <v>0</v>
      </c>
      <c r="BL353" s="20" t="s">
        <v>125</v>
      </c>
      <c r="BM353" s="152" t="s">
        <v>1497</v>
      </c>
    </row>
    <row r="354" spans="1:47" s="2" customFormat="1" ht="11.25">
      <c r="A354" s="35"/>
      <c r="B354" s="36"/>
      <c r="C354" s="35"/>
      <c r="D354" s="181" t="s">
        <v>273</v>
      </c>
      <c r="E354" s="35"/>
      <c r="F354" s="182" t="s">
        <v>1498</v>
      </c>
      <c r="G354" s="35"/>
      <c r="H354" s="35"/>
      <c r="I354" s="183"/>
      <c r="J354" s="35"/>
      <c r="K354" s="35"/>
      <c r="L354" s="36"/>
      <c r="M354" s="184"/>
      <c r="N354" s="185"/>
      <c r="O354" s="56"/>
      <c r="P354" s="56"/>
      <c r="Q354" s="56"/>
      <c r="R354" s="56"/>
      <c r="S354" s="56"/>
      <c r="T354" s="57"/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T354" s="20" t="s">
        <v>273</v>
      </c>
      <c r="AU354" s="20" t="s">
        <v>78</v>
      </c>
    </row>
    <row r="355" spans="1:65" s="2" customFormat="1" ht="16.5" customHeight="1">
      <c r="A355" s="35"/>
      <c r="B355" s="140"/>
      <c r="C355" s="194" t="s">
        <v>734</v>
      </c>
      <c r="D355" s="194" t="s">
        <v>445</v>
      </c>
      <c r="E355" s="195" t="s">
        <v>1499</v>
      </c>
      <c r="F355" s="196" t="s">
        <v>1500</v>
      </c>
      <c r="G355" s="197" t="s">
        <v>171</v>
      </c>
      <c r="H355" s="198">
        <v>1.01</v>
      </c>
      <c r="I355" s="199"/>
      <c r="J355" s="200">
        <f>ROUND(I355*H355,2)</f>
        <v>0</v>
      </c>
      <c r="K355" s="196" t="s">
        <v>271</v>
      </c>
      <c r="L355" s="201"/>
      <c r="M355" s="202" t="s">
        <v>3</v>
      </c>
      <c r="N355" s="203" t="s">
        <v>40</v>
      </c>
      <c r="O355" s="56"/>
      <c r="P355" s="150">
        <f>O355*H355</f>
        <v>0</v>
      </c>
      <c r="Q355" s="150">
        <v>0.0196</v>
      </c>
      <c r="R355" s="150">
        <f>Q355*H355</f>
        <v>0.019796</v>
      </c>
      <c r="S355" s="150">
        <v>0</v>
      </c>
      <c r="T355" s="151">
        <f>S355*H355</f>
        <v>0</v>
      </c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R355" s="152" t="s">
        <v>160</v>
      </c>
      <c r="AT355" s="152" t="s">
        <v>445</v>
      </c>
      <c r="AU355" s="152" t="s">
        <v>78</v>
      </c>
      <c r="AY355" s="20" t="s">
        <v>118</v>
      </c>
      <c r="BE355" s="153">
        <f>IF(N355="základní",J355,0)</f>
        <v>0</v>
      </c>
      <c r="BF355" s="153">
        <f>IF(N355="snížená",J355,0)</f>
        <v>0</v>
      </c>
      <c r="BG355" s="153">
        <f>IF(N355="zákl. přenesená",J355,0)</f>
        <v>0</v>
      </c>
      <c r="BH355" s="153">
        <f>IF(N355="sníž. přenesená",J355,0)</f>
        <v>0</v>
      </c>
      <c r="BI355" s="153">
        <f>IF(N355="nulová",J355,0)</f>
        <v>0</v>
      </c>
      <c r="BJ355" s="20" t="s">
        <v>31</v>
      </c>
      <c r="BK355" s="153">
        <f>ROUND(I355*H355,2)</f>
        <v>0</v>
      </c>
      <c r="BL355" s="20" t="s">
        <v>125</v>
      </c>
      <c r="BM355" s="152" t="s">
        <v>1501</v>
      </c>
    </row>
    <row r="356" spans="2:51" s="13" customFormat="1" ht="11.25">
      <c r="B356" s="154"/>
      <c r="D356" s="155" t="s">
        <v>127</v>
      </c>
      <c r="E356" s="156" t="s">
        <v>3</v>
      </c>
      <c r="F356" s="157" t="s">
        <v>859</v>
      </c>
      <c r="H356" s="158">
        <v>1.01</v>
      </c>
      <c r="I356" s="159"/>
      <c r="L356" s="154"/>
      <c r="M356" s="160"/>
      <c r="N356" s="161"/>
      <c r="O356" s="161"/>
      <c r="P356" s="161"/>
      <c r="Q356" s="161"/>
      <c r="R356" s="161"/>
      <c r="S356" s="161"/>
      <c r="T356" s="162"/>
      <c r="AT356" s="156" t="s">
        <v>127</v>
      </c>
      <c r="AU356" s="156" t="s">
        <v>78</v>
      </c>
      <c r="AV356" s="13" t="s">
        <v>78</v>
      </c>
      <c r="AW356" s="13" t="s">
        <v>30</v>
      </c>
      <c r="AX356" s="13" t="s">
        <v>69</v>
      </c>
      <c r="AY356" s="156" t="s">
        <v>118</v>
      </c>
    </row>
    <row r="357" spans="2:51" s="15" customFormat="1" ht="11.25">
      <c r="B357" s="170"/>
      <c r="D357" s="155" t="s">
        <v>127</v>
      </c>
      <c r="E357" s="171" t="s">
        <v>3</v>
      </c>
      <c r="F357" s="172" t="s">
        <v>150</v>
      </c>
      <c r="H357" s="173">
        <v>1.01</v>
      </c>
      <c r="I357" s="174"/>
      <c r="L357" s="170"/>
      <c r="M357" s="175"/>
      <c r="N357" s="176"/>
      <c r="O357" s="176"/>
      <c r="P357" s="176"/>
      <c r="Q357" s="176"/>
      <c r="R357" s="176"/>
      <c r="S357" s="176"/>
      <c r="T357" s="177"/>
      <c r="AT357" s="171" t="s">
        <v>127</v>
      </c>
      <c r="AU357" s="171" t="s">
        <v>78</v>
      </c>
      <c r="AV357" s="15" t="s">
        <v>125</v>
      </c>
      <c r="AW357" s="15" t="s">
        <v>30</v>
      </c>
      <c r="AX357" s="15" t="s">
        <v>31</v>
      </c>
      <c r="AY357" s="171" t="s">
        <v>118</v>
      </c>
    </row>
    <row r="358" spans="1:65" s="2" customFormat="1" ht="16.5" customHeight="1">
      <c r="A358" s="35"/>
      <c r="B358" s="140"/>
      <c r="C358" s="141" t="s">
        <v>740</v>
      </c>
      <c r="D358" s="141" t="s">
        <v>121</v>
      </c>
      <c r="E358" s="142" t="s">
        <v>1502</v>
      </c>
      <c r="F358" s="143" t="s">
        <v>1503</v>
      </c>
      <c r="G358" s="144" t="s">
        <v>171</v>
      </c>
      <c r="H358" s="145">
        <v>1</v>
      </c>
      <c r="I358" s="146"/>
      <c r="J358" s="147">
        <f>ROUND(I358*H358,2)</f>
        <v>0</v>
      </c>
      <c r="K358" s="143" t="s">
        <v>3</v>
      </c>
      <c r="L358" s="36"/>
      <c r="M358" s="148" t="s">
        <v>3</v>
      </c>
      <c r="N358" s="149" t="s">
        <v>40</v>
      </c>
      <c r="O358" s="56"/>
      <c r="P358" s="150">
        <f>O358*H358</f>
        <v>0</v>
      </c>
      <c r="Q358" s="150">
        <v>0.004</v>
      </c>
      <c r="R358" s="150">
        <f>Q358*H358</f>
        <v>0.004</v>
      </c>
      <c r="S358" s="150">
        <v>0</v>
      </c>
      <c r="T358" s="151">
        <f>S358*H358</f>
        <v>0</v>
      </c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R358" s="152" t="s">
        <v>125</v>
      </c>
      <c r="AT358" s="152" t="s">
        <v>121</v>
      </c>
      <c r="AU358" s="152" t="s">
        <v>78</v>
      </c>
      <c r="AY358" s="20" t="s">
        <v>118</v>
      </c>
      <c r="BE358" s="153">
        <f>IF(N358="základní",J358,0)</f>
        <v>0</v>
      </c>
      <c r="BF358" s="153">
        <f>IF(N358="snížená",J358,0)</f>
        <v>0</v>
      </c>
      <c r="BG358" s="153">
        <f>IF(N358="zákl. přenesená",J358,0)</f>
        <v>0</v>
      </c>
      <c r="BH358" s="153">
        <f>IF(N358="sníž. přenesená",J358,0)</f>
        <v>0</v>
      </c>
      <c r="BI358" s="153">
        <f>IF(N358="nulová",J358,0)</f>
        <v>0</v>
      </c>
      <c r="BJ358" s="20" t="s">
        <v>31</v>
      </c>
      <c r="BK358" s="153">
        <f>ROUND(I358*H358,2)</f>
        <v>0</v>
      </c>
      <c r="BL358" s="20" t="s">
        <v>125</v>
      </c>
      <c r="BM358" s="152" t="s">
        <v>1504</v>
      </c>
    </row>
    <row r="359" spans="2:51" s="13" customFormat="1" ht="11.25">
      <c r="B359" s="154"/>
      <c r="D359" s="155" t="s">
        <v>127</v>
      </c>
      <c r="F359" s="157" t="s">
        <v>1505</v>
      </c>
      <c r="H359" s="158">
        <v>1</v>
      </c>
      <c r="I359" s="159"/>
      <c r="L359" s="154"/>
      <c r="M359" s="160"/>
      <c r="N359" s="161"/>
      <c r="O359" s="161"/>
      <c r="P359" s="161"/>
      <c r="Q359" s="161"/>
      <c r="R359" s="161"/>
      <c r="S359" s="161"/>
      <c r="T359" s="162"/>
      <c r="AT359" s="156" t="s">
        <v>127</v>
      </c>
      <c r="AU359" s="156" t="s">
        <v>78</v>
      </c>
      <c r="AV359" s="13" t="s">
        <v>78</v>
      </c>
      <c r="AW359" s="13" t="s">
        <v>4</v>
      </c>
      <c r="AX359" s="13" t="s">
        <v>31</v>
      </c>
      <c r="AY359" s="156" t="s">
        <v>118</v>
      </c>
    </row>
    <row r="360" spans="1:65" s="2" customFormat="1" ht="16.5" customHeight="1">
      <c r="A360" s="35"/>
      <c r="B360" s="140"/>
      <c r="C360" s="141" t="s">
        <v>751</v>
      </c>
      <c r="D360" s="141" t="s">
        <v>121</v>
      </c>
      <c r="E360" s="142" t="s">
        <v>1506</v>
      </c>
      <c r="F360" s="143" t="s">
        <v>1507</v>
      </c>
      <c r="G360" s="144" t="s">
        <v>171</v>
      </c>
      <c r="H360" s="145">
        <v>2</v>
      </c>
      <c r="I360" s="146"/>
      <c r="J360" s="147">
        <f>ROUND(I360*H360,2)</f>
        <v>0</v>
      </c>
      <c r="K360" s="143" t="s">
        <v>3</v>
      </c>
      <c r="L360" s="36"/>
      <c r="M360" s="148" t="s">
        <v>3</v>
      </c>
      <c r="N360" s="149" t="s">
        <v>40</v>
      </c>
      <c r="O360" s="56"/>
      <c r="P360" s="150">
        <f>O360*H360</f>
        <v>0</v>
      </c>
      <c r="Q360" s="150">
        <v>0.0049</v>
      </c>
      <c r="R360" s="150">
        <f>Q360*H360</f>
        <v>0.0098</v>
      </c>
      <c r="S360" s="150">
        <v>0</v>
      </c>
      <c r="T360" s="151">
        <f>S360*H360</f>
        <v>0</v>
      </c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R360" s="152" t="s">
        <v>125</v>
      </c>
      <c r="AT360" s="152" t="s">
        <v>121</v>
      </c>
      <c r="AU360" s="152" t="s">
        <v>78</v>
      </c>
      <c r="AY360" s="20" t="s">
        <v>118</v>
      </c>
      <c r="BE360" s="153">
        <f>IF(N360="základní",J360,0)</f>
        <v>0</v>
      </c>
      <c r="BF360" s="153">
        <f>IF(N360="snížená",J360,0)</f>
        <v>0</v>
      </c>
      <c r="BG360" s="153">
        <f>IF(N360="zákl. přenesená",J360,0)</f>
        <v>0</v>
      </c>
      <c r="BH360" s="153">
        <f>IF(N360="sníž. přenesená",J360,0)</f>
        <v>0</v>
      </c>
      <c r="BI360" s="153">
        <f>IF(N360="nulová",J360,0)</f>
        <v>0</v>
      </c>
      <c r="BJ360" s="20" t="s">
        <v>31</v>
      </c>
      <c r="BK360" s="153">
        <f>ROUND(I360*H360,2)</f>
        <v>0</v>
      </c>
      <c r="BL360" s="20" t="s">
        <v>125</v>
      </c>
      <c r="BM360" s="152" t="s">
        <v>1508</v>
      </c>
    </row>
    <row r="361" spans="2:51" s="13" customFormat="1" ht="11.25">
      <c r="B361" s="154"/>
      <c r="D361" s="155" t="s">
        <v>127</v>
      </c>
      <c r="E361" s="156" t="s">
        <v>3</v>
      </c>
      <c r="F361" s="157" t="s">
        <v>78</v>
      </c>
      <c r="H361" s="158">
        <v>2</v>
      </c>
      <c r="I361" s="159"/>
      <c r="L361" s="154"/>
      <c r="M361" s="160"/>
      <c r="N361" s="161"/>
      <c r="O361" s="161"/>
      <c r="P361" s="161"/>
      <c r="Q361" s="161"/>
      <c r="R361" s="161"/>
      <c r="S361" s="161"/>
      <c r="T361" s="162"/>
      <c r="AT361" s="156" t="s">
        <v>127</v>
      </c>
      <c r="AU361" s="156" t="s">
        <v>78</v>
      </c>
      <c r="AV361" s="13" t="s">
        <v>78</v>
      </c>
      <c r="AW361" s="13" t="s">
        <v>30</v>
      </c>
      <c r="AX361" s="13" t="s">
        <v>31</v>
      </c>
      <c r="AY361" s="156" t="s">
        <v>118</v>
      </c>
    </row>
    <row r="362" spans="1:65" s="2" customFormat="1" ht="16.5" customHeight="1">
      <c r="A362" s="35"/>
      <c r="B362" s="140"/>
      <c r="C362" s="141" t="s">
        <v>758</v>
      </c>
      <c r="D362" s="141" t="s">
        <v>121</v>
      </c>
      <c r="E362" s="142" t="s">
        <v>1509</v>
      </c>
      <c r="F362" s="143" t="s">
        <v>1510</v>
      </c>
      <c r="G362" s="144" t="s">
        <v>171</v>
      </c>
      <c r="H362" s="145">
        <v>1</v>
      </c>
      <c r="I362" s="146"/>
      <c r="J362" s="147">
        <f>ROUND(I362*H362,2)</f>
        <v>0</v>
      </c>
      <c r="K362" s="143" t="s">
        <v>3</v>
      </c>
      <c r="L362" s="36"/>
      <c r="M362" s="148" t="s">
        <v>3</v>
      </c>
      <c r="N362" s="149" t="s">
        <v>40</v>
      </c>
      <c r="O362" s="56"/>
      <c r="P362" s="150">
        <f>O362*H362</f>
        <v>0</v>
      </c>
      <c r="Q362" s="150">
        <v>0.068</v>
      </c>
      <c r="R362" s="150">
        <f>Q362*H362</f>
        <v>0.068</v>
      </c>
      <c r="S362" s="150">
        <v>0</v>
      </c>
      <c r="T362" s="151">
        <f>S362*H362</f>
        <v>0</v>
      </c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R362" s="152" t="s">
        <v>125</v>
      </c>
      <c r="AT362" s="152" t="s">
        <v>121</v>
      </c>
      <c r="AU362" s="152" t="s">
        <v>78</v>
      </c>
      <c r="AY362" s="20" t="s">
        <v>118</v>
      </c>
      <c r="BE362" s="153">
        <f>IF(N362="základní",J362,0)</f>
        <v>0</v>
      </c>
      <c r="BF362" s="153">
        <f>IF(N362="snížená",J362,0)</f>
        <v>0</v>
      </c>
      <c r="BG362" s="153">
        <f>IF(N362="zákl. přenesená",J362,0)</f>
        <v>0</v>
      </c>
      <c r="BH362" s="153">
        <f>IF(N362="sníž. přenesená",J362,0)</f>
        <v>0</v>
      </c>
      <c r="BI362" s="153">
        <f>IF(N362="nulová",J362,0)</f>
        <v>0</v>
      </c>
      <c r="BJ362" s="20" t="s">
        <v>31</v>
      </c>
      <c r="BK362" s="153">
        <f>ROUND(I362*H362,2)</f>
        <v>0</v>
      </c>
      <c r="BL362" s="20" t="s">
        <v>125</v>
      </c>
      <c r="BM362" s="152" t="s">
        <v>1511</v>
      </c>
    </row>
    <row r="363" spans="2:51" s="13" customFormat="1" ht="11.25">
      <c r="B363" s="154"/>
      <c r="D363" s="155" t="s">
        <v>127</v>
      </c>
      <c r="E363" s="156" t="s">
        <v>3</v>
      </c>
      <c r="F363" s="157" t="s">
        <v>31</v>
      </c>
      <c r="H363" s="158">
        <v>1</v>
      </c>
      <c r="I363" s="159"/>
      <c r="L363" s="154"/>
      <c r="M363" s="160"/>
      <c r="N363" s="161"/>
      <c r="O363" s="161"/>
      <c r="P363" s="161"/>
      <c r="Q363" s="161"/>
      <c r="R363" s="161"/>
      <c r="S363" s="161"/>
      <c r="T363" s="162"/>
      <c r="AT363" s="156" t="s">
        <v>127</v>
      </c>
      <c r="AU363" s="156" t="s">
        <v>78</v>
      </c>
      <c r="AV363" s="13" t="s">
        <v>78</v>
      </c>
      <c r="AW363" s="13" t="s">
        <v>30</v>
      </c>
      <c r="AX363" s="13" t="s">
        <v>31</v>
      </c>
      <c r="AY363" s="156" t="s">
        <v>118</v>
      </c>
    </row>
    <row r="364" spans="1:65" s="2" customFormat="1" ht="24.2" customHeight="1">
      <c r="A364" s="35"/>
      <c r="B364" s="140"/>
      <c r="C364" s="141" t="s">
        <v>764</v>
      </c>
      <c r="D364" s="141" t="s">
        <v>121</v>
      </c>
      <c r="E364" s="142" t="s">
        <v>1512</v>
      </c>
      <c r="F364" s="143" t="s">
        <v>1513</v>
      </c>
      <c r="G364" s="144" t="s">
        <v>171</v>
      </c>
      <c r="H364" s="145">
        <v>3</v>
      </c>
      <c r="I364" s="146"/>
      <c r="J364" s="147">
        <f>ROUND(I364*H364,2)</f>
        <v>0</v>
      </c>
      <c r="K364" s="143" t="s">
        <v>271</v>
      </c>
      <c r="L364" s="36"/>
      <c r="M364" s="148" t="s">
        <v>3</v>
      </c>
      <c r="N364" s="149" t="s">
        <v>40</v>
      </c>
      <c r="O364" s="56"/>
      <c r="P364" s="150">
        <f>O364*H364</f>
        <v>0</v>
      </c>
      <c r="Q364" s="150">
        <v>0.00162</v>
      </c>
      <c r="R364" s="150">
        <f>Q364*H364</f>
        <v>0.00486</v>
      </c>
      <c r="S364" s="150">
        <v>0</v>
      </c>
      <c r="T364" s="151">
        <f>S364*H364</f>
        <v>0</v>
      </c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R364" s="152" t="s">
        <v>125</v>
      </c>
      <c r="AT364" s="152" t="s">
        <v>121</v>
      </c>
      <c r="AU364" s="152" t="s">
        <v>78</v>
      </c>
      <c r="AY364" s="20" t="s">
        <v>118</v>
      </c>
      <c r="BE364" s="153">
        <f>IF(N364="základní",J364,0)</f>
        <v>0</v>
      </c>
      <c r="BF364" s="153">
        <f>IF(N364="snížená",J364,0)</f>
        <v>0</v>
      </c>
      <c r="BG364" s="153">
        <f>IF(N364="zákl. přenesená",J364,0)</f>
        <v>0</v>
      </c>
      <c r="BH364" s="153">
        <f>IF(N364="sníž. přenesená",J364,0)</f>
        <v>0</v>
      </c>
      <c r="BI364" s="153">
        <f>IF(N364="nulová",J364,0)</f>
        <v>0</v>
      </c>
      <c r="BJ364" s="20" t="s">
        <v>31</v>
      </c>
      <c r="BK364" s="153">
        <f>ROUND(I364*H364,2)</f>
        <v>0</v>
      </c>
      <c r="BL364" s="20" t="s">
        <v>125</v>
      </c>
      <c r="BM364" s="152" t="s">
        <v>1514</v>
      </c>
    </row>
    <row r="365" spans="1:47" s="2" customFormat="1" ht="11.25">
      <c r="A365" s="35"/>
      <c r="B365" s="36"/>
      <c r="C365" s="35"/>
      <c r="D365" s="181" t="s">
        <v>273</v>
      </c>
      <c r="E365" s="35"/>
      <c r="F365" s="182" t="s">
        <v>1515</v>
      </c>
      <c r="G365" s="35"/>
      <c r="H365" s="35"/>
      <c r="I365" s="183"/>
      <c r="J365" s="35"/>
      <c r="K365" s="35"/>
      <c r="L365" s="36"/>
      <c r="M365" s="184"/>
      <c r="N365" s="185"/>
      <c r="O365" s="56"/>
      <c r="P365" s="56"/>
      <c r="Q365" s="56"/>
      <c r="R365" s="56"/>
      <c r="S365" s="56"/>
      <c r="T365" s="57"/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T365" s="20" t="s">
        <v>273</v>
      </c>
      <c r="AU365" s="20" t="s">
        <v>78</v>
      </c>
    </row>
    <row r="366" spans="2:51" s="13" customFormat="1" ht="11.25">
      <c r="B366" s="154"/>
      <c r="D366" s="155" t="s">
        <v>127</v>
      </c>
      <c r="E366" s="156" t="s">
        <v>3</v>
      </c>
      <c r="F366" s="157" t="s">
        <v>131</v>
      </c>
      <c r="H366" s="158">
        <v>3</v>
      </c>
      <c r="I366" s="159"/>
      <c r="L366" s="154"/>
      <c r="M366" s="160"/>
      <c r="N366" s="161"/>
      <c r="O366" s="161"/>
      <c r="P366" s="161"/>
      <c r="Q366" s="161"/>
      <c r="R366" s="161"/>
      <c r="S366" s="161"/>
      <c r="T366" s="162"/>
      <c r="AT366" s="156" t="s">
        <v>127</v>
      </c>
      <c r="AU366" s="156" t="s">
        <v>78</v>
      </c>
      <c r="AV366" s="13" t="s">
        <v>78</v>
      </c>
      <c r="AW366" s="13" t="s">
        <v>30</v>
      </c>
      <c r="AX366" s="13" t="s">
        <v>31</v>
      </c>
      <c r="AY366" s="156" t="s">
        <v>118</v>
      </c>
    </row>
    <row r="367" spans="1:65" s="2" customFormat="1" ht="16.5" customHeight="1">
      <c r="A367" s="35"/>
      <c r="B367" s="140"/>
      <c r="C367" s="194" t="s">
        <v>771</v>
      </c>
      <c r="D367" s="194" t="s">
        <v>445</v>
      </c>
      <c r="E367" s="195" t="s">
        <v>1516</v>
      </c>
      <c r="F367" s="196" t="s">
        <v>1517</v>
      </c>
      <c r="G367" s="197" t="s">
        <v>171</v>
      </c>
      <c r="H367" s="198">
        <v>3.03</v>
      </c>
      <c r="I367" s="199"/>
      <c r="J367" s="200">
        <f>ROUND(I367*H367,2)</f>
        <v>0</v>
      </c>
      <c r="K367" s="196" t="s">
        <v>271</v>
      </c>
      <c r="L367" s="201"/>
      <c r="M367" s="202" t="s">
        <v>3</v>
      </c>
      <c r="N367" s="203" t="s">
        <v>40</v>
      </c>
      <c r="O367" s="56"/>
      <c r="P367" s="150">
        <f>O367*H367</f>
        <v>0</v>
      </c>
      <c r="Q367" s="150">
        <v>0.018</v>
      </c>
      <c r="R367" s="150">
        <f>Q367*H367</f>
        <v>0.05453999999999999</v>
      </c>
      <c r="S367" s="150">
        <v>0</v>
      </c>
      <c r="T367" s="151">
        <f>S367*H367</f>
        <v>0</v>
      </c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R367" s="152" t="s">
        <v>160</v>
      </c>
      <c r="AT367" s="152" t="s">
        <v>445</v>
      </c>
      <c r="AU367" s="152" t="s">
        <v>78</v>
      </c>
      <c r="AY367" s="20" t="s">
        <v>118</v>
      </c>
      <c r="BE367" s="153">
        <f>IF(N367="základní",J367,0)</f>
        <v>0</v>
      </c>
      <c r="BF367" s="153">
        <f>IF(N367="snížená",J367,0)</f>
        <v>0</v>
      </c>
      <c r="BG367" s="153">
        <f>IF(N367="zákl. přenesená",J367,0)</f>
        <v>0</v>
      </c>
      <c r="BH367" s="153">
        <f>IF(N367="sníž. přenesená",J367,0)</f>
        <v>0</v>
      </c>
      <c r="BI367" s="153">
        <f>IF(N367="nulová",J367,0)</f>
        <v>0</v>
      </c>
      <c r="BJ367" s="20" t="s">
        <v>31</v>
      </c>
      <c r="BK367" s="153">
        <f>ROUND(I367*H367,2)</f>
        <v>0</v>
      </c>
      <c r="BL367" s="20" t="s">
        <v>125</v>
      </c>
      <c r="BM367" s="152" t="s">
        <v>1518</v>
      </c>
    </row>
    <row r="368" spans="2:51" s="13" customFormat="1" ht="11.25">
      <c r="B368" s="154"/>
      <c r="D368" s="155" t="s">
        <v>127</v>
      </c>
      <c r="E368" s="156" t="s">
        <v>3</v>
      </c>
      <c r="F368" s="157" t="s">
        <v>870</v>
      </c>
      <c r="H368" s="158">
        <v>3.03</v>
      </c>
      <c r="I368" s="159"/>
      <c r="L368" s="154"/>
      <c r="M368" s="160"/>
      <c r="N368" s="161"/>
      <c r="O368" s="161"/>
      <c r="P368" s="161"/>
      <c r="Q368" s="161"/>
      <c r="R368" s="161"/>
      <c r="S368" s="161"/>
      <c r="T368" s="162"/>
      <c r="AT368" s="156" t="s">
        <v>127</v>
      </c>
      <c r="AU368" s="156" t="s">
        <v>78</v>
      </c>
      <c r="AV368" s="13" t="s">
        <v>78</v>
      </c>
      <c r="AW368" s="13" t="s">
        <v>30</v>
      </c>
      <c r="AX368" s="13" t="s">
        <v>69</v>
      </c>
      <c r="AY368" s="156" t="s">
        <v>118</v>
      </c>
    </row>
    <row r="369" spans="2:51" s="15" customFormat="1" ht="11.25">
      <c r="B369" s="170"/>
      <c r="D369" s="155" t="s">
        <v>127</v>
      </c>
      <c r="E369" s="171" t="s">
        <v>3</v>
      </c>
      <c r="F369" s="172" t="s">
        <v>150</v>
      </c>
      <c r="H369" s="173">
        <v>3.03</v>
      </c>
      <c r="I369" s="174"/>
      <c r="L369" s="170"/>
      <c r="M369" s="175"/>
      <c r="N369" s="176"/>
      <c r="O369" s="176"/>
      <c r="P369" s="176"/>
      <c r="Q369" s="176"/>
      <c r="R369" s="176"/>
      <c r="S369" s="176"/>
      <c r="T369" s="177"/>
      <c r="AT369" s="171" t="s">
        <v>127</v>
      </c>
      <c r="AU369" s="171" t="s">
        <v>78</v>
      </c>
      <c r="AV369" s="15" t="s">
        <v>125</v>
      </c>
      <c r="AW369" s="15" t="s">
        <v>30</v>
      </c>
      <c r="AX369" s="15" t="s">
        <v>31</v>
      </c>
      <c r="AY369" s="171" t="s">
        <v>118</v>
      </c>
    </row>
    <row r="370" spans="1:65" s="2" customFormat="1" ht="16.5" customHeight="1">
      <c r="A370" s="35"/>
      <c r="B370" s="140"/>
      <c r="C370" s="194" t="s">
        <v>777</v>
      </c>
      <c r="D370" s="194" t="s">
        <v>445</v>
      </c>
      <c r="E370" s="195" t="s">
        <v>1519</v>
      </c>
      <c r="F370" s="196" t="s">
        <v>1520</v>
      </c>
      <c r="G370" s="197" t="s">
        <v>171</v>
      </c>
      <c r="H370" s="198">
        <v>3.03</v>
      </c>
      <c r="I370" s="199"/>
      <c r="J370" s="200">
        <f>ROUND(I370*H370,2)</f>
        <v>0</v>
      </c>
      <c r="K370" s="196" t="s">
        <v>3</v>
      </c>
      <c r="L370" s="201"/>
      <c r="M370" s="202" t="s">
        <v>3</v>
      </c>
      <c r="N370" s="203" t="s">
        <v>40</v>
      </c>
      <c r="O370" s="56"/>
      <c r="P370" s="150">
        <f>O370*H370</f>
        <v>0</v>
      </c>
      <c r="Q370" s="150">
        <v>0.0035</v>
      </c>
      <c r="R370" s="150">
        <f>Q370*H370</f>
        <v>0.010605</v>
      </c>
      <c r="S370" s="150">
        <v>0</v>
      </c>
      <c r="T370" s="151">
        <f>S370*H370</f>
        <v>0</v>
      </c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R370" s="152" t="s">
        <v>160</v>
      </c>
      <c r="AT370" s="152" t="s">
        <v>445</v>
      </c>
      <c r="AU370" s="152" t="s">
        <v>78</v>
      </c>
      <c r="AY370" s="20" t="s">
        <v>118</v>
      </c>
      <c r="BE370" s="153">
        <f>IF(N370="základní",J370,0)</f>
        <v>0</v>
      </c>
      <c r="BF370" s="153">
        <f>IF(N370="snížená",J370,0)</f>
        <v>0</v>
      </c>
      <c r="BG370" s="153">
        <f>IF(N370="zákl. přenesená",J370,0)</f>
        <v>0</v>
      </c>
      <c r="BH370" s="153">
        <f>IF(N370="sníž. přenesená",J370,0)</f>
        <v>0</v>
      </c>
      <c r="BI370" s="153">
        <f>IF(N370="nulová",J370,0)</f>
        <v>0</v>
      </c>
      <c r="BJ370" s="20" t="s">
        <v>31</v>
      </c>
      <c r="BK370" s="153">
        <f>ROUND(I370*H370,2)</f>
        <v>0</v>
      </c>
      <c r="BL370" s="20" t="s">
        <v>125</v>
      </c>
      <c r="BM370" s="152" t="s">
        <v>1521</v>
      </c>
    </row>
    <row r="371" spans="2:51" s="13" customFormat="1" ht="11.25">
      <c r="B371" s="154"/>
      <c r="D371" s="155" t="s">
        <v>127</v>
      </c>
      <c r="E371" s="156" t="s">
        <v>3</v>
      </c>
      <c r="F371" s="157" t="s">
        <v>870</v>
      </c>
      <c r="H371" s="158">
        <v>3.03</v>
      </c>
      <c r="I371" s="159"/>
      <c r="L371" s="154"/>
      <c r="M371" s="160"/>
      <c r="N371" s="161"/>
      <c r="O371" s="161"/>
      <c r="P371" s="161"/>
      <c r="Q371" s="161"/>
      <c r="R371" s="161"/>
      <c r="S371" s="161"/>
      <c r="T371" s="162"/>
      <c r="AT371" s="156" t="s">
        <v>127</v>
      </c>
      <c r="AU371" s="156" t="s">
        <v>78</v>
      </c>
      <c r="AV371" s="13" t="s">
        <v>78</v>
      </c>
      <c r="AW371" s="13" t="s">
        <v>30</v>
      </c>
      <c r="AX371" s="13" t="s">
        <v>69</v>
      </c>
      <c r="AY371" s="156" t="s">
        <v>118</v>
      </c>
    </row>
    <row r="372" spans="2:51" s="15" customFormat="1" ht="11.25">
      <c r="B372" s="170"/>
      <c r="D372" s="155" t="s">
        <v>127</v>
      </c>
      <c r="E372" s="171" t="s">
        <v>3</v>
      </c>
      <c r="F372" s="172" t="s">
        <v>150</v>
      </c>
      <c r="H372" s="173">
        <v>3.03</v>
      </c>
      <c r="I372" s="174"/>
      <c r="L372" s="170"/>
      <c r="M372" s="175"/>
      <c r="N372" s="176"/>
      <c r="O372" s="176"/>
      <c r="P372" s="176"/>
      <c r="Q372" s="176"/>
      <c r="R372" s="176"/>
      <c r="S372" s="176"/>
      <c r="T372" s="177"/>
      <c r="AT372" s="171" t="s">
        <v>127</v>
      </c>
      <c r="AU372" s="171" t="s">
        <v>78</v>
      </c>
      <c r="AV372" s="15" t="s">
        <v>125</v>
      </c>
      <c r="AW372" s="15" t="s">
        <v>30</v>
      </c>
      <c r="AX372" s="15" t="s">
        <v>31</v>
      </c>
      <c r="AY372" s="171" t="s">
        <v>118</v>
      </c>
    </row>
    <row r="373" spans="1:65" s="2" customFormat="1" ht="24.2" customHeight="1">
      <c r="A373" s="35"/>
      <c r="B373" s="140"/>
      <c r="C373" s="141" t="s">
        <v>782</v>
      </c>
      <c r="D373" s="141" t="s">
        <v>121</v>
      </c>
      <c r="E373" s="142" t="s">
        <v>1522</v>
      </c>
      <c r="F373" s="143" t="s">
        <v>1523</v>
      </c>
      <c r="G373" s="144" t="s">
        <v>171</v>
      </c>
      <c r="H373" s="145">
        <v>2</v>
      </c>
      <c r="I373" s="146"/>
      <c r="J373" s="147">
        <f>ROUND(I373*H373,2)</f>
        <v>0</v>
      </c>
      <c r="K373" s="143" t="s">
        <v>271</v>
      </c>
      <c r="L373" s="36"/>
      <c r="M373" s="148" t="s">
        <v>3</v>
      </c>
      <c r="N373" s="149" t="s">
        <v>40</v>
      </c>
      <c r="O373" s="56"/>
      <c r="P373" s="150">
        <f>O373*H373</f>
        <v>0</v>
      </c>
      <c r="Q373" s="150">
        <v>0.00165</v>
      </c>
      <c r="R373" s="150">
        <f>Q373*H373</f>
        <v>0.0033</v>
      </c>
      <c r="S373" s="150">
        <v>0</v>
      </c>
      <c r="T373" s="151">
        <f>S373*H373</f>
        <v>0</v>
      </c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R373" s="152" t="s">
        <v>125</v>
      </c>
      <c r="AT373" s="152" t="s">
        <v>121</v>
      </c>
      <c r="AU373" s="152" t="s">
        <v>78</v>
      </c>
      <c r="AY373" s="20" t="s">
        <v>118</v>
      </c>
      <c r="BE373" s="153">
        <f>IF(N373="základní",J373,0)</f>
        <v>0</v>
      </c>
      <c r="BF373" s="153">
        <f>IF(N373="snížená",J373,0)</f>
        <v>0</v>
      </c>
      <c r="BG373" s="153">
        <f>IF(N373="zákl. přenesená",J373,0)</f>
        <v>0</v>
      </c>
      <c r="BH373" s="153">
        <f>IF(N373="sníž. přenesená",J373,0)</f>
        <v>0</v>
      </c>
      <c r="BI373" s="153">
        <f>IF(N373="nulová",J373,0)</f>
        <v>0</v>
      </c>
      <c r="BJ373" s="20" t="s">
        <v>31</v>
      </c>
      <c r="BK373" s="153">
        <f>ROUND(I373*H373,2)</f>
        <v>0</v>
      </c>
      <c r="BL373" s="20" t="s">
        <v>125</v>
      </c>
      <c r="BM373" s="152" t="s">
        <v>1524</v>
      </c>
    </row>
    <row r="374" spans="1:47" s="2" customFormat="1" ht="11.25">
      <c r="A374" s="35"/>
      <c r="B374" s="36"/>
      <c r="C374" s="35"/>
      <c r="D374" s="181" t="s">
        <v>273</v>
      </c>
      <c r="E374" s="35"/>
      <c r="F374" s="182" t="s">
        <v>1525</v>
      </c>
      <c r="G374" s="35"/>
      <c r="H374" s="35"/>
      <c r="I374" s="183"/>
      <c r="J374" s="35"/>
      <c r="K374" s="35"/>
      <c r="L374" s="36"/>
      <c r="M374" s="184"/>
      <c r="N374" s="185"/>
      <c r="O374" s="56"/>
      <c r="P374" s="56"/>
      <c r="Q374" s="56"/>
      <c r="R374" s="56"/>
      <c r="S374" s="56"/>
      <c r="T374" s="57"/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  <c r="AE374" s="35"/>
      <c r="AT374" s="20" t="s">
        <v>273</v>
      </c>
      <c r="AU374" s="20" t="s">
        <v>78</v>
      </c>
    </row>
    <row r="375" spans="2:51" s="13" customFormat="1" ht="11.25">
      <c r="B375" s="154"/>
      <c r="D375" s="155" t="s">
        <v>127</v>
      </c>
      <c r="E375" s="156" t="s">
        <v>3</v>
      </c>
      <c r="F375" s="157" t="s">
        <v>78</v>
      </c>
      <c r="H375" s="158">
        <v>2</v>
      </c>
      <c r="I375" s="159"/>
      <c r="L375" s="154"/>
      <c r="M375" s="160"/>
      <c r="N375" s="161"/>
      <c r="O375" s="161"/>
      <c r="P375" s="161"/>
      <c r="Q375" s="161"/>
      <c r="R375" s="161"/>
      <c r="S375" s="161"/>
      <c r="T375" s="162"/>
      <c r="AT375" s="156" t="s">
        <v>127</v>
      </c>
      <c r="AU375" s="156" t="s">
        <v>78</v>
      </c>
      <c r="AV375" s="13" t="s">
        <v>78</v>
      </c>
      <c r="AW375" s="13" t="s">
        <v>30</v>
      </c>
      <c r="AX375" s="13" t="s">
        <v>31</v>
      </c>
      <c r="AY375" s="156" t="s">
        <v>118</v>
      </c>
    </row>
    <row r="376" spans="1:65" s="2" customFormat="1" ht="16.5" customHeight="1">
      <c r="A376" s="35"/>
      <c r="B376" s="140"/>
      <c r="C376" s="194" t="s">
        <v>787</v>
      </c>
      <c r="D376" s="194" t="s">
        <v>445</v>
      </c>
      <c r="E376" s="195" t="s">
        <v>1526</v>
      </c>
      <c r="F376" s="196" t="s">
        <v>1527</v>
      </c>
      <c r="G376" s="197" t="s">
        <v>171</v>
      </c>
      <c r="H376" s="198">
        <v>2.02</v>
      </c>
      <c r="I376" s="199"/>
      <c r="J376" s="200">
        <f>ROUND(I376*H376,2)</f>
        <v>0</v>
      </c>
      <c r="K376" s="196" t="s">
        <v>271</v>
      </c>
      <c r="L376" s="201"/>
      <c r="M376" s="202" t="s">
        <v>3</v>
      </c>
      <c r="N376" s="203" t="s">
        <v>40</v>
      </c>
      <c r="O376" s="56"/>
      <c r="P376" s="150">
        <f>O376*H376</f>
        <v>0</v>
      </c>
      <c r="Q376" s="150">
        <v>0.023</v>
      </c>
      <c r="R376" s="150">
        <f>Q376*H376</f>
        <v>0.04646</v>
      </c>
      <c r="S376" s="150">
        <v>0</v>
      </c>
      <c r="T376" s="151">
        <f>S376*H376</f>
        <v>0</v>
      </c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R376" s="152" t="s">
        <v>160</v>
      </c>
      <c r="AT376" s="152" t="s">
        <v>445</v>
      </c>
      <c r="AU376" s="152" t="s">
        <v>78</v>
      </c>
      <c r="AY376" s="20" t="s">
        <v>118</v>
      </c>
      <c r="BE376" s="153">
        <f>IF(N376="základní",J376,0)</f>
        <v>0</v>
      </c>
      <c r="BF376" s="153">
        <f>IF(N376="snížená",J376,0)</f>
        <v>0</v>
      </c>
      <c r="BG376" s="153">
        <f>IF(N376="zákl. přenesená",J376,0)</f>
        <v>0</v>
      </c>
      <c r="BH376" s="153">
        <f>IF(N376="sníž. přenesená",J376,0)</f>
        <v>0</v>
      </c>
      <c r="BI376" s="153">
        <f>IF(N376="nulová",J376,0)</f>
        <v>0</v>
      </c>
      <c r="BJ376" s="20" t="s">
        <v>31</v>
      </c>
      <c r="BK376" s="153">
        <f>ROUND(I376*H376,2)</f>
        <v>0</v>
      </c>
      <c r="BL376" s="20" t="s">
        <v>125</v>
      </c>
      <c r="BM376" s="152" t="s">
        <v>1528</v>
      </c>
    </row>
    <row r="377" spans="2:51" s="13" customFormat="1" ht="11.25">
      <c r="B377" s="154"/>
      <c r="D377" s="155" t="s">
        <v>127</v>
      </c>
      <c r="E377" s="156" t="s">
        <v>3</v>
      </c>
      <c r="F377" s="157" t="s">
        <v>590</v>
      </c>
      <c r="H377" s="158">
        <v>2.02</v>
      </c>
      <c r="I377" s="159"/>
      <c r="L377" s="154"/>
      <c r="M377" s="160"/>
      <c r="N377" s="161"/>
      <c r="O377" s="161"/>
      <c r="P377" s="161"/>
      <c r="Q377" s="161"/>
      <c r="R377" s="161"/>
      <c r="S377" s="161"/>
      <c r="T377" s="162"/>
      <c r="AT377" s="156" t="s">
        <v>127</v>
      </c>
      <c r="AU377" s="156" t="s">
        <v>78</v>
      </c>
      <c r="AV377" s="13" t="s">
        <v>78</v>
      </c>
      <c r="AW377" s="13" t="s">
        <v>30</v>
      </c>
      <c r="AX377" s="13" t="s">
        <v>69</v>
      </c>
      <c r="AY377" s="156" t="s">
        <v>118</v>
      </c>
    </row>
    <row r="378" spans="2:51" s="15" customFormat="1" ht="11.25">
      <c r="B378" s="170"/>
      <c r="D378" s="155" t="s">
        <v>127</v>
      </c>
      <c r="E378" s="171" t="s">
        <v>3</v>
      </c>
      <c r="F378" s="172" t="s">
        <v>150</v>
      </c>
      <c r="H378" s="173">
        <v>2.02</v>
      </c>
      <c r="I378" s="174"/>
      <c r="L378" s="170"/>
      <c r="M378" s="175"/>
      <c r="N378" s="176"/>
      <c r="O378" s="176"/>
      <c r="P378" s="176"/>
      <c r="Q378" s="176"/>
      <c r="R378" s="176"/>
      <c r="S378" s="176"/>
      <c r="T378" s="177"/>
      <c r="AT378" s="171" t="s">
        <v>127</v>
      </c>
      <c r="AU378" s="171" t="s">
        <v>78</v>
      </c>
      <c r="AV378" s="15" t="s">
        <v>125</v>
      </c>
      <c r="AW378" s="15" t="s">
        <v>30</v>
      </c>
      <c r="AX378" s="15" t="s">
        <v>31</v>
      </c>
      <c r="AY378" s="171" t="s">
        <v>118</v>
      </c>
    </row>
    <row r="379" spans="1:65" s="2" customFormat="1" ht="16.5" customHeight="1">
      <c r="A379" s="35"/>
      <c r="B379" s="140"/>
      <c r="C379" s="194" t="s">
        <v>801</v>
      </c>
      <c r="D379" s="194" t="s">
        <v>445</v>
      </c>
      <c r="E379" s="195" t="s">
        <v>1529</v>
      </c>
      <c r="F379" s="196" t="s">
        <v>1530</v>
      </c>
      <c r="G379" s="197" t="s">
        <v>171</v>
      </c>
      <c r="H379" s="198">
        <v>2.02</v>
      </c>
      <c r="I379" s="199"/>
      <c r="J379" s="200">
        <f>ROUND(I379*H379,2)</f>
        <v>0</v>
      </c>
      <c r="K379" s="196" t="s">
        <v>3</v>
      </c>
      <c r="L379" s="201"/>
      <c r="M379" s="202" t="s">
        <v>3</v>
      </c>
      <c r="N379" s="203" t="s">
        <v>40</v>
      </c>
      <c r="O379" s="56"/>
      <c r="P379" s="150">
        <f>O379*H379</f>
        <v>0</v>
      </c>
      <c r="Q379" s="150">
        <v>0.004</v>
      </c>
      <c r="R379" s="150">
        <f>Q379*H379</f>
        <v>0.00808</v>
      </c>
      <c r="S379" s="150">
        <v>0</v>
      </c>
      <c r="T379" s="151">
        <f>S379*H379</f>
        <v>0</v>
      </c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R379" s="152" t="s">
        <v>160</v>
      </c>
      <c r="AT379" s="152" t="s">
        <v>445</v>
      </c>
      <c r="AU379" s="152" t="s">
        <v>78</v>
      </c>
      <c r="AY379" s="20" t="s">
        <v>118</v>
      </c>
      <c r="BE379" s="153">
        <f>IF(N379="základní",J379,0)</f>
        <v>0</v>
      </c>
      <c r="BF379" s="153">
        <f>IF(N379="snížená",J379,0)</f>
        <v>0</v>
      </c>
      <c r="BG379" s="153">
        <f>IF(N379="zákl. přenesená",J379,0)</f>
        <v>0</v>
      </c>
      <c r="BH379" s="153">
        <f>IF(N379="sníž. přenesená",J379,0)</f>
        <v>0</v>
      </c>
      <c r="BI379" s="153">
        <f>IF(N379="nulová",J379,0)</f>
        <v>0</v>
      </c>
      <c r="BJ379" s="20" t="s">
        <v>31</v>
      </c>
      <c r="BK379" s="153">
        <f>ROUND(I379*H379,2)</f>
        <v>0</v>
      </c>
      <c r="BL379" s="20" t="s">
        <v>125</v>
      </c>
      <c r="BM379" s="152" t="s">
        <v>1531</v>
      </c>
    </row>
    <row r="380" spans="2:51" s="13" customFormat="1" ht="11.25">
      <c r="B380" s="154"/>
      <c r="D380" s="155" t="s">
        <v>127</v>
      </c>
      <c r="E380" s="156" t="s">
        <v>3</v>
      </c>
      <c r="F380" s="157" t="s">
        <v>590</v>
      </c>
      <c r="H380" s="158">
        <v>2.02</v>
      </c>
      <c r="I380" s="159"/>
      <c r="L380" s="154"/>
      <c r="M380" s="160"/>
      <c r="N380" s="161"/>
      <c r="O380" s="161"/>
      <c r="P380" s="161"/>
      <c r="Q380" s="161"/>
      <c r="R380" s="161"/>
      <c r="S380" s="161"/>
      <c r="T380" s="162"/>
      <c r="AT380" s="156" t="s">
        <v>127</v>
      </c>
      <c r="AU380" s="156" t="s">
        <v>78</v>
      </c>
      <c r="AV380" s="13" t="s">
        <v>78</v>
      </c>
      <c r="AW380" s="13" t="s">
        <v>30</v>
      </c>
      <c r="AX380" s="13" t="s">
        <v>69</v>
      </c>
      <c r="AY380" s="156" t="s">
        <v>118</v>
      </c>
    </row>
    <row r="381" spans="2:51" s="15" customFormat="1" ht="11.25">
      <c r="B381" s="170"/>
      <c r="D381" s="155" t="s">
        <v>127</v>
      </c>
      <c r="E381" s="171" t="s">
        <v>3</v>
      </c>
      <c r="F381" s="172" t="s">
        <v>150</v>
      </c>
      <c r="H381" s="173">
        <v>2.02</v>
      </c>
      <c r="I381" s="174"/>
      <c r="L381" s="170"/>
      <c r="M381" s="175"/>
      <c r="N381" s="176"/>
      <c r="O381" s="176"/>
      <c r="P381" s="176"/>
      <c r="Q381" s="176"/>
      <c r="R381" s="176"/>
      <c r="S381" s="176"/>
      <c r="T381" s="177"/>
      <c r="AT381" s="171" t="s">
        <v>127</v>
      </c>
      <c r="AU381" s="171" t="s">
        <v>78</v>
      </c>
      <c r="AV381" s="15" t="s">
        <v>125</v>
      </c>
      <c r="AW381" s="15" t="s">
        <v>30</v>
      </c>
      <c r="AX381" s="15" t="s">
        <v>31</v>
      </c>
      <c r="AY381" s="171" t="s">
        <v>118</v>
      </c>
    </row>
    <row r="382" spans="1:65" s="2" customFormat="1" ht="16.5" customHeight="1">
      <c r="A382" s="35"/>
      <c r="B382" s="140"/>
      <c r="C382" s="141" t="s">
        <v>807</v>
      </c>
      <c r="D382" s="141" t="s">
        <v>121</v>
      </c>
      <c r="E382" s="142" t="s">
        <v>1532</v>
      </c>
      <c r="F382" s="143" t="s">
        <v>1533</v>
      </c>
      <c r="G382" s="144" t="s">
        <v>171</v>
      </c>
      <c r="H382" s="145">
        <v>2</v>
      </c>
      <c r="I382" s="146"/>
      <c r="J382" s="147">
        <f>ROUND(I382*H382,2)</f>
        <v>0</v>
      </c>
      <c r="K382" s="143" t="s">
        <v>271</v>
      </c>
      <c r="L382" s="36"/>
      <c r="M382" s="148" t="s">
        <v>3</v>
      </c>
      <c r="N382" s="149" t="s">
        <v>40</v>
      </c>
      <c r="O382" s="56"/>
      <c r="P382" s="150">
        <f>O382*H382</f>
        <v>0</v>
      </c>
      <c r="Q382" s="150">
        <v>0.00136</v>
      </c>
      <c r="R382" s="150">
        <f>Q382*H382</f>
        <v>0.00272</v>
      </c>
      <c r="S382" s="150">
        <v>0</v>
      </c>
      <c r="T382" s="151">
        <f>S382*H382</f>
        <v>0</v>
      </c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R382" s="152" t="s">
        <v>125</v>
      </c>
      <c r="AT382" s="152" t="s">
        <v>121</v>
      </c>
      <c r="AU382" s="152" t="s">
        <v>78</v>
      </c>
      <c r="AY382" s="20" t="s">
        <v>118</v>
      </c>
      <c r="BE382" s="153">
        <f>IF(N382="základní",J382,0)</f>
        <v>0</v>
      </c>
      <c r="BF382" s="153">
        <f>IF(N382="snížená",J382,0)</f>
        <v>0</v>
      </c>
      <c r="BG382" s="153">
        <f>IF(N382="zákl. přenesená",J382,0)</f>
        <v>0</v>
      </c>
      <c r="BH382" s="153">
        <f>IF(N382="sníž. přenesená",J382,0)</f>
        <v>0</v>
      </c>
      <c r="BI382" s="153">
        <f>IF(N382="nulová",J382,0)</f>
        <v>0</v>
      </c>
      <c r="BJ382" s="20" t="s">
        <v>31</v>
      </c>
      <c r="BK382" s="153">
        <f>ROUND(I382*H382,2)</f>
        <v>0</v>
      </c>
      <c r="BL382" s="20" t="s">
        <v>125</v>
      </c>
      <c r="BM382" s="152" t="s">
        <v>1534</v>
      </c>
    </row>
    <row r="383" spans="1:47" s="2" customFormat="1" ht="11.25">
      <c r="A383" s="35"/>
      <c r="B383" s="36"/>
      <c r="C383" s="35"/>
      <c r="D383" s="181" t="s">
        <v>273</v>
      </c>
      <c r="E383" s="35"/>
      <c r="F383" s="182" t="s">
        <v>1535</v>
      </c>
      <c r="G383" s="35"/>
      <c r="H383" s="35"/>
      <c r="I383" s="183"/>
      <c r="J383" s="35"/>
      <c r="K383" s="35"/>
      <c r="L383" s="36"/>
      <c r="M383" s="184"/>
      <c r="N383" s="185"/>
      <c r="O383" s="56"/>
      <c r="P383" s="56"/>
      <c r="Q383" s="56"/>
      <c r="R383" s="56"/>
      <c r="S383" s="56"/>
      <c r="T383" s="57"/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T383" s="20" t="s">
        <v>273</v>
      </c>
      <c r="AU383" s="20" t="s">
        <v>78</v>
      </c>
    </row>
    <row r="384" spans="2:51" s="13" customFormat="1" ht="11.25">
      <c r="B384" s="154"/>
      <c r="D384" s="155" t="s">
        <v>127</v>
      </c>
      <c r="E384" s="156" t="s">
        <v>3</v>
      </c>
      <c r="F384" s="157" t="s">
        <v>78</v>
      </c>
      <c r="H384" s="158">
        <v>2</v>
      </c>
      <c r="I384" s="159"/>
      <c r="L384" s="154"/>
      <c r="M384" s="160"/>
      <c r="N384" s="161"/>
      <c r="O384" s="161"/>
      <c r="P384" s="161"/>
      <c r="Q384" s="161"/>
      <c r="R384" s="161"/>
      <c r="S384" s="161"/>
      <c r="T384" s="162"/>
      <c r="AT384" s="156" t="s">
        <v>127</v>
      </c>
      <c r="AU384" s="156" t="s">
        <v>78</v>
      </c>
      <c r="AV384" s="13" t="s">
        <v>78</v>
      </c>
      <c r="AW384" s="13" t="s">
        <v>30</v>
      </c>
      <c r="AX384" s="13" t="s">
        <v>31</v>
      </c>
      <c r="AY384" s="156" t="s">
        <v>118</v>
      </c>
    </row>
    <row r="385" spans="1:65" s="2" customFormat="1" ht="16.5" customHeight="1">
      <c r="A385" s="35"/>
      <c r="B385" s="140"/>
      <c r="C385" s="194" t="s">
        <v>813</v>
      </c>
      <c r="D385" s="194" t="s">
        <v>445</v>
      </c>
      <c r="E385" s="195" t="s">
        <v>1536</v>
      </c>
      <c r="F385" s="196" t="s">
        <v>1537</v>
      </c>
      <c r="G385" s="197" t="s">
        <v>171</v>
      </c>
      <c r="H385" s="198">
        <v>2.02</v>
      </c>
      <c r="I385" s="199"/>
      <c r="J385" s="200">
        <f>ROUND(I385*H385,2)</f>
        <v>0</v>
      </c>
      <c r="K385" s="196" t="s">
        <v>271</v>
      </c>
      <c r="L385" s="201"/>
      <c r="M385" s="202" t="s">
        <v>3</v>
      </c>
      <c r="N385" s="203" t="s">
        <v>40</v>
      </c>
      <c r="O385" s="56"/>
      <c r="P385" s="150">
        <f>O385*H385</f>
        <v>0</v>
      </c>
      <c r="Q385" s="150">
        <v>0.043</v>
      </c>
      <c r="R385" s="150">
        <f>Q385*H385</f>
        <v>0.08685999999999999</v>
      </c>
      <c r="S385" s="150">
        <v>0</v>
      </c>
      <c r="T385" s="151">
        <f>S385*H385</f>
        <v>0</v>
      </c>
      <c r="U385" s="35"/>
      <c r="V385" s="35"/>
      <c r="W385" s="35"/>
      <c r="X385" s="35"/>
      <c r="Y385" s="35"/>
      <c r="Z385" s="35"/>
      <c r="AA385" s="35"/>
      <c r="AB385" s="35"/>
      <c r="AC385" s="35"/>
      <c r="AD385" s="35"/>
      <c r="AE385" s="35"/>
      <c r="AR385" s="152" t="s">
        <v>160</v>
      </c>
      <c r="AT385" s="152" t="s">
        <v>445</v>
      </c>
      <c r="AU385" s="152" t="s">
        <v>78</v>
      </c>
      <c r="AY385" s="20" t="s">
        <v>118</v>
      </c>
      <c r="BE385" s="153">
        <f>IF(N385="základní",J385,0)</f>
        <v>0</v>
      </c>
      <c r="BF385" s="153">
        <f>IF(N385="snížená",J385,0)</f>
        <v>0</v>
      </c>
      <c r="BG385" s="153">
        <f>IF(N385="zákl. přenesená",J385,0)</f>
        <v>0</v>
      </c>
      <c r="BH385" s="153">
        <f>IF(N385="sníž. přenesená",J385,0)</f>
        <v>0</v>
      </c>
      <c r="BI385" s="153">
        <f>IF(N385="nulová",J385,0)</f>
        <v>0</v>
      </c>
      <c r="BJ385" s="20" t="s">
        <v>31</v>
      </c>
      <c r="BK385" s="153">
        <f>ROUND(I385*H385,2)</f>
        <v>0</v>
      </c>
      <c r="BL385" s="20" t="s">
        <v>125</v>
      </c>
      <c r="BM385" s="152" t="s">
        <v>1538</v>
      </c>
    </row>
    <row r="386" spans="2:51" s="13" customFormat="1" ht="11.25">
      <c r="B386" s="154"/>
      <c r="D386" s="155" t="s">
        <v>127</v>
      </c>
      <c r="E386" s="156" t="s">
        <v>3</v>
      </c>
      <c r="F386" s="157" t="s">
        <v>590</v>
      </c>
      <c r="H386" s="158">
        <v>2.02</v>
      </c>
      <c r="I386" s="159"/>
      <c r="L386" s="154"/>
      <c r="M386" s="160"/>
      <c r="N386" s="161"/>
      <c r="O386" s="161"/>
      <c r="P386" s="161"/>
      <c r="Q386" s="161"/>
      <c r="R386" s="161"/>
      <c r="S386" s="161"/>
      <c r="T386" s="162"/>
      <c r="AT386" s="156" t="s">
        <v>127</v>
      </c>
      <c r="AU386" s="156" t="s">
        <v>78</v>
      </c>
      <c r="AV386" s="13" t="s">
        <v>78</v>
      </c>
      <c r="AW386" s="13" t="s">
        <v>30</v>
      </c>
      <c r="AX386" s="13" t="s">
        <v>69</v>
      </c>
      <c r="AY386" s="156" t="s">
        <v>118</v>
      </c>
    </row>
    <row r="387" spans="2:51" s="15" customFormat="1" ht="11.25">
      <c r="B387" s="170"/>
      <c r="D387" s="155" t="s">
        <v>127</v>
      </c>
      <c r="E387" s="171" t="s">
        <v>3</v>
      </c>
      <c r="F387" s="172" t="s">
        <v>150</v>
      </c>
      <c r="H387" s="173">
        <v>2.02</v>
      </c>
      <c r="I387" s="174"/>
      <c r="L387" s="170"/>
      <c r="M387" s="175"/>
      <c r="N387" s="176"/>
      <c r="O387" s="176"/>
      <c r="P387" s="176"/>
      <c r="Q387" s="176"/>
      <c r="R387" s="176"/>
      <c r="S387" s="176"/>
      <c r="T387" s="177"/>
      <c r="AT387" s="171" t="s">
        <v>127</v>
      </c>
      <c r="AU387" s="171" t="s">
        <v>78</v>
      </c>
      <c r="AV387" s="15" t="s">
        <v>125</v>
      </c>
      <c r="AW387" s="15" t="s">
        <v>30</v>
      </c>
      <c r="AX387" s="15" t="s">
        <v>31</v>
      </c>
      <c r="AY387" s="171" t="s">
        <v>118</v>
      </c>
    </row>
    <row r="388" spans="1:65" s="2" customFormat="1" ht="16.5" customHeight="1">
      <c r="A388" s="35"/>
      <c r="B388" s="140"/>
      <c r="C388" s="194" t="s">
        <v>818</v>
      </c>
      <c r="D388" s="194" t="s">
        <v>445</v>
      </c>
      <c r="E388" s="195" t="s">
        <v>1539</v>
      </c>
      <c r="F388" s="196" t="s">
        <v>1540</v>
      </c>
      <c r="G388" s="197" t="s">
        <v>171</v>
      </c>
      <c r="H388" s="198">
        <v>2.02</v>
      </c>
      <c r="I388" s="199"/>
      <c r="J388" s="200">
        <f>ROUND(I388*H388,2)</f>
        <v>0</v>
      </c>
      <c r="K388" s="196" t="s">
        <v>3</v>
      </c>
      <c r="L388" s="201"/>
      <c r="M388" s="202" t="s">
        <v>3</v>
      </c>
      <c r="N388" s="203" t="s">
        <v>40</v>
      </c>
      <c r="O388" s="56"/>
      <c r="P388" s="150">
        <f>O388*H388</f>
        <v>0</v>
      </c>
      <c r="Q388" s="150">
        <v>0</v>
      </c>
      <c r="R388" s="150">
        <f>Q388*H388</f>
        <v>0</v>
      </c>
      <c r="S388" s="150">
        <v>0</v>
      </c>
      <c r="T388" s="151">
        <f>S388*H388</f>
        <v>0</v>
      </c>
      <c r="U388" s="35"/>
      <c r="V388" s="35"/>
      <c r="W388" s="35"/>
      <c r="X388" s="35"/>
      <c r="Y388" s="35"/>
      <c r="Z388" s="35"/>
      <c r="AA388" s="35"/>
      <c r="AB388" s="35"/>
      <c r="AC388" s="35"/>
      <c r="AD388" s="35"/>
      <c r="AE388" s="35"/>
      <c r="AR388" s="152" t="s">
        <v>160</v>
      </c>
      <c r="AT388" s="152" t="s">
        <v>445</v>
      </c>
      <c r="AU388" s="152" t="s">
        <v>78</v>
      </c>
      <c r="AY388" s="20" t="s">
        <v>118</v>
      </c>
      <c r="BE388" s="153">
        <f>IF(N388="základní",J388,0)</f>
        <v>0</v>
      </c>
      <c r="BF388" s="153">
        <f>IF(N388="snížená",J388,0)</f>
        <v>0</v>
      </c>
      <c r="BG388" s="153">
        <f>IF(N388="zákl. přenesená",J388,0)</f>
        <v>0</v>
      </c>
      <c r="BH388" s="153">
        <f>IF(N388="sníž. přenesená",J388,0)</f>
        <v>0</v>
      </c>
      <c r="BI388" s="153">
        <f>IF(N388="nulová",J388,0)</f>
        <v>0</v>
      </c>
      <c r="BJ388" s="20" t="s">
        <v>31</v>
      </c>
      <c r="BK388" s="153">
        <f>ROUND(I388*H388,2)</f>
        <v>0</v>
      </c>
      <c r="BL388" s="20" t="s">
        <v>125</v>
      </c>
      <c r="BM388" s="152" t="s">
        <v>1541</v>
      </c>
    </row>
    <row r="389" spans="2:51" s="13" customFormat="1" ht="11.25">
      <c r="B389" s="154"/>
      <c r="D389" s="155" t="s">
        <v>127</v>
      </c>
      <c r="E389" s="156" t="s">
        <v>3</v>
      </c>
      <c r="F389" s="157" t="s">
        <v>590</v>
      </c>
      <c r="H389" s="158">
        <v>2.02</v>
      </c>
      <c r="I389" s="159"/>
      <c r="L389" s="154"/>
      <c r="M389" s="160"/>
      <c r="N389" s="161"/>
      <c r="O389" s="161"/>
      <c r="P389" s="161"/>
      <c r="Q389" s="161"/>
      <c r="R389" s="161"/>
      <c r="S389" s="161"/>
      <c r="T389" s="162"/>
      <c r="AT389" s="156" t="s">
        <v>127</v>
      </c>
      <c r="AU389" s="156" t="s">
        <v>78</v>
      </c>
      <c r="AV389" s="13" t="s">
        <v>78</v>
      </c>
      <c r="AW389" s="13" t="s">
        <v>30</v>
      </c>
      <c r="AX389" s="13" t="s">
        <v>69</v>
      </c>
      <c r="AY389" s="156" t="s">
        <v>118</v>
      </c>
    </row>
    <row r="390" spans="2:51" s="15" customFormat="1" ht="11.25">
      <c r="B390" s="170"/>
      <c r="D390" s="155" t="s">
        <v>127</v>
      </c>
      <c r="E390" s="171" t="s">
        <v>3</v>
      </c>
      <c r="F390" s="172" t="s">
        <v>150</v>
      </c>
      <c r="H390" s="173">
        <v>2.02</v>
      </c>
      <c r="I390" s="174"/>
      <c r="L390" s="170"/>
      <c r="M390" s="175"/>
      <c r="N390" s="176"/>
      <c r="O390" s="176"/>
      <c r="P390" s="176"/>
      <c r="Q390" s="176"/>
      <c r="R390" s="176"/>
      <c r="S390" s="176"/>
      <c r="T390" s="177"/>
      <c r="AT390" s="171" t="s">
        <v>127</v>
      </c>
      <c r="AU390" s="171" t="s">
        <v>78</v>
      </c>
      <c r="AV390" s="15" t="s">
        <v>125</v>
      </c>
      <c r="AW390" s="15" t="s">
        <v>30</v>
      </c>
      <c r="AX390" s="15" t="s">
        <v>31</v>
      </c>
      <c r="AY390" s="171" t="s">
        <v>118</v>
      </c>
    </row>
    <row r="391" spans="1:65" s="2" customFormat="1" ht="16.5" customHeight="1">
      <c r="A391" s="35"/>
      <c r="B391" s="140"/>
      <c r="C391" s="141" t="s">
        <v>823</v>
      </c>
      <c r="D391" s="141" t="s">
        <v>121</v>
      </c>
      <c r="E391" s="142" t="s">
        <v>1542</v>
      </c>
      <c r="F391" s="143" t="s">
        <v>1543</v>
      </c>
      <c r="G391" s="144" t="s">
        <v>171</v>
      </c>
      <c r="H391" s="145">
        <v>5</v>
      </c>
      <c r="I391" s="146"/>
      <c r="J391" s="147">
        <f>ROUND(I391*H391,2)</f>
        <v>0</v>
      </c>
      <c r="K391" s="143" t="s">
        <v>271</v>
      </c>
      <c r="L391" s="36"/>
      <c r="M391" s="148" t="s">
        <v>3</v>
      </c>
      <c r="N391" s="149" t="s">
        <v>40</v>
      </c>
      <c r="O391" s="56"/>
      <c r="P391" s="150">
        <f>O391*H391</f>
        <v>0</v>
      </c>
      <c r="Q391" s="150">
        <v>0.12303</v>
      </c>
      <c r="R391" s="150">
        <f>Q391*H391</f>
        <v>0.61515</v>
      </c>
      <c r="S391" s="150">
        <v>0</v>
      </c>
      <c r="T391" s="151">
        <f>S391*H391</f>
        <v>0</v>
      </c>
      <c r="U391" s="35"/>
      <c r="V391" s="35"/>
      <c r="W391" s="35"/>
      <c r="X391" s="35"/>
      <c r="Y391" s="35"/>
      <c r="Z391" s="35"/>
      <c r="AA391" s="35"/>
      <c r="AB391" s="35"/>
      <c r="AC391" s="35"/>
      <c r="AD391" s="35"/>
      <c r="AE391" s="35"/>
      <c r="AR391" s="152" t="s">
        <v>125</v>
      </c>
      <c r="AT391" s="152" t="s">
        <v>121</v>
      </c>
      <c r="AU391" s="152" t="s">
        <v>78</v>
      </c>
      <c r="AY391" s="20" t="s">
        <v>118</v>
      </c>
      <c r="BE391" s="153">
        <f>IF(N391="základní",J391,0)</f>
        <v>0</v>
      </c>
      <c r="BF391" s="153">
        <f>IF(N391="snížená",J391,0)</f>
        <v>0</v>
      </c>
      <c r="BG391" s="153">
        <f>IF(N391="zákl. přenesená",J391,0)</f>
        <v>0</v>
      </c>
      <c r="BH391" s="153">
        <f>IF(N391="sníž. přenesená",J391,0)</f>
        <v>0</v>
      </c>
      <c r="BI391" s="153">
        <f>IF(N391="nulová",J391,0)</f>
        <v>0</v>
      </c>
      <c r="BJ391" s="20" t="s">
        <v>31</v>
      </c>
      <c r="BK391" s="153">
        <f>ROUND(I391*H391,2)</f>
        <v>0</v>
      </c>
      <c r="BL391" s="20" t="s">
        <v>125</v>
      </c>
      <c r="BM391" s="152" t="s">
        <v>1544</v>
      </c>
    </row>
    <row r="392" spans="1:47" s="2" customFormat="1" ht="11.25">
      <c r="A392" s="35"/>
      <c r="B392" s="36"/>
      <c r="C392" s="35"/>
      <c r="D392" s="181" t="s">
        <v>273</v>
      </c>
      <c r="E392" s="35"/>
      <c r="F392" s="182" t="s">
        <v>1545</v>
      </c>
      <c r="G392" s="35"/>
      <c r="H392" s="35"/>
      <c r="I392" s="183"/>
      <c r="J392" s="35"/>
      <c r="K392" s="35"/>
      <c r="L392" s="36"/>
      <c r="M392" s="184"/>
      <c r="N392" s="185"/>
      <c r="O392" s="56"/>
      <c r="P392" s="56"/>
      <c r="Q392" s="56"/>
      <c r="R392" s="56"/>
      <c r="S392" s="56"/>
      <c r="T392" s="57"/>
      <c r="U392" s="35"/>
      <c r="V392" s="35"/>
      <c r="W392" s="35"/>
      <c r="X392" s="35"/>
      <c r="Y392" s="35"/>
      <c r="Z392" s="35"/>
      <c r="AA392" s="35"/>
      <c r="AB392" s="35"/>
      <c r="AC392" s="35"/>
      <c r="AD392" s="35"/>
      <c r="AE392" s="35"/>
      <c r="AT392" s="20" t="s">
        <v>273</v>
      </c>
      <c r="AU392" s="20" t="s">
        <v>78</v>
      </c>
    </row>
    <row r="393" spans="1:47" s="2" customFormat="1" ht="19.5">
      <c r="A393" s="35"/>
      <c r="B393" s="36"/>
      <c r="C393" s="35"/>
      <c r="D393" s="155" t="s">
        <v>890</v>
      </c>
      <c r="E393" s="35"/>
      <c r="F393" s="204" t="s">
        <v>1546</v>
      </c>
      <c r="G393" s="35"/>
      <c r="H393" s="35"/>
      <c r="I393" s="183"/>
      <c r="J393" s="35"/>
      <c r="K393" s="35"/>
      <c r="L393" s="36"/>
      <c r="M393" s="184"/>
      <c r="N393" s="185"/>
      <c r="O393" s="56"/>
      <c r="P393" s="56"/>
      <c r="Q393" s="56"/>
      <c r="R393" s="56"/>
      <c r="S393" s="56"/>
      <c r="T393" s="57"/>
      <c r="U393" s="35"/>
      <c r="V393" s="35"/>
      <c r="W393" s="35"/>
      <c r="X393" s="35"/>
      <c r="Y393" s="35"/>
      <c r="Z393" s="35"/>
      <c r="AA393" s="35"/>
      <c r="AB393" s="35"/>
      <c r="AC393" s="35"/>
      <c r="AD393" s="35"/>
      <c r="AE393" s="35"/>
      <c r="AT393" s="20" t="s">
        <v>890</v>
      </c>
      <c r="AU393" s="20" t="s">
        <v>78</v>
      </c>
    </row>
    <row r="394" spans="2:51" s="13" customFormat="1" ht="11.25">
      <c r="B394" s="154"/>
      <c r="D394" s="155" t="s">
        <v>127</v>
      </c>
      <c r="E394" s="156" t="s">
        <v>3</v>
      </c>
      <c r="F394" s="157" t="s">
        <v>1547</v>
      </c>
      <c r="H394" s="158">
        <v>5</v>
      </c>
      <c r="I394" s="159"/>
      <c r="L394" s="154"/>
      <c r="M394" s="160"/>
      <c r="N394" s="161"/>
      <c r="O394" s="161"/>
      <c r="P394" s="161"/>
      <c r="Q394" s="161"/>
      <c r="R394" s="161"/>
      <c r="S394" s="161"/>
      <c r="T394" s="162"/>
      <c r="AT394" s="156" t="s">
        <v>127</v>
      </c>
      <c r="AU394" s="156" t="s">
        <v>78</v>
      </c>
      <c r="AV394" s="13" t="s">
        <v>78</v>
      </c>
      <c r="AW394" s="13" t="s">
        <v>30</v>
      </c>
      <c r="AX394" s="13" t="s">
        <v>69</v>
      </c>
      <c r="AY394" s="156" t="s">
        <v>118</v>
      </c>
    </row>
    <row r="395" spans="2:51" s="15" customFormat="1" ht="11.25">
      <c r="B395" s="170"/>
      <c r="D395" s="155" t="s">
        <v>127</v>
      </c>
      <c r="E395" s="171" t="s">
        <v>3</v>
      </c>
      <c r="F395" s="172" t="s">
        <v>150</v>
      </c>
      <c r="H395" s="173">
        <v>5</v>
      </c>
      <c r="I395" s="174"/>
      <c r="L395" s="170"/>
      <c r="M395" s="175"/>
      <c r="N395" s="176"/>
      <c r="O395" s="176"/>
      <c r="P395" s="176"/>
      <c r="Q395" s="176"/>
      <c r="R395" s="176"/>
      <c r="S395" s="176"/>
      <c r="T395" s="177"/>
      <c r="AT395" s="171" t="s">
        <v>127</v>
      </c>
      <c r="AU395" s="171" t="s">
        <v>78</v>
      </c>
      <c r="AV395" s="15" t="s">
        <v>125</v>
      </c>
      <c r="AW395" s="15" t="s">
        <v>30</v>
      </c>
      <c r="AX395" s="15" t="s">
        <v>31</v>
      </c>
      <c r="AY395" s="171" t="s">
        <v>118</v>
      </c>
    </row>
    <row r="396" spans="1:65" s="2" customFormat="1" ht="16.5" customHeight="1">
      <c r="A396" s="35"/>
      <c r="B396" s="140"/>
      <c r="C396" s="194" t="s">
        <v>828</v>
      </c>
      <c r="D396" s="194" t="s">
        <v>445</v>
      </c>
      <c r="E396" s="195" t="s">
        <v>1548</v>
      </c>
      <c r="F396" s="196" t="s">
        <v>1549</v>
      </c>
      <c r="G396" s="197" t="s">
        <v>171</v>
      </c>
      <c r="H396" s="198">
        <v>5</v>
      </c>
      <c r="I396" s="199"/>
      <c r="J396" s="200">
        <f>ROUND(I396*H396,2)</f>
        <v>0</v>
      </c>
      <c r="K396" s="196" t="s">
        <v>271</v>
      </c>
      <c r="L396" s="201"/>
      <c r="M396" s="202" t="s">
        <v>3</v>
      </c>
      <c r="N396" s="203" t="s">
        <v>40</v>
      </c>
      <c r="O396" s="56"/>
      <c r="P396" s="150">
        <f>O396*H396</f>
        <v>0</v>
      </c>
      <c r="Q396" s="150">
        <v>0.0133</v>
      </c>
      <c r="R396" s="150">
        <f>Q396*H396</f>
        <v>0.0665</v>
      </c>
      <c r="S396" s="150">
        <v>0</v>
      </c>
      <c r="T396" s="151">
        <f>S396*H396</f>
        <v>0</v>
      </c>
      <c r="U396" s="35"/>
      <c r="V396" s="35"/>
      <c r="W396" s="35"/>
      <c r="X396" s="35"/>
      <c r="Y396" s="35"/>
      <c r="Z396" s="35"/>
      <c r="AA396" s="35"/>
      <c r="AB396" s="35"/>
      <c r="AC396" s="35"/>
      <c r="AD396" s="35"/>
      <c r="AE396" s="35"/>
      <c r="AR396" s="152" t="s">
        <v>160</v>
      </c>
      <c r="AT396" s="152" t="s">
        <v>445</v>
      </c>
      <c r="AU396" s="152" t="s">
        <v>78</v>
      </c>
      <c r="AY396" s="20" t="s">
        <v>118</v>
      </c>
      <c r="BE396" s="153">
        <f>IF(N396="základní",J396,0)</f>
        <v>0</v>
      </c>
      <c r="BF396" s="153">
        <f>IF(N396="snížená",J396,0)</f>
        <v>0</v>
      </c>
      <c r="BG396" s="153">
        <f>IF(N396="zákl. přenesená",J396,0)</f>
        <v>0</v>
      </c>
      <c r="BH396" s="153">
        <f>IF(N396="sníž. přenesená",J396,0)</f>
        <v>0</v>
      </c>
      <c r="BI396" s="153">
        <f>IF(N396="nulová",J396,0)</f>
        <v>0</v>
      </c>
      <c r="BJ396" s="20" t="s">
        <v>31</v>
      </c>
      <c r="BK396" s="153">
        <f>ROUND(I396*H396,2)</f>
        <v>0</v>
      </c>
      <c r="BL396" s="20" t="s">
        <v>125</v>
      </c>
      <c r="BM396" s="152" t="s">
        <v>1550</v>
      </c>
    </row>
    <row r="397" spans="2:51" s="13" customFormat="1" ht="11.25">
      <c r="B397" s="154"/>
      <c r="D397" s="155" t="s">
        <v>127</v>
      </c>
      <c r="E397" s="156" t="s">
        <v>3</v>
      </c>
      <c r="F397" s="157" t="s">
        <v>139</v>
      </c>
      <c r="H397" s="158">
        <v>5</v>
      </c>
      <c r="I397" s="159"/>
      <c r="L397" s="154"/>
      <c r="M397" s="160"/>
      <c r="N397" s="161"/>
      <c r="O397" s="161"/>
      <c r="P397" s="161"/>
      <c r="Q397" s="161"/>
      <c r="R397" s="161"/>
      <c r="S397" s="161"/>
      <c r="T397" s="162"/>
      <c r="AT397" s="156" t="s">
        <v>127</v>
      </c>
      <c r="AU397" s="156" t="s">
        <v>78</v>
      </c>
      <c r="AV397" s="13" t="s">
        <v>78</v>
      </c>
      <c r="AW397" s="13" t="s">
        <v>30</v>
      </c>
      <c r="AX397" s="13" t="s">
        <v>31</v>
      </c>
      <c r="AY397" s="156" t="s">
        <v>118</v>
      </c>
    </row>
    <row r="398" spans="1:65" s="2" customFormat="1" ht="16.5" customHeight="1">
      <c r="A398" s="35"/>
      <c r="B398" s="140"/>
      <c r="C398" s="194" t="s">
        <v>833</v>
      </c>
      <c r="D398" s="194" t="s">
        <v>445</v>
      </c>
      <c r="E398" s="195" t="s">
        <v>1551</v>
      </c>
      <c r="F398" s="196" t="s">
        <v>1552</v>
      </c>
      <c r="G398" s="197" t="s">
        <v>216</v>
      </c>
      <c r="H398" s="198">
        <v>5</v>
      </c>
      <c r="I398" s="199"/>
      <c r="J398" s="200">
        <f>ROUND(I398*H398,2)</f>
        <v>0</v>
      </c>
      <c r="K398" s="196" t="s">
        <v>3</v>
      </c>
      <c r="L398" s="201"/>
      <c r="M398" s="202" t="s">
        <v>3</v>
      </c>
      <c r="N398" s="203" t="s">
        <v>40</v>
      </c>
      <c r="O398" s="56"/>
      <c r="P398" s="150">
        <f>O398*H398</f>
        <v>0</v>
      </c>
      <c r="Q398" s="150">
        <v>0</v>
      </c>
      <c r="R398" s="150">
        <f>Q398*H398</f>
        <v>0</v>
      </c>
      <c r="S398" s="150">
        <v>0</v>
      </c>
      <c r="T398" s="151">
        <f>S398*H398</f>
        <v>0</v>
      </c>
      <c r="U398" s="35"/>
      <c r="V398" s="35"/>
      <c r="W398" s="35"/>
      <c r="X398" s="35"/>
      <c r="Y398" s="35"/>
      <c r="Z398" s="35"/>
      <c r="AA398" s="35"/>
      <c r="AB398" s="35"/>
      <c r="AC398" s="35"/>
      <c r="AD398" s="35"/>
      <c r="AE398" s="35"/>
      <c r="AR398" s="152" t="s">
        <v>160</v>
      </c>
      <c r="AT398" s="152" t="s">
        <v>445</v>
      </c>
      <c r="AU398" s="152" t="s">
        <v>78</v>
      </c>
      <c r="AY398" s="20" t="s">
        <v>118</v>
      </c>
      <c r="BE398" s="153">
        <f>IF(N398="základní",J398,0)</f>
        <v>0</v>
      </c>
      <c r="BF398" s="153">
        <f>IF(N398="snížená",J398,0)</f>
        <v>0</v>
      </c>
      <c r="BG398" s="153">
        <f>IF(N398="zákl. přenesená",J398,0)</f>
        <v>0</v>
      </c>
      <c r="BH398" s="153">
        <f>IF(N398="sníž. přenesená",J398,0)</f>
        <v>0</v>
      </c>
      <c r="BI398" s="153">
        <f>IF(N398="nulová",J398,0)</f>
        <v>0</v>
      </c>
      <c r="BJ398" s="20" t="s">
        <v>31</v>
      </c>
      <c r="BK398" s="153">
        <f>ROUND(I398*H398,2)</f>
        <v>0</v>
      </c>
      <c r="BL398" s="20" t="s">
        <v>125</v>
      </c>
      <c r="BM398" s="152" t="s">
        <v>1553</v>
      </c>
    </row>
    <row r="399" spans="2:51" s="13" customFormat="1" ht="11.25">
      <c r="B399" s="154"/>
      <c r="D399" s="155" t="s">
        <v>127</v>
      </c>
      <c r="E399" s="156" t="s">
        <v>3</v>
      </c>
      <c r="F399" s="157" t="s">
        <v>139</v>
      </c>
      <c r="H399" s="158">
        <v>5</v>
      </c>
      <c r="I399" s="159"/>
      <c r="L399" s="154"/>
      <c r="M399" s="160"/>
      <c r="N399" s="161"/>
      <c r="O399" s="161"/>
      <c r="P399" s="161"/>
      <c r="Q399" s="161"/>
      <c r="R399" s="161"/>
      <c r="S399" s="161"/>
      <c r="T399" s="162"/>
      <c r="AT399" s="156" t="s">
        <v>127</v>
      </c>
      <c r="AU399" s="156" t="s">
        <v>78</v>
      </c>
      <c r="AV399" s="13" t="s">
        <v>78</v>
      </c>
      <c r="AW399" s="13" t="s">
        <v>30</v>
      </c>
      <c r="AX399" s="13" t="s">
        <v>31</v>
      </c>
      <c r="AY399" s="156" t="s">
        <v>118</v>
      </c>
    </row>
    <row r="400" spans="1:65" s="2" customFormat="1" ht="16.5" customHeight="1">
      <c r="A400" s="35"/>
      <c r="B400" s="140"/>
      <c r="C400" s="141" t="s">
        <v>838</v>
      </c>
      <c r="D400" s="141" t="s">
        <v>121</v>
      </c>
      <c r="E400" s="142" t="s">
        <v>1554</v>
      </c>
      <c r="F400" s="143" t="s">
        <v>1555</v>
      </c>
      <c r="G400" s="144" t="s">
        <v>171</v>
      </c>
      <c r="H400" s="145">
        <v>2</v>
      </c>
      <c r="I400" s="146"/>
      <c r="J400" s="147">
        <f>ROUND(I400*H400,2)</f>
        <v>0</v>
      </c>
      <c r="K400" s="143" t="s">
        <v>271</v>
      </c>
      <c r="L400" s="36"/>
      <c r="M400" s="148" t="s">
        <v>3</v>
      </c>
      <c r="N400" s="149" t="s">
        <v>40</v>
      </c>
      <c r="O400" s="56"/>
      <c r="P400" s="150">
        <f>O400*H400</f>
        <v>0</v>
      </c>
      <c r="Q400" s="150">
        <v>0.32906</v>
      </c>
      <c r="R400" s="150">
        <f>Q400*H400</f>
        <v>0.65812</v>
      </c>
      <c r="S400" s="150">
        <v>0</v>
      </c>
      <c r="T400" s="151">
        <f>S400*H400</f>
        <v>0</v>
      </c>
      <c r="U400" s="35"/>
      <c r="V400" s="35"/>
      <c r="W400" s="35"/>
      <c r="X400" s="35"/>
      <c r="Y400" s="35"/>
      <c r="Z400" s="35"/>
      <c r="AA400" s="35"/>
      <c r="AB400" s="35"/>
      <c r="AC400" s="35"/>
      <c r="AD400" s="35"/>
      <c r="AE400" s="35"/>
      <c r="AR400" s="152" t="s">
        <v>125</v>
      </c>
      <c r="AT400" s="152" t="s">
        <v>121</v>
      </c>
      <c r="AU400" s="152" t="s">
        <v>78</v>
      </c>
      <c r="AY400" s="20" t="s">
        <v>118</v>
      </c>
      <c r="BE400" s="153">
        <f>IF(N400="základní",J400,0)</f>
        <v>0</v>
      </c>
      <c r="BF400" s="153">
        <f>IF(N400="snížená",J400,0)</f>
        <v>0</v>
      </c>
      <c r="BG400" s="153">
        <f>IF(N400="zákl. přenesená",J400,0)</f>
        <v>0</v>
      </c>
      <c r="BH400" s="153">
        <f>IF(N400="sníž. přenesená",J400,0)</f>
        <v>0</v>
      </c>
      <c r="BI400" s="153">
        <f>IF(N400="nulová",J400,0)</f>
        <v>0</v>
      </c>
      <c r="BJ400" s="20" t="s">
        <v>31</v>
      </c>
      <c r="BK400" s="153">
        <f>ROUND(I400*H400,2)</f>
        <v>0</v>
      </c>
      <c r="BL400" s="20" t="s">
        <v>125</v>
      </c>
      <c r="BM400" s="152" t="s">
        <v>1556</v>
      </c>
    </row>
    <row r="401" spans="1:47" s="2" customFormat="1" ht="11.25">
      <c r="A401" s="35"/>
      <c r="B401" s="36"/>
      <c r="C401" s="35"/>
      <c r="D401" s="181" t="s">
        <v>273</v>
      </c>
      <c r="E401" s="35"/>
      <c r="F401" s="182" t="s">
        <v>1557</v>
      </c>
      <c r="G401" s="35"/>
      <c r="H401" s="35"/>
      <c r="I401" s="183"/>
      <c r="J401" s="35"/>
      <c r="K401" s="35"/>
      <c r="L401" s="36"/>
      <c r="M401" s="184"/>
      <c r="N401" s="185"/>
      <c r="O401" s="56"/>
      <c r="P401" s="56"/>
      <c r="Q401" s="56"/>
      <c r="R401" s="56"/>
      <c r="S401" s="56"/>
      <c r="T401" s="57"/>
      <c r="U401" s="35"/>
      <c r="V401" s="35"/>
      <c r="W401" s="35"/>
      <c r="X401" s="35"/>
      <c r="Y401" s="35"/>
      <c r="Z401" s="35"/>
      <c r="AA401" s="35"/>
      <c r="AB401" s="35"/>
      <c r="AC401" s="35"/>
      <c r="AD401" s="35"/>
      <c r="AE401" s="35"/>
      <c r="AT401" s="20" t="s">
        <v>273</v>
      </c>
      <c r="AU401" s="20" t="s">
        <v>78</v>
      </c>
    </row>
    <row r="402" spans="1:47" s="2" customFormat="1" ht="19.5">
      <c r="A402" s="35"/>
      <c r="B402" s="36"/>
      <c r="C402" s="35"/>
      <c r="D402" s="155" t="s">
        <v>890</v>
      </c>
      <c r="E402" s="35"/>
      <c r="F402" s="204" t="s">
        <v>1546</v>
      </c>
      <c r="G402" s="35"/>
      <c r="H402" s="35"/>
      <c r="I402" s="183"/>
      <c r="J402" s="35"/>
      <c r="K402" s="35"/>
      <c r="L402" s="36"/>
      <c r="M402" s="184"/>
      <c r="N402" s="185"/>
      <c r="O402" s="56"/>
      <c r="P402" s="56"/>
      <c r="Q402" s="56"/>
      <c r="R402" s="56"/>
      <c r="S402" s="56"/>
      <c r="T402" s="57"/>
      <c r="U402" s="35"/>
      <c r="V402" s="35"/>
      <c r="W402" s="35"/>
      <c r="X402" s="35"/>
      <c r="Y402" s="35"/>
      <c r="Z402" s="35"/>
      <c r="AA402" s="35"/>
      <c r="AB402" s="35"/>
      <c r="AC402" s="35"/>
      <c r="AD402" s="35"/>
      <c r="AE402" s="35"/>
      <c r="AT402" s="20" t="s">
        <v>890</v>
      </c>
      <c r="AU402" s="20" t="s">
        <v>78</v>
      </c>
    </row>
    <row r="403" spans="2:51" s="13" customFormat="1" ht="11.25">
      <c r="B403" s="154"/>
      <c r="D403" s="155" t="s">
        <v>127</v>
      </c>
      <c r="E403" s="156" t="s">
        <v>3</v>
      </c>
      <c r="F403" s="157" t="s">
        <v>78</v>
      </c>
      <c r="H403" s="158">
        <v>2</v>
      </c>
      <c r="I403" s="159"/>
      <c r="L403" s="154"/>
      <c r="M403" s="160"/>
      <c r="N403" s="161"/>
      <c r="O403" s="161"/>
      <c r="P403" s="161"/>
      <c r="Q403" s="161"/>
      <c r="R403" s="161"/>
      <c r="S403" s="161"/>
      <c r="T403" s="162"/>
      <c r="AT403" s="156" t="s">
        <v>127</v>
      </c>
      <c r="AU403" s="156" t="s">
        <v>78</v>
      </c>
      <c r="AV403" s="13" t="s">
        <v>78</v>
      </c>
      <c r="AW403" s="13" t="s">
        <v>30</v>
      </c>
      <c r="AX403" s="13" t="s">
        <v>31</v>
      </c>
      <c r="AY403" s="156" t="s">
        <v>118</v>
      </c>
    </row>
    <row r="404" spans="1:65" s="2" customFormat="1" ht="16.5" customHeight="1">
      <c r="A404" s="35"/>
      <c r="B404" s="140"/>
      <c r="C404" s="194" t="s">
        <v>844</v>
      </c>
      <c r="D404" s="194" t="s">
        <v>445</v>
      </c>
      <c r="E404" s="195" t="s">
        <v>1558</v>
      </c>
      <c r="F404" s="196" t="s">
        <v>1559</v>
      </c>
      <c r="G404" s="197" t="s">
        <v>171</v>
      </c>
      <c r="H404" s="198">
        <v>2</v>
      </c>
      <c r="I404" s="199"/>
      <c r="J404" s="200">
        <f>ROUND(I404*H404,2)</f>
        <v>0</v>
      </c>
      <c r="K404" s="196" t="s">
        <v>271</v>
      </c>
      <c r="L404" s="201"/>
      <c r="M404" s="202" t="s">
        <v>3</v>
      </c>
      <c r="N404" s="203" t="s">
        <v>40</v>
      </c>
      <c r="O404" s="56"/>
      <c r="P404" s="150">
        <f>O404*H404</f>
        <v>0</v>
      </c>
      <c r="Q404" s="150">
        <v>0.0295</v>
      </c>
      <c r="R404" s="150">
        <f>Q404*H404</f>
        <v>0.059</v>
      </c>
      <c r="S404" s="150">
        <v>0</v>
      </c>
      <c r="T404" s="151">
        <f>S404*H404</f>
        <v>0</v>
      </c>
      <c r="U404" s="35"/>
      <c r="V404" s="35"/>
      <c r="W404" s="35"/>
      <c r="X404" s="35"/>
      <c r="Y404" s="35"/>
      <c r="Z404" s="35"/>
      <c r="AA404" s="35"/>
      <c r="AB404" s="35"/>
      <c r="AC404" s="35"/>
      <c r="AD404" s="35"/>
      <c r="AE404" s="35"/>
      <c r="AR404" s="152" t="s">
        <v>160</v>
      </c>
      <c r="AT404" s="152" t="s">
        <v>445</v>
      </c>
      <c r="AU404" s="152" t="s">
        <v>78</v>
      </c>
      <c r="AY404" s="20" t="s">
        <v>118</v>
      </c>
      <c r="BE404" s="153">
        <f>IF(N404="základní",J404,0)</f>
        <v>0</v>
      </c>
      <c r="BF404" s="153">
        <f>IF(N404="snížená",J404,0)</f>
        <v>0</v>
      </c>
      <c r="BG404" s="153">
        <f>IF(N404="zákl. přenesená",J404,0)</f>
        <v>0</v>
      </c>
      <c r="BH404" s="153">
        <f>IF(N404="sníž. přenesená",J404,0)</f>
        <v>0</v>
      </c>
      <c r="BI404" s="153">
        <f>IF(N404="nulová",J404,0)</f>
        <v>0</v>
      </c>
      <c r="BJ404" s="20" t="s">
        <v>31</v>
      </c>
      <c r="BK404" s="153">
        <f>ROUND(I404*H404,2)</f>
        <v>0</v>
      </c>
      <c r="BL404" s="20" t="s">
        <v>125</v>
      </c>
      <c r="BM404" s="152" t="s">
        <v>1560</v>
      </c>
    </row>
    <row r="405" spans="2:51" s="13" customFormat="1" ht="11.25">
      <c r="B405" s="154"/>
      <c r="D405" s="155" t="s">
        <v>127</v>
      </c>
      <c r="E405" s="156" t="s">
        <v>3</v>
      </c>
      <c r="F405" s="157" t="s">
        <v>78</v>
      </c>
      <c r="H405" s="158">
        <v>2</v>
      </c>
      <c r="I405" s="159"/>
      <c r="L405" s="154"/>
      <c r="M405" s="160"/>
      <c r="N405" s="161"/>
      <c r="O405" s="161"/>
      <c r="P405" s="161"/>
      <c r="Q405" s="161"/>
      <c r="R405" s="161"/>
      <c r="S405" s="161"/>
      <c r="T405" s="162"/>
      <c r="AT405" s="156" t="s">
        <v>127</v>
      </c>
      <c r="AU405" s="156" t="s">
        <v>78</v>
      </c>
      <c r="AV405" s="13" t="s">
        <v>78</v>
      </c>
      <c r="AW405" s="13" t="s">
        <v>30</v>
      </c>
      <c r="AX405" s="13" t="s">
        <v>31</v>
      </c>
      <c r="AY405" s="156" t="s">
        <v>118</v>
      </c>
    </row>
    <row r="406" spans="1:65" s="2" customFormat="1" ht="16.5" customHeight="1">
      <c r="A406" s="35"/>
      <c r="B406" s="140"/>
      <c r="C406" s="194" t="s">
        <v>849</v>
      </c>
      <c r="D406" s="194" t="s">
        <v>445</v>
      </c>
      <c r="E406" s="195" t="s">
        <v>1561</v>
      </c>
      <c r="F406" s="196" t="s">
        <v>1552</v>
      </c>
      <c r="G406" s="197" t="s">
        <v>216</v>
      </c>
      <c r="H406" s="198">
        <v>2</v>
      </c>
      <c r="I406" s="199"/>
      <c r="J406" s="200">
        <f>ROUND(I406*H406,2)</f>
        <v>0</v>
      </c>
      <c r="K406" s="196" t="s">
        <v>3</v>
      </c>
      <c r="L406" s="201"/>
      <c r="M406" s="202" t="s">
        <v>3</v>
      </c>
      <c r="N406" s="203" t="s">
        <v>40</v>
      </c>
      <c r="O406" s="56"/>
      <c r="P406" s="150">
        <f>O406*H406</f>
        <v>0</v>
      </c>
      <c r="Q406" s="150">
        <v>0</v>
      </c>
      <c r="R406" s="150">
        <f>Q406*H406</f>
        <v>0</v>
      </c>
      <c r="S406" s="150">
        <v>0</v>
      </c>
      <c r="T406" s="151">
        <f>S406*H406</f>
        <v>0</v>
      </c>
      <c r="U406" s="35"/>
      <c r="V406" s="35"/>
      <c r="W406" s="35"/>
      <c r="X406" s="35"/>
      <c r="Y406" s="35"/>
      <c r="Z406" s="35"/>
      <c r="AA406" s="35"/>
      <c r="AB406" s="35"/>
      <c r="AC406" s="35"/>
      <c r="AD406" s="35"/>
      <c r="AE406" s="35"/>
      <c r="AR406" s="152" t="s">
        <v>160</v>
      </c>
      <c r="AT406" s="152" t="s">
        <v>445</v>
      </c>
      <c r="AU406" s="152" t="s">
        <v>78</v>
      </c>
      <c r="AY406" s="20" t="s">
        <v>118</v>
      </c>
      <c r="BE406" s="153">
        <f>IF(N406="základní",J406,0)</f>
        <v>0</v>
      </c>
      <c r="BF406" s="153">
        <f>IF(N406="snížená",J406,0)</f>
        <v>0</v>
      </c>
      <c r="BG406" s="153">
        <f>IF(N406="zákl. přenesená",J406,0)</f>
        <v>0</v>
      </c>
      <c r="BH406" s="153">
        <f>IF(N406="sníž. přenesená",J406,0)</f>
        <v>0</v>
      </c>
      <c r="BI406" s="153">
        <f>IF(N406="nulová",J406,0)</f>
        <v>0</v>
      </c>
      <c r="BJ406" s="20" t="s">
        <v>31</v>
      </c>
      <c r="BK406" s="153">
        <f>ROUND(I406*H406,2)</f>
        <v>0</v>
      </c>
      <c r="BL406" s="20" t="s">
        <v>125</v>
      </c>
      <c r="BM406" s="152" t="s">
        <v>1562</v>
      </c>
    </row>
    <row r="407" spans="2:51" s="13" customFormat="1" ht="11.25">
      <c r="B407" s="154"/>
      <c r="D407" s="155" t="s">
        <v>127</v>
      </c>
      <c r="E407" s="156" t="s">
        <v>3</v>
      </c>
      <c r="F407" s="157" t="s">
        <v>78</v>
      </c>
      <c r="H407" s="158">
        <v>2</v>
      </c>
      <c r="I407" s="159"/>
      <c r="L407" s="154"/>
      <c r="M407" s="160"/>
      <c r="N407" s="161"/>
      <c r="O407" s="161"/>
      <c r="P407" s="161"/>
      <c r="Q407" s="161"/>
      <c r="R407" s="161"/>
      <c r="S407" s="161"/>
      <c r="T407" s="162"/>
      <c r="AT407" s="156" t="s">
        <v>127</v>
      </c>
      <c r="AU407" s="156" t="s">
        <v>78</v>
      </c>
      <c r="AV407" s="13" t="s">
        <v>78</v>
      </c>
      <c r="AW407" s="13" t="s">
        <v>30</v>
      </c>
      <c r="AX407" s="13" t="s">
        <v>31</v>
      </c>
      <c r="AY407" s="156" t="s">
        <v>118</v>
      </c>
    </row>
    <row r="408" spans="1:65" s="2" customFormat="1" ht="16.5" customHeight="1">
      <c r="A408" s="35"/>
      <c r="B408" s="140"/>
      <c r="C408" s="141" t="s">
        <v>855</v>
      </c>
      <c r="D408" s="141" t="s">
        <v>121</v>
      </c>
      <c r="E408" s="142" t="s">
        <v>1563</v>
      </c>
      <c r="F408" s="143" t="s">
        <v>1564</v>
      </c>
      <c r="G408" s="144" t="s">
        <v>171</v>
      </c>
      <c r="H408" s="145">
        <v>7</v>
      </c>
      <c r="I408" s="146"/>
      <c r="J408" s="147">
        <f>ROUND(I408*H408,2)</f>
        <v>0</v>
      </c>
      <c r="K408" s="143" t="s">
        <v>271</v>
      </c>
      <c r="L408" s="36"/>
      <c r="M408" s="148" t="s">
        <v>3</v>
      </c>
      <c r="N408" s="149" t="s">
        <v>40</v>
      </c>
      <c r="O408" s="56"/>
      <c r="P408" s="150">
        <f>O408*H408</f>
        <v>0</v>
      </c>
      <c r="Q408" s="150">
        <v>0.00031</v>
      </c>
      <c r="R408" s="150">
        <f>Q408*H408</f>
        <v>0.00217</v>
      </c>
      <c r="S408" s="150">
        <v>0</v>
      </c>
      <c r="T408" s="151">
        <f>S408*H408</f>
        <v>0</v>
      </c>
      <c r="U408" s="35"/>
      <c r="V408" s="35"/>
      <c r="W408" s="35"/>
      <c r="X408" s="35"/>
      <c r="Y408" s="35"/>
      <c r="Z408" s="35"/>
      <c r="AA408" s="35"/>
      <c r="AB408" s="35"/>
      <c r="AC408" s="35"/>
      <c r="AD408" s="35"/>
      <c r="AE408" s="35"/>
      <c r="AR408" s="152" t="s">
        <v>125</v>
      </c>
      <c r="AT408" s="152" t="s">
        <v>121</v>
      </c>
      <c r="AU408" s="152" t="s">
        <v>78</v>
      </c>
      <c r="AY408" s="20" t="s">
        <v>118</v>
      </c>
      <c r="BE408" s="153">
        <f>IF(N408="základní",J408,0)</f>
        <v>0</v>
      </c>
      <c r="BF408" s="153">
        <f>IF(N408="snížená",J408,0)</f>
        <v>0</v>
      </c>
      <c r="BG408" s="153">
        <f>IF(N408="zákl. přenesená",J408,0)</f>
        <v>0</v>
      </c>
      <c r="BH408" s="153">
        <f>IF(N408="sníž. přenesená",J408,0)</f>
        <v>0</v>
      </c>
      <c r="BI408" s="153">
        <f>IF(N408="nulová",J408,0)</f>
        <v>0</v>
      </c>
      <c r="BJ408" s="20" t="s">
        <v>31</v>
      </c>
      <c r="BK408" s="153">
        <f>ROUND(I408*H408,2)</f>
        <v>0</v>
      </c>
      <c r="BL408" s="20" t="s">
        <v>125</v>
      </c>
      <c r="BM408" s="152" t="s">
        <v>1565</v>
      </c>
    </row>
    <row r="409" spans="1:47" s="2" customFormat="1" ht="11.25">
      <c r="A409" s="35"/>
      <c r="B409" s="36"/>
      <c r="C409" s="35"/>
      <c r="D409" s="181" t="s">
        <v>273</v>
      </c>
      <c r="E409" s="35"/>
      <c r="F409" s="182" t="s">
        <v>1566</v>
      </c>
      <c r="G409" s="35"/>
      <c r="H409" s="35"/>
      <c r="I409" s="183"/>
      <c r="J409" s="35"/>
      <c r="K409" s="35"/>
      <c r="L409" s="36"/>
      <c r="M409" s="184"/>
      <c r="N409" s="185"/>
      <c r="O409" s="56"/>
      <c r="P409" s="56"/>
      <c r="Q409" s="56"/>
      <c r="R409" s="56"/>
      <c r="S409" s="56"/>
      <c r="T409" s="57"/>
      <c r="U409" s="35"/>
      <c r="V409" s="35"/>
      <c r="W409" s="35"/>
      <c r="X409" s="35"/>
      <c r="Y409" s="35"/>
      <c r="Z409" s="35"/>
      <c r="AA409" s="35"/>
      <c r="AB409" s="35"/>
      <c r="AC409" s="35"/>
      <c r="AD409" s="35"/>
      <c r="AE409" s="35"/>
      <c r="AT409" s="20" t="s">
        <v>273</v>
      </c>
      <c r="AU409" s="20" t="s">
        <v>78</v>
      </c>
    </row>
    <row r="410" spans="2:51" s="13" customFormat="1" ht="11.25">
      <c r="B410" s="154"/>
      <c r="D410" s="155" t="s">
        <v>127</v>
      </c>
      <c r="E410" s="156" t="s">
        <v>3</v>
      </c>
      <c r="F410" s="157" t="s">
        <v>1567</v>
      </c>
      <c r="H410" s="158">
        <v>2</v>
      </c>
      <c r="I410" s="159"/>
      <c r="L410" s="154"/>
      <c r="M410" s="160"/>
      <c r="N410" s="161"/>
      <c r="O410" s="161"/>
      <c r="P410" s="161"/>
      <c r="Q410" s="161"/>
      <c r="R410" s="161"/>
      <c r="S410" s="161"/>
      <c r="T410" s="162"/>
      <c r="AT410" s="156" t="s">
        <v>127</v>
      </c>
      <c r="AU410" s="156" t="s">
        <v>78</v>
      </c>
      <c r="AV410" s="13" t="s">
        <v>78</v>
      </c>
      <c r="AW410" s="13" t="s">
        <v>30</v>
      </c>
      <c r="AX410" s="13" t="s">
        <v>69</v>
      </c>
      <c r="AY410" s="156" t="s">
        <v>118</v>
      </c>
    </row>
    <row r="411" spans="2:51" s="13" customFormat="1" ht="11.25">
      <c r="B411" s="154"/>
      <c r="D411" s="155" t="s">
        <v>127</v>
      </c>
      <c r="E411" s="156" t="s">
        <v>3</v>
      </c>
      <c r="F411" s="157" t="s">
        <v>1568</v>
      </c>
      <c r="H411" s="158">
        <v>5</v>
      </c>
      <c r="I411" s="159"/>
      <c r="L411" s="154"/>
      <c r="M411" s="160"/>
      <c r="N411" s="161"/>
      <c r="O411" s="161"/>
      <c r="P411" s="161"/>
      <c r="Q411" s="161"/>
      <c r="R411" s="161"/>
      <c r="S411" s="161"/>
      <c r="T411" s="162"/>
      <c r="AT411" s="156" t="s">
        <v>127</v>
      </c>
      <c r="AU411" s="156" t="s">
        <v>78</v>
      </c>
      <c r="AV411" s="13" t="s">
        <v>78</v>
      </c>
      <c r="AW411" s="13" t="s">
        <v>30</v>
      </c>
      <c r="AX411" s="13" t="s">
        <v>69</v>
      </c>
      <c r="AY411" s="156" t="s">
        <v>118</v>
      </c>
    </row>
    <row r="412" spans="2:51" s="15" customFormat="1" ht="11.25">
      <c r="B412" s="170"/>
      <c r="D412" s="155" t="s">
        <v>127</v>
      </c>
      <c r="E412" s="171" t="s">
        <v>3</v>
      </c>
      <c r="F412" s="172" t="s">
        <v>150</v>
      </c>
      <c r="H412" s="173">
        <v>7</v>
      </c>
      <c r="I412" s="174"/>
      <c r="L412" s="170"/>
      <c r="M412" s="175"/>
      <c r="N412" s="176"/>
      <c r="O412" s="176"/>
      <c r="P412" s="176"/>
      <c r="Q412" s="176"/>
      <c r="R412" s="176"/>
      <c r="S412" s="176"/>
      <c r="T412" s="177"/>
      <c r="AT412" s="171" t="s">
        <v>127</v>
      </c>
      <c r="AU412" s="171" t="s">
        <v>78</v>
      </c>
      <c r="AV412" s="15" t="s">
        <v>125</v>
      </c>
      <c r="AW412" s="15" t="s">
        <v>30</v>
      </c>
      <c r="AX412" s="15" t="s">
        <v>31</v>
      </c>
      <c r="AY412" s="171" t="s">
        <v>118</v>
      </c>
    </row>
    <row r="413" spans="1:65" s="2" customFormat="1" ht="21.75" customHeight="1">
      <c r="A413" s="35"/>
      <c r="B413" s="140"/>
      <c r="C413" s="141" t="s">
        <v>860</v>
      </c>
      <c r="D413" s="141" t="s">
        <v>121</v>
      </c>
      <c r="E413" s="142" t="s">
        <v>1569</v>
      </c>
      <c r="F413" s="143" t="s">
        <v>1570</v>
      </c>
      <c r="G413" s="144" t="s">
        <v>142</v>
      </c>
      <c r="H413" s="145">
        <v>411</v>
      </c>
      <c r="I413" s="146"/>
      <c r="J413" s="147">
        <f>ROUND(I413*H413,2)</f>
        <v>0</v>
      </c>
      <c r="K413" s="143" t="s">
        <v>3</v>
      </c>
      <c r="L413" s="36"/>
      <c r="M413" s="148" t="s">
        <v>3</v>
      </c>
      <c r="N413" s="149" t="s">
        <v>40</v>
      </c>
      <c r="O413" s="56"/>
      <c r="P413" s="150">
        <f>O413*H413</f>
        <v>0</v>
      </c>
      <c r="Q413" s="150">
        <v>0.00019</v>
      </c>
      <c r="R413" s="150">
        <f>Q413*H413</f>
        <v>0.07809</v>
      </c>
      <c r="S413" s="150">
        <v>0</v>
      </c>
      <c r="T413" s="151">
        <f>S413*H413</f>
        <v>0</v>
      </c>
      <c r="U413" s="35"/>
      <c r="V413" s="35"/>
      <c r="W413" s="35"/>
      <c r="X413" s="35"/>
      <c r="Y413" s="35"/>
      <c r="Z413" s="35"/>
      <c r="AA413" s="35"/>
      <c r="AB413" s="35"/>
      <c r="AC413" s="35"/>
      <c r="AD413" s="35"/>
      <c r="AE413" s="35"/>
      <c r="AR413" s="152" t="s">
        <v>125</v>
      </c>
      <c r="AT413" s="152" t="s">
        <v>121</v>
      </c>
      <c r="AU413" s="152" t="s">
        <v>78</v>
      </c>
      <c r="AY413" s="20" t="s">
        <v>118</v>
      </c>
      <c r="BE413" s="153">
        <f>IF(N413="základní",J413,0)</f>
        <v>0</v>
      </c>
      <c r="BF413" s="153">
        <f>IF(N413="snížená",J413,0)</f>
        <v>0</v>
      </c>
      <c r="BG413" s="153">
        <f>IF(N413="zákl. přenesená",J413,0)</f>
        <v>0</v>
      </c>
      <c r="BH413" s="153">
        <f>IF(N413="sníž. přenesená",J413,0)</f>
        <v>0</v>
      </c>
      <c r="BI413" s="153">
        <f>IF(N413="nulová",J413,0)</f>
        <v>0</v>
      </c>
      <c r="BJ413" s="20" t="s">
        <v>31</v>
      </c>
      <c r="BK413" s="153">
        <f>ROUND(I413*H413,2)</f>
        <v>0</v>
      </c>
      <c r="BL413" s="20" t="s">
        <v>125</v>
      </c>
      <c r="BM413" s="152" t="s">
        <v>1571</v>
      </c>
    </row>
    <row r="414" spans="2:51" s="13" customFormat="1" ht="11.25">
      <c r="B414" s="154"/>
      <c r="D414" s="155" t="s">
        <v>127</v>
      </c>
      <c r="E414" s="156" t="s">
        <v>3</v>
      </c>
      <c r="F414" s="157" t="s">
        <v>1572</v>
      </c>
      <c r="H414" s="158">
        <v>411</v>
      </c>
      <c r="I414" s="159"/>
      <c r="L414" s="154"/>
      <c r="M414" s="160"/>
      <c r="N414" s="161"/>
      <c r="O414" s="161"/>
      <c r="P414" s="161"/>
      <c r="Q414" s="161"/>
      <c r="R414" s="161"/>
      <c r="S414" s="161"/>
      <c r="T414" s="162"/>
      <c r="AT414" s="156" t="s">
        <v>127</v>
      </c>
      <c r="AU414" s="156" t="s">
        <v>78</v>
      </c>
      <c r="AV414" s="13" t="s">
        <v>78</v>
      </c>
      <c r="AW414" s="13" t="s">
        <v>30</v>
      </c>
      <c r="AX414" s="13" t="s">
        <v>31</v>
      </c>
      <c r="AY414" s="156" t="s">
        <v>118</v>
      </c>
    </row>
    <row r="415" spans="1:65" s="2" customFormat="1" ht="16.5" customHeight="1">
      <c r="A415" s="35"/>
      <c r="B415" s="140"/>
      <c r="C415" s="141" t="s">
        <v>866</v>
      </c>
      <c r="D415" s="141" t="s">
        <v>121</v>
      </c>
      <c r="E415" s="142" t="s">
        <v>1573</v>
      </c>
      <c r="F415" s="143" t="s">
        <v>1574</v>
      </c>
      <c r="G415" s="144" t="s">
        <v>142</v>
      </c>
      <c r="H415" s="145">
        <v>400</v>
      </c>
      <c r="I415" s="146"/>
      <c r="J415" s="147">
        <f>ROUND(I415*H415,2)</f>
        <v>0</v>
      </c>
      <c r="K415" s="143" t="s">
        <v>271</v>
      </c>
      <c r="L415" s="36"/>
      <c r="M415" s="148" t="s">
        <v>3</v>
      </c>
      <c r="N415" s="149" t="s">
        <v>40</v>
      </c>
      <c r="O415" s="56"/>
      <c r="P415" s="150">
        <f>O415*H415</f>
        <v>0</v>
      </c>
      <c r="Q415" s="150">
        <v>0.00013</v>
      </c>
      <c r="R415" s="150">
        <f>Q415*H415</f>
        <v>0.052</v>
      </c>
      <c r="S415" s="150">
        <v>0</v>
      </c>
      <c r="T415" s="151">
        <f>S415*H415</f>
        <v>0</v>
      </c>
      <c r="U415" s="35"/>
      <c r="V415" s="35"/>
      <c r="W415" s="35"/>
      <c r="X415" s="35"/>
      <c r="Y415" s="35"/>
      <c r="Z415" s="35"/>
      <c r="AA415" s="35"/>
      <c r="AB415" s="35"/>
      <c r="AC415" s="35"/>
      <c r="AD415" s="35"/>
      <c r="AE415" s="35"/>
      <c r="AR415" s="152" t="s">
        <v>125</v>
      </c>
      <c r="AT415" s="152" t="s">
        <v>121</v>
      </c>
      <c r="AU415" s="152" t="s">
        <v>78</v>
      </c>
      <c r="AY415" s="20" t="s">
        <v>118</v>
      </c>
      <c r="BE415" s="153">
        <f>IF(N415="základní",J415,0)</f>
        <v>0</v>
      </c>
      <c r="BF415" s="153">
        <f>IF(N415="snížená",J415,0)</f>
        <v>0</v>
      </c>
      <c r="BG415" s="153">
        <f>IF(N415="zákl. přenesená",J415,0)</f>
        <v>0</v>
      </c>
      <c r="BH415" s="153">
        <f>IF(N415="sníž. přenesená",J415,0)</f>
        <v>0</v>
      </c>
      <c r="BI415" s="153">
        <f>IF(N415="nulová",J415,0)</f>
        <v>0</v>
      </c>
      <c r="BJ415" s="20" t="s">
        <v>31</v>
      </c>
      <c r="BK415" s="153">
        <f>ROUND(I415*H415,2)</f>
        <v>0</v>
      </c>
      <c r="BL415" s="20" t="s">
        <v>125</v>
      </c>
      <c r="BM415" s="152" t="s">
        <v>1575</v>
      </c>
    </row>
    <row r="416" spans="1:47" s="2" customFormat="1" ht="11.25">
      <c r="A416" s="35"/>
      <c r="B416" s="36"/>
      <c r="C416" s="35"/>
      <c r="D416" s="181" t="s">
        <v>273</v>
      </c>
      <c r="E416" s="35"/>
      <c r="F416" s="182" t="s">
        <v>1576</v>
      </c>
      <c r="G416" s="35"/>
      <c r="H416" s="35"/>
      <c r="I416" s="183"/>
      <c r="J416" s="35"/>
      <c r="K416" s="35"/>
      <c r="L416" s="36"/>
      <c r="M416" s="184"/>
      <c r="N416" s="185"/>
      <c r="O416" s="56"/>
      <c r="P416" s="56"/>
      <c r="Q416" s="56"/>
      <c r="R416" s="56"/>
      <c r="S416" s="56"/>
      <c r="T416" s="57"/>
      <c r="U416" s="35"/>
      <c r="V416" s="35"/>
      <c r="W416" s="35"/>
      <c r="X416" s="35"/>
      <c r="Y416" s="35"/>
      <c r="Z416" s="35"/>
      <c r="AA416" s="35"/>
      <c r="AB416" s="35"/>
      <c r="AC416" s="35"/>
      <c r="AD416" s="35"/>
      <c r="AE416" s="35"/>
      <c r="AT416" s="20" t="s">
        <v>273</v>
      </c>
      <c r="AU416" s="20" t="s">
        <v>78</v>
      </c>
    </row>
    <row r="417" spans="2:51" s="13" customFormat="1" ht="11.25">
      <c r="B417" s="154"/>
      <c r="D417" s="155" t="s">
        <v>127</v>
      </c>
      <c r="E417" s="156" t="s">
        <v>3</v>
      </c>
      <c r="F417" s="157" t="s">
        <v>1577</v>
      </c>
      <c r="H417" s="158">
        <v>400</v>
      </c>
      <c r="I417" s="159"/>
      <c r="L417" s="154"/>
      <c r="M417" s="160"/>
      <c r="N417" s="161"/>
      <c r="O417" s="161"/>
      <c r="P417" s="161"/>
      <c r="Q417" s="161"/>
      <c r="R417" s="161"/>
      <c r="S417" s="161"/>
      <c r="T417" s="162"/>
      <c r="AT417" s="156" t="s">
        <v>127</v>
      </c>
      <c r="AU417" s="156" t="s">
        <v>78</v>
      </c>
      <c r="AV417" s="13" t="s">
        <v>78</v>
      </c>
      <c r="AW417" s="13" t="s">
        <v>30</v>
      </c>
      <c r="AX417" s="13" t="s">
        <v>31</v>
      </c>
      <c r="AY417" s="156" t="s">
        <v>118</v>
      </c>
    </row>
    <row r="418" spans="1:65" s="2" customFormat="1" ht="16.5" customHeight="1">
      <c r="A418" s="35"/>
      <c r="B418" s="140"/>
      <c r="C418" s="194" t="s">
        <v>871</v>
      </c>
      <c r="D418" s="194" t="s">
        <v>445</v>
      </c>
      <c r="E418" s="195" t="s">
        <v>1578</v>
      </c>
      <c r="F418" s="196" t="s">
        <v>1579</v>
      </c>
      <c r="G418" s="197" t="s">
        <v>124</v>
      </c>
      <c r="H418" s="198">
        <v>1</v>
      </c>
      <c r="I418" s="199"/>
      <c r="J418" s="200">
        <f>ROUND(I418*H418,2)</f>
        <v>0</v>
      </c>
      <c r="K418" s="196" t="s">
        <v>3</v>
      </c>
      <c r="L418" s="201"/>
      <c r="M418" s="202" t="s">
        <v>3</v>
      </c>
      <c r="N418" s="203" t="s">
        <v>40</v>
      </c>
      <c r="O418" s="56"/>
      <c r="P418" s="150">
        <f>O418*H418</f>
        <v>0</v>
      </c>
      <c r="Q418" s="150">
        <v>0</v>
      </c>
      <c r="R418" s="150">
        <f>Q418*H418</f>
        <v>0</v>
      </c>
      <c r="S418" s="150">
        <v>0</v>
      </c>
      <c r="T418" s="151">
        <f>S418*H418</f>
        <v>0</v>
      </c>
      <c r="U418" s="35"/>
      <c r="V418" s="35"/>
      <c r="W418" s="35"/>
      <c r="X418" s="35"/>
      <c r="Y418" s="35"/>
      <c r="Z418" s="35"/>
      <c r="AA418" s="35"/>
      <c r="AB418" s="35"/>
      <c r="AC418" s="35"/>
      <c r="AD418" s="35"/>
      <c r="AE418" s="35"/>
      <c r="AR418" s="152" t="s">
        <v>160</v>
      </c>
      <c r="AT418" s="152" t="s">
        <v>445</v>
      </c>
      <c r="AU418" s="152" t="s">
        <v>78</v>
      </c>
      <c r="AY418" s="20" t="s">
        <v>118</v>
      </c>
      <c r="BE418" s="153">
        <f>IF(N418="základní",J418,0)</f>
        <v>0</v>
      </c>
      <c r="BF418" s="153">
        <f>IF(N418="snížená",J418,0)</f>
        <v>0</v>
      </c>
      <c r="BG418" s="153">
        <f>IF(N418="zákl. přenesená",J418,0)</f>
        <v>0</v>
      </c>
      <c r="BH418" s="153">
        <f>IF(N418="sníž. přenesená",J418,0)</f>
        <v>0</v>
      </c>
      <c r="BI418" s="153">
        <f>IF(N418="nulová",J418,0)</f>
        <v>0</v>
      </c>
      <c r="BJ418" s="20" t="s">
        <v>31</v>
      </c>
      <c r="BK418" s="153">
        <f>ROUND(I418*H418,2)</f>
        <v>0</v>
      </c>
      <c r="BL418" s="20" t="s">
        <v>125</v>
      </c>
      <c r="BM418" s="152" t="s">
        <v>1580</v>
      </c>
    </row>
    <row r="419" spans="2:51" s="13" customFormat="1" ht="11.25">
      <c r="B419" s="154"/>
      <c r="D419" s="155" t="s">
        <v>127</v>
      </c>
      <c r="E419" s="156" t="s">
        <v>3</v>
      </c>
      <c r="F419" s="157" t="s">
        <v>31</v>
      </c>
      <c r="H419" s="158">
        <v>1</v>
      </c>
      <c r="I419" s="159"/>
      <c r="L419" s="154"/>
      <c r="M419" s="160"/>
      <c r="N419" s="161"/>
      <c r="O419" s="161"/>
      <c r="P419" s="161"/>
      <c r="Q419" s="161"/>
      <c r="R419" s="161"/>
      <c r="S419" s="161"/>
      <c r="T419" s="162"/>
      <c r="AT419" s="156" t="s">
        <v>127</v>
      </c>
      <c r="AU419" s="156" t="s">
        <v>78</v>
      </c>
      <c r="AV419" s="13" t="s">
        <v>78</v>
      </c>
      <c r="AW419" s="13" t="s">
        <v>30</v>
      </c>
      <c r="AX419" s="13" t="s">
        <v>31</v>
      </c>
      <c r="AY419" s="156" t="s">
        <v>118</v>
      </c>
    </row>
    <row r="420" spans="1:65" s="2" customFormat="1" ht="16.5" customHeight="1">
      <c r="A420" s="35"/>
      <c r="B420" s="140"/>
      <c r="C420" s="141" t="s">
        <v>875</v>
      </c>
      <c r="D420" s="141" t="s">
        <v>121</v>
      </c>
      <c r="E420" s="142" t="s">
        <v>1581</v>
      </c>
      <c r="F420" s="143" t="s">
        <v>1582</v>
      </c>
      <c r="G420" s="144" t="s">
        <v>171</v>
      </c>
      <c r="H420" s="145">
        <v>9</v>
      </c>
      <c r="I420" s="146"/>
      <c r="J420" s="147">
        <f>ROUND(I420*H420,2)</f>
        <v>0</v>
      </c>
      <c r="K420" s="143" t="s">
        <v>3</v>
      </c>
      <c r="L420" s="36"/>
      <c r="M420" s="148" t="s">
        <v>3</v>
      </c>
      <c r="N420" s="149" t="s">
        <v>40</v>
      </c>
      <c r="O420" s="56"/>
      <c r="P420" s="150">
        <f>O420*H420</f>
        <v>0</v>
      </c>
      <c r="Q420" s="150">
        <v>0.00016</v>
      </c>
      <c r="R420" s="150">
        <f>Q420*H420</f>
        <v>0.00144</v>
      </c>
      <c r="S420" s="150">
        <v>0</v>
      </c>
      <c r="T420" s="151">
        <f>S420*H420</f>
        <v>0</v>
      </c>
      <c r="U420" s="35"/>
      <c r="V420" s="35"/>
      <c r="W420" s="35"/>
      <c r="X420" s="35"/>
      <c r="Y420" s="35"/>
      <c r="Z420" s="35"/>
      <c r="AA420" s="35"/>
      <c r="AB420" s="35"/>
      <c r="AC420" s="35"/>
      <c r="AD420" s="35"/>
      <c r="AE420" s="35"/>
      <c r="AR420" s="152" t="s">
        <v>125</v>
      </c>
      <c r="AT420" s="152" t="s">
        <v>121</v>
      </c>
      <c r="AU420" s="152" t="s">
        <v>78</v>
      </c>
      <c r="AY420" s="20" t="s">
        <v>118</v>
      </c>
      <c r="BE420" s="153">
        <f>IF(N420="základní",J420,0)</f>
        <v>0</v>
      </c>
      <c r="BF420" s="153">
        <f>IF(N420="snížená",J420,0)</f>
        <v>0</v>
      </c>
      <c r="BG420" s="153">
        <f>IF(N420="zákl. přenesená",J420,0)</f>
        <v>0</v>
      </c>
      <c r="BH420" s="153">
        <f>IF(N420="sníž. přenesená",J420,0)</f>
        <v>0</v>
      </c>
      <c r="BI420" s="153">
        <f>IF(N420="nulová",J420,0)</f>
        <v>0</v>
      </c>
      <c r="BJ420" s="20" t="s">
        <v>31</v>
      </c>
      <c r="BK420" s="153">
        <f>ROUND(I420*H420,2)</f>
        <v>0</v>
      </c>
      <c r="BL420" s="20" t="s">
        <v>125</v>
      </c>
      <c r="BM420" s="152" t="s">
        <v>1583</v>
      </c>
    </row>
    <row r="421" spans="1:47" s="2" customFormat="1" ht="19.5">
      <c r="A421" s="35"/>
      <c r="B421" s="36"/>
      <c r="C421" s="35"/>
      <c r="D421" s="155" t="s">
        <v>890</v>
      </c>
      <c r="E421" s="35"/>
      <c r="F421" s="204" t="s">
        <v>1584</v>
      </c>
      <c r="G421" s="35"/>
      <c r="H421" s="35"/>
      <c r="I421" s="183"/>
      <c r="J421" s="35"/>
      <c r="K421" s="35"/>
      <c r="L421" s="36"/>
      <c r="M421" s="184"/>
      <c r="N421" s="185"/>
      <c r="O421" s="56"/>
      <c r="P421" s="56"/>
      <c r="Q421" s="56"/>
      <c r="R421" s="56"/>
      <c r="S421" s="56"/>
      <c r="T421" s="57"/>
      <c r="U421" s="35"/>
      <c r="V421" s="35"/>
      <c r="W421" s="35"/>
      <c r="X421" s="35"/>
      <c r="Y421" s="35"/>
      <c r="Z421" s="35"/>
      <c r="AA421" s="35"/>
      <c r="AB421" s="35"/>
      <c r="AC421" s="35"/>
      <c r="AD421" s="35"/>
      <c r="AE421" s="35"/>
      <c r="AT421" s="20" t="s">
        <v>890</v>
      </c>
      <c r="AU421" s="20" t="s">
        <v>78</v>
      </c>
    </row>
    <row r="422" spans="2:51" s="13" customFormat="1" ht="11.25">
      <c r="B422" s="154"/>
      <c r="D422" s="155" t="s">
        <v>127</v>
      </c>
      <c r="E422" s="156" t="s">
        <v>3</v>
      </c>
      <c r="F422" s="157" t="s">
        <v>119</v>
      </c>
      <c r="H422" s="158">
        <v>9</v>
      </c>
      <c r="I422" s="159"/>
      <c r="L422" s="154"/>
      <c r="M422" s="160"/>
      <c r="N422" s="161"/>
      <c r="O422" s="161"/>
      <c r="P422" s="161"/>
      <c r="Q422" s="161"/>
      <c r="R422" s="161"/>
      <c r="S422" s="161"/>
      <c r="T422" s="162"/>
      <c r="AT422" s="156" t="s">
        <v>127</v>
      </c>
      <c r="AU422" s="156" t="s">
        <v>78</v>
      </c>
      <c r="AV422" s="13" t="s">
        <v>78</v>
      </c>
      <c r="AW422" s="13" t="s">
        <v>30</v>
      </c>
      <c r="AX422" s="13" t="s">
        <v>31</v>
      </c>
      <c r="AY422" s="156" t="s">
        <v>118</v>
      </c>
    </row>
    <row r="423" spans="1:65" s="2" customFormat="1" ht="16.5" customHeight="1">
      <c r="A423" s="35"/>
      <c r="B423" s="140"/>
      <c r="C423" s="141" t="s">
        <v>881</v>
      </c>
      <c r="D423" s="141" t="s">
        <v>121</v>
      </c>
      <c r="E423" s="142" t="s">
        <v>1585</v>
      </c>
      <c r="F423" s="143" t="s">
        <v>1586</v>
      </c>
      <c r="G423" s="144" t="s">
        <v>171</v>
      </c>
      <c r="H423" s="145">
        <v>11</v>
      </c>
      <c r="I423" s="146"/>
      <c r="J423" s="147">
        <f>ROUND(I423*H423,2)</f>
        <v>0</v>
      </c>
      <c r="K423" s="143" t="s">
        <v>3</v>
      </c>
      <c r="L423" s="36"/>
      <c r="M423" s="148" t="s">
        <v>3</v>
      </c>
      <c r="N423" s="149" t="s">
        <v>40</v>
      </c>
      <c r="O423" s="56"/>
      <c r="P423" s="150">
        <f>O423*H423</f>
        <v>0</v>
      </c>
      <c r="Q423" s="150">
        <v>0.00018</v>
      </c>
      <c r="R423" s="150">
        <f>Q423*H423</f>
        <v>0.00198</v>
      </c>
      <c r="S423" s="150">
        <v>0</v>
      </c>
      <c r="T423" s="151">
        <f>S423*H423</f>
        <v>0</v>
      </c>
      <c r="U423" s="35"/>
      <c r="V423" s="35"/>
      <c r="W423" s="35"/>
      <c r="X423" s="35"/>
      <c r="Y423" s="35"/>
      <c r="Z423" s="35"/>
      <c r="AA423" s="35"/>
      <c r="AB423" s="35"/>
      <c r="AC423" s="35"/>
      <c r="AD423" s="35"/>
      <c r="AE423" s="35"/>
      <c r="AR423" s="152" t="s">
        <v>125</v>
      </c>
      <c r="AT423" s="152" t="s">
        <v>121</v>
      </c>
      <c r="AU423" s="152" t="s">
        <v>78</v>
      </c>
      <c r="AY423" s="20" t="s">
        <v>118</v>
      </c>
      <c r="BE423" s="153">
        <f>IF(N423="základní",J423,0)</f>
        <v>0</v>
      </c>
      <c r="BF423" s="153">
        <f>IF(N423="snížená",J423,0)</f>
        <v>0</v>
      </c>
      <c r="BG423" s="153">
        <f>IF(N423="zákl. přenesená",J423,0)</f>
        <v>0</v>
      </c>
      <c r="BH423" s="153">
        <f>IF(N423="sníž. přenesená",J423,0)</f>
        <v>0</v>
      </c>
      <c r="BI423" s="153">
        <f>IF(N423="nulová",J423,0)</f>
        <v>0</v>
      </c>
      <c r="BJ423" s="20" t="s">
        <v>31</v>
      </c>
      <c r="BK423" s="153">
        <f>ROUND(I423*H423,2)</f>
        <v>0</v>
      </c>
      <c r="BL423" s="20" t="s">
        <v>125</v>
      </c>
      <c r="BM423" s="152" t="s">
        <v>1587</v>
      </c>
    </row>
    <row r="424" spans="2:51" s="13" customFormat="1" ht="11.25">
      <c r="B424" s="154"/>
      <c r="D424" s="155" t="s">
        <v>127</v>
      </c>
      <c r="E424" s="156" t="s">
        <v>3</v>
      </c>
      <c r="F424" s="157" t="s">
        <v>173</v>
      </c>
      <c r="H424" s="158">
        <v>11</v>
      </c>
      <c r="I424" s="159"/>
      <c r="L424" s="154"/>
      <c r="M424" s="160"/>
      <c r="N424" s="161"/>
      <c r="O424" s="161"/>
      <c r="P424" s="161"/>
      <c r="Q424" s="161"/>
      <c r="R424" s="161"/>
      <c r="S424" s="161"/>
      <c r="T424" s="162"/>
      <c r="AT424" s="156" t="s">
        <v>127</v>
      </c>
      <c r="AU424" s="156" t="s">
        <v>78</v>
      </c>
      <c r="AV424" s="13" t="s">
        <v>78</v>
      </c>
      <c r="AW424" s="13" t="s">
        <v>30</v>
      </c>
      <c r="AX424" s="13" t="s">
        <v>31</v>
      </c>
      <c r="AY424" s="156" t="s">
        <v>118</v>
      </c>
    </row>
    <row r="425" spans="1:65" s="2" customFormat="1" ht="16.5" customHeight="1">
      <c r="A425" s="35"/>
      <c r="B425" s="140"/>
      <c r="C425" s="141" t="s">
        <v>885</v>
      </c>
      <c r="D425" s="141" t="s">
        <v>121</v>
      </c>
      <c r="E425" s="142" t="s">
        <v>1588</v>
      </c>
      <c r="F425" s="143" t="s">
        <v>1589</v>
      </c>
      <c r="G425" s="144" t="s">
        <v>142</v>
      </c>
      <c r="H425" s="145">
        <v>6</v>
      </c>
      <c r="I425" s="146"/>
      <c r="J425" s="147">
        <f>ROUND(I425*H425,2)</f>
        <v>0</v>
      </c>
      <c r="K425" s="143" t="s">
        <v>271</v>
      </c>
      <c r="L425" s="36"/>
      <c r="M425" s="148" t="s">
        <v>3</v>
      </c>
      <c r="N425" s="149" t="s">
        <v>40</v>
      </c>
      <c r="O425" s="56"/>
      <c r="P425" s="150">
        <f>O425*H425</f>
        <v>0</v>
      </c>
      <c r="Q425" s="150">
        <v>0.00047</v>
      </c>
      <c r="R425" s="150">
        <f>Q425*H425</f>
        <v>0.00282</v>
      </c>
      <c r="S425" s="150">
        <v>0</v>
      </c>
      <c r="T425" s="151">
        <f>S425*H425</f>
        <v>0</v>
      </c>
      <c r="U425" s="35"/>
      <c r="V425" s="35"/>
      <c r="W425" s="35"/>
      <c r="X425" s="35"/>
      <c r="Y425" s="35"/>
      <c r="Z425" s="35"/>
      <c r="AA425" s="35"/>
      <c r="AB425" s="35"/>
      <c r="AC425" s="35"/>
      <c r="AD425" s="35"/>
      <c r="AE425" s="35"/>
      <c r="AR425" s="152" t="s">
        <v>125</v>
      </c>
      <c r="AT425" s="152" t="s">
        <v>121</v>
      </c>
      <c r="AU425" s="152" t="s">
        <v>78</v>
      </c>
      <c r="AY425" s="20" t="s">
        <v>118</v>
      </c>
      <c r="BE425" s="153">
        <f>IF(N425="základní",J425,0)</f>
        <v>0</v>
      </c>
      <c r="BF425" s="153">
        <f>IF(N425="snížená",J425,0)</f>
        <v>0</v>
      </c>
      <c r="BG425" s="153">
        <f>IF(N425="zákl. přenesená",J425,0)</f>
        <v>0</v>
      </c>
      <c r="BH425" s="153">
        <f>IF(N425="sníž. přenesená",J425,0)</f>
        <v>0</v>
      </c>
      <c r="BI425" s="153">
        <f>IF(N425="nulová",J425,0)</f>
        <v>0</v>
      </c>
      <c r="BJ425" s="20" t="s">
        <v>31</v>
      </c>
      <c r="BK425" s="153">
        <f>ROUND(I425*H425,2)</f>
        <v>0</v>
      </c>
      <c r="BL425" s="20" t="s">
        <v>125</v>
      </c>
      <c r="BM425" s="152" t="s">
        <v>1590</v>
      </c>
    </row>
    <row r="426" spans="1:47" s="2" customFormat="1" ht="11.25">
      <c r="A426" s="35"/>
      <c r="B426" s="36"/>
      <c r="C426" s="35"/>
      <c r="D426" s="181" t="s">
        <v>273</v>
      </c>
      <c r="E426" s="35"/>
      <c r="F426" s="182" t="s">
        <v>1591</v>
      </c>
      <c r="G426" s="35"/>
      <c r="H426" s="35"/>
      <c r="I426" s="183"/>
      <c r="J426" s="35"/>
      <c r="K426" s="35"/>
      <c r="L426" s="36"/>
      <c r="M426" s="184"/>
      <c r="N426" s="185"/>
      <c r="O426" s="56"/>
      <c r="P426" s="56"/>
      <c r="Q426" s="56"/>
      <c r="R426" s="56"/>
      <c r="S426" s="56"/>
      <c r="T426" s="57"/>
      <c r="U426" s="35"/>
      <c r="V426" s="35"/>
      <c r="W426" s="35"/>
      <c r="X426" s="35"/>
      <c r="Y426" s="35"/>
      <c r="Z426" s="35"/>
      <c r="AA426" s="35"/>
      <c r="AB426" s="35"/>
      <c r="AC426" s="35"/>
      <c r="AD426" s="35"/>
      <c r="AE426" s="35"/>
      <c r="AT426" s="20" t="s">
        <v>273</v>
      </c>
      <c r="AU426" s="20" t="s">
        <v>78</v>
      </c>
    </row>
    <row r="427" spans="2:51" s="13" customFormat="1" ht="11.25">
      <c r="B427" s="154"/>
      <c r="D427" s="155" t="s">
        <v>127</v>
      </c>
      <c r="E427" s="156" t="s">
        <v>3</v>
      </c>
      <c r="F427" s="157" t="s">
        <v>1592</v>
      </c>
      <c r="H427" s="158">
        <v>6</v>
      </c>
      <c r="I427" s="159"/>
      <c r="L427" s="154"/>
      <c r="M427" s="160"/>
      <c r="N427" s="161"/>
      <c r="O427" s="161"/>
      <c r="P427" s="161"/>
      <c r="Q427" s="161"/>
      <c r="R427" s="161"/>
      <c r="S427" s="161"/>
      <c r="T427" s="162"/>
      <c r="AT427" s="156" t="s">
        <v>127</v>
      </c>
      <c r="AU427" s="156" t="s">
        <v>78</v>
      </c>
      <c r="AV427" s="13" t="s">
        <v>78</v>
      </c>
      <c r="AW427" s="13" t="s">
        <v>30</v>
      </c>
      <c r="AX427" s="13" t="s">
        <v>31</v>
      </c>
      <c r="AY427" s="156" t="s">
        <v>118</v>
      </c>
    </row>
    <row r="428" spans="1:65" s="2" customFormat="1" ht="16.5" customHeight="1">
      <c r="A428" s="35"/>
      <c r="B428" s="140"/>
      <c r="C428" s="194" t="s">
        <v>892</v>
      </c>
      <c r="D428" s="194" t="s">
        <v>445</v>
      </c>
      <c r="E428" s="195" t="s">
        <v>1593</v>
      </c>
      <c r="F428" s="196" t="s">
        <v>1594</v>
      </c>
      <c r="G428" s="197" t="s">
        <v>142</v>
      </c>
      <c r="H428" s="198">
        <v>6.6</v>
      </c>
      <c r="I428" s="199"/>
      <c r="J428" s="200">
        <f>ROUND(I428*H428,2)</f>
        <v>0</v>
      </c>
      <c r="K428" s="196" t="s">
        <v>271</v>
      </c>
      <c r="L428" s="201"/>
      <c r="M428" s="202" t="s">
        <v>3</v>
      </c>
      <c r="N428" s="203" t="s">
        <v>40</v>
      </c>
      <c r="O428" s="56"/>
      <c r="P428" s="150">
        <f>O428*H428</f>
        <v>0</v>
      </c>
      <c r="Q428" s="150">
        <v>0.01715</v>
      </c>
      <c r="R428" s="150">
        <f>Q428*H428</f>
        <v>0.11318999999999999</v>
      </c>
      <c r="S428" s="150">
        <v>0</v>
      </c>
      <c r="T428" s="151">
        <f>S428*H428</f>
        <v>0</v>
      </c>
      <c r="U428" s="35"/>
      <c r="V428" s="35"/>
      <c r="W428" s="35"/>
      <c r="X428" s="35"/>
      <c r="Y428" s="35"/>
      <c r="Z428" s="35"/>
      <c r="AA428" s="35"/>
      <c r="AB428" s="35"/>
      <c r="AC428" s="35"/>
      <c r="AD428" s="35"/>
      <c r="AE428" s="35"/>
      <c r="AR428" s="152" t="s">
        <v>160</v>
      </c>
      <c r="AT428" s="152" t="s">
        <v>445</v>
      </c>
      <c r="AU428" s="152" t="s">
        <v>78</v>
      </c>
      <c r="AY428" s="20" t="s">
        <v>118</v>
      </c>
      <c r="BE428" s="153">
        <f>IF(N428="základní",J428,0)</f>
        <v>0</v>
      </c>
      <c r="BF428" s="153">
        <f>IF(N428="snížená",J428,0)</f>
        <v>0</v>
      </c>
      <c r="BG428" s="153">
        <f>IF(N428="zákl. přenesená",J428,0)</f>
        <v>0</v>
      </c>
      <c r="BH428" s="153">
        <f>IF(N428="sníž. přenesená",J428,0)</f>
        <v>0</v>
      </c>
      <c r="BI428" s="153">
        <f>IF(N428="nulová",J428,0)</f>
        <v>0</v>
      </c>
      <c r="BJ428" s="20" t="s">
        <v>31</v>
      </c>
      <c r="BK428" s="153">
        <f>ROUND(I428*H428,2)</f>
        <v>0</v>
      </c>
      <c r="BL428" s="20" t="s">
        <v>125</v>
      </c>
      <c r="BM428" s="152" t="s">
        <v>1595</v>
      </c>
    </row>
    <row r="429" spans="2:51" s="13" customFormat="1" ht="11.25">
      <c r="B429" s="154"/>
      <c r="D429" s="155" t="s">
        <v>127</v>
      </c>
      <c r="E429" s="156" t="s">
        <v>3</v>
      </c>
      <c r="F429" s="157" t="s">
        <v>1596</v>
      </c>
      <c r="H429" s="158">
        <v>6.6</v>
      </c>
      <c r="I429" s="159"/>
      <c r="L429" s="154"/>
      <c r="M429" s="160"/>
      <c r="N429" s="161"/>
      <c r="O429" s="161"/>
      <c r="P429" s="161"/>
      <c r="Q429" s="161"/>
      <c r="R429" s="161"/>
      <c r="S429" s="161"/>
      <c r="T429" s="162"/>
      <c r="AT429" s="156" t="s">
        <v>127</v>
      </c>
      <c r="AU429" s="156" t="s">
        <v>78</v>
      </c>
      <c r="AV429" s="13" t="s">
        <v>78</v>
      </c>
      <c r="AW429" s="13" t="s">
        <v>30</v>
      </c>
      <c r="AX429" s="13" t="s">
        <v>69</v>
      </c>
      <c r="AY429" s="156" t="s">
        <v>118</v>
      </c>
    </row>
    <row r="430" spans="2:51" s="15" customFormat="1" ht="11.25">
      <c r="B430" s="170"/>
      <c r="D430" s="155" t="s">
        <v>127</v>
      </c>
      <c r="E430" s="171" t="s">
        <v>3</v>
      </c>
      <c r="F430" s="172" t="s">
        <v>150</v>
      </c>
      <c r="H430" s="173">
        <v>6.6</v>
      </c>
      <c r="I430" s="174"/>
      <c r="L430" s="170"/>
      <c r="M430" s="175"/>
      <c r="N430" s="176"/>
      <c r="O430" s="176"/>
      <c r="P430" s="176"/>
      <c r="Q430" s="176"/>
      <c r="R430" s="176"/>
      <c r="S430" s="176"/>
      <c r="T430" s="177"/>
      <c r="AT430" s="171" t="s">
        <v>127</v>
      </c>
      <c r="AU430" s="171" t="s">
        <v>78</v>
      </c>
      <c r="AV430" s="15" t="s">
        <v>125</v>
      </c>
      <c r="AW430" s="15" t="s">
        <v>30</v>
      </c>
      <c r="AX430" s="15" t="s">
        <v>31</v>
      </c>
      <c r="AY430" s="171" t="s">
        <v>118</v>
      </c>
    </row>
    <row r="431" spans="1:65" s="2" customFormat="1" ht="16.5" customHeight="1">
      <c r="A431" s="35"/>
      <c r="B431" s="140"/>
      <c r="C431" s="141" t="s">
        <v>896</v>
      </c>
      <c r="D431" s="141" t="s">
        <v>121</v>
      </c>
      <c r="E431" s="142" t="s">
        <v>1597</v>
      </c>
      <c r="F431" s="143" t="s">
        <v>1598</v>
      </c>
      <c r="G431" s="144" t="s">
        <v>171</v>
      </c>
      <c r="H431" s="145">
        <v>4</v>
      </c>
      <c r="I431" s="146"/>
      <c r="J431" s="147">
        <f>ROUND(I431*H431,2)</f>
        <v>0</v>
      </c>
      <c r="K431" s="143" t="s">
        <v>271</v>
      </c>
      <c r="L431" s="36"/>
      <c r="M431" s="148" t="s">
        <v>3</v>
      </c>
      <c r="N431" s="149" t="s">
        <v>40</v>
      </c>
      <c r="O431" s="56"/>
      <c r="P431" s="150">
        <f>O431*H431</f>
        <v>0</v>
      </c>
      <c r="Q431" s="150">
        <v>0.00046</v>
      </c>
      <c r="R431" s="150">
        <f>Q431*H431</f>
        <v>0.00184</v>
      </c>
      <c r="S431" s="150">
        <v>0</v>
      </c>
      <c r="T431" s="151">
        <f>S431*H431</f>
        <v>0</v>
      </c>
      <c r="U431" s="35"/>
      <c r="V431" s="35"/>
      <c r="W431" s="35"/>
      <c r="X431" s="35"/>
      <c r="Y431" s="35"/>
      <c r="Z431" s="35"/>
      <c r="AA431" s="35"/>
      <c r="AB431" s="35"/>
      <c r="AC431" s="35"/>
      <c r="AD431" s="35"/>
      <c r="AE431" s="35"/>
      <c r="AR431" s="152" t="s">
        <v>125</v>
      </c>
      <c r="AT431" s="152" t="s">
        <v>121</v>
      </c>
      <c r="AU431" s="152" t="s">
        <v>78</v>
      </c>
      <c r="AY431" s="20" t="s">
        <v>118</v>
      </c>
      <c r="BE431" s="153">
        <f>IF(N431="základní",J431,0)</f>
        <v>0</v>
      </c>
      <c r="BF431" s="153">
        <f>IF(N431="snížená",J431,0)</f>
        <v>0</v>
      </c>
      <c r="BG431" s="153">
        <f>IF(N431="zákl. přenesená",J431,0)</f>
        <v>0</v>
      </c>
      <c r="BH431" s="153">
        <f>IF(N431="sníž. přenesená",J431,0)</f>
        <v>0</v>
      </c>
      <c r="BI431" s="153">
        <f>IF(N431="nulová",J431,0)</f>
        <v>0</v>
      </c>
      <c r="BJ431" s="20" t="s">
        <v>31</v>
      </c>
      <c r="BK431" s="153">
        <f>ROUND(I431*H431,2)</f>
        <v>0</v>
      </c>
      <c r="BL431" s="20" t="s">
        <v>125</v>
      </c>
      <c r="BM431" s="152" t="s">
        <v>1599</v>
      </c>
    </row>
    <row r="432" spans="1:47" s="2" customFormat="1" ht="11.25">
      <c r="A432" s="35"/>
      <c r="B432" s="36"/>
      <c r="C432" s="35"/>
      <c r="D432" s="181" t="s">
        <v>273</v>
      </c>
      <c r="E432" s="35"/>
      <c r="F432" s="182" t="s">
        <v>1600</v>
      </c>
      <c r="G432" s="35"/>
      <c r="H432" s="35"/>
      <c r="I432" s="183"/>
      <c r="J432" s="35"/>
      <c r="K432" s="35"/>
      <c r="L432" s="36"/>
      <c r="M432" s="184"/>
      <c r="N432" s="185"/>
      <c r="O432" s="56"/>
      <c r="P432" s="56"/>
      <c r="Q432" s="56"/>
      <c r="R432" s="56"/>
      <c r="S432" s="56"/>
      <c r="T432" s="57"/>
      <c r="U432" s="35"/>
      <c r="V432" s="35"/>
      <c r="W432" s="35"/>
      <c r="X432" s="35"/>
      <c r="Y432" s="35"/>
      <c r="Z432" s="35"/>
      <c r="AA432" s="35"/>
      <c r="AB432" s="35"/>
      <c r="AC432" s="35"/>
      <c r="AD432" s="35"/>
      <c r="AE432" s="35"/>
      <c r="AT432" s="20" t="s">
        <v>273</v>
      </c>
      <c r="AU432" s="20" t="s">
        <v>78</v>
      </c>
    </row>
    <row r="433" spans="2:51" s="13" customFormat="1" ht="11.25">
      <c r="B433" s="154"/>
      <c r="D433" s="155" t="s">
        <v>127</v>
      </c>
      <c r="E433" s="156" t="s">
        <v>3</v>
      </c>
      <c r="F433" s="157" t="s">
        <v>125</v>
      </c>
      <c r="H433" s="158">
        <v>4</v>
      </c>
      <c r="I433" s="159"/>
      <c r="L433" s="154"/>
      <c r="M433" s="160"/>
      <c r="N433" s="161"/>
      <c r="O433" s="161"/>
      <c r="P433" s="161"/>
      <c r="Q433" s="161"/>
      <c r="R433" s="161"/>
      <c r="S433" s="161"/>
      <c r="T433" s="162"/>
      <c r="AT433" s="156" t="s">
        <v>127</v>
      </c>
      <c r="AU433" s="156" t="s">
        <v>78</v>
      </c>
      <c r="AV433" s="13" t="s">
        <v>78</v>
      </c>
      <c r="AW433" s="13" t="s">
        <v>30</v>
      </c>
      <c r="AX433" s="13" t="s">
        <v>31</v>
      </c>
      <c r="AY433" s="156" t="s">
        <v>118</v>
      </c>
    </row>
    <row r="434" spans="1:65" s="2" customFormat="1" ht="24.2" customHeight="1">
      <c r="A434" s="35"/>
      <c r="B434" s="140"/>
      <c r="C434" s="141" t="s">
        <v>903</v>
      </c>
      <c r="D434" s="141" t="s">
        <v>121</v>
      </c>
      <c r="E434" s="142" t="s">
        <v>1601</v>
      </c>
      <c r="F434" s="143" t="s">
        <v>1602</v>
      </c>
      <c r="G434" s="144" t="s">
        <v>171</v>
      </c>
      <c r="H434" s="145">
        <v>4</v>
      </c>
      <c r="I434" s="146"/>
      <c r="J434" s="147">
        <f>ROUND(I434*H434,2)</f>
        <v>0</v>
      </c>
      <c r="K434" s="143" t="s">
        <v>3</v>
      </c>
      <c r="L434" s="36"/>
      <c r="M434" s="148" t="s">
        <v>3</v>
      </c>
      <c r="N434" s="149" t="s">
        <v>40</v>
      </c>
      <c r="O434" s="56"/>
      <c r="P434" s="150">
        <f>O434*H434</f>
        <v>0</v>
      </c>
      <c r="Q434" s="150">
        <v>8E-05</v>
      </c>
      <c r="R434" s="150">
        <f>Q434*H434</f>
        <v>0.00032</v>
      </c>
      <c r="S434" s="150">
        <v>0</v>
      </c>
      <c r="T434" s="151">
        <f>S434*H434</f>
        <v>0</v>
      </c>
      <c r="U434" s="35"/>
      <c r="V434" s="35"/>
      <c r="W434" s="35"/>
      <c r="X434" s="35"/>
      <c r="Y434" s="35"/>
      <c r="Z434" s="35"/>
      <c r="AA434" s="35"/>
      <c r="AB434" s="35"/>
      <c r="AC434" s="35"/>
      <c r="AD434" s="35"/>
      <c r="AE434" s="35"/>
      <c r="AR434" s="152" t="s">
        <v>125</v>
      </c>
      <c r="AT434" s="152" t="s">
        <v>121</v>
      </c>
      <c r="AU434" s="152" t="s">
        <v>78</v>
      </c>
      <c r="AY434" s="20" t="s">
        <v>118</v>
      </c>
      <c r="BE434" s="153">
        <f>IF(N434="základní",J434,0)</f>
        <v>0</v>
      </c>
      <c r="BF434" s="153">
        <f>IF(N434="snížená",J434,0)</f>
        <v>0</v>
      </c>
      <c r="BG434" s="153">
        <f>IF(N434="zákl. přenesená",J434,0)</f>
        <v>0</v>
      </c>
      <c r="BH434" s="153">
        <f>IF(N434="sníž. přenesená",J434,0)</f>
        <v>0</v>
      </c>
      <c r="BI434" s="153">
        <f>IF(N434="nulová",J434,0)</f>
        <v>0</v>
      </c>
      <c r="BJ434" s="20" t="s">
        <v>31</v>
      </c>
      <c r="BK434" s="153">
        <f>ROUND(I434*H434,2)</f>
        <v>0</v>
      </c>
      <c r="BL434" s="20" t="s">
        <v>125</v>
      </c>
      <c r="BM434" s="152" t="s">
        <v>1603</v>
      </c>
    </row>
    <row r="435" spans="2:51" s="13" customFormat="1" ht="11.25">
      <c r="B435" s="154"/>
      <c r="D435" s="155" t="s">
        <v>127</v>
      </c>
      <c r="E435" s="156" t="s">
        <v>3</v>
      </c>
      <c r="F435" s="157" t="s">
        <v>1604</v>
      </c>
      <c r="H435" s="158">
        <v>4</v>
      </c>
      <c r="I435" s="159"/>
      <c r="L435" s="154"/>
      <c r="M435" s="160"/>
      <c r="N435" s="161"/>
      <c r="O435" s="161"/>
      <c r="P435" s="161"/>
      <c r="Q435" s="161"/>
      <c r="R435" s="161"/>
      <c r="S435" s="161"/>
      <c r="T435" s="162"/>
      <c r="AT435" s="156" t="s">
        <v>127</v>
      </c>
      <c r="AU435" s="156" t="s">
        <v>78</v>
      </c>
      <c r="AV435" s="13" t="s">
        <v>78</v>
      </c>
      <c r="AW435" s="13" t="s">
        <v>30</v>
      </c>
      <c r="AX435" s="13" t="s">
        <v>69</v>
      </c>
      <c r="AY435" s="156" t="s">
        <v>118</v>
      </c>
    </row>
    <row r="436" spans="2:51" s="15" customFormat="1" ht="11.25">
      <c r="B436" s="170"/>
      <c r="D436" s="155" t="s">
        <v>127</v>
      </c>
      <c r="E436" s="171" t="s">
        <v>3</v>
      </c>
      <c r="F436" s="172" t="s">
        <v>150</v>
      </c>
      <c r="H436" s="173">
        <v>4</v>
      </c>
      <c r="I436" s="174"/>
      <c r="L436" s="170"/>
      <c r="M436" s="175"/>
      <c r="N436" s="176"/>
      <c r="O436" s="176"/>
      <c r="P436" s="176"/>
      <c r="Q436" s="176"/>
      <c r="R436" s="176"/>
      <c r="S436" s="176"/>
      <c r="T436" s="177"/>
      <c r="AT436" s="171" t="s">
        <v>127</v>
      </c>
      <c r="AU436" s="171" t="s">
        <v>78</v>
      </c>
      <c r="AV436" s="15" t="s">
        <v>125</v>
      </c>
      <c r="AW436" s="15" t="s">
        <v>30</v>
      </c>
      <c r="AX436" s="15" t="s">
        <v>31</v>
      </c>
      <c r="AY436" s="171" t="s">
        <v>118</v>
      </c>
    </row>
    <row r="437" spans="2:63" s="12" customFormat="1" ht="22.9" customHeight="1">
      <c r="B437" s="127"/>
      <c r="D437" s="128" t="s">
        <v>68</v>
      </c>
      <c r="E437" s="138" t="s">
        <v>119</v>
      </c>
      <c r="F437" s="138" t="s">
        <v>120</v>
      </c>
      <c r="I437" s="130"/>
      <c r="J437" s="139">
        <f>BK437</f>
        <v>0</v>
      </c>
      <c r="L437" s="127"/>
      <c r="M437" s="132"/>
      <c r="N437" s="133"/>
      <c r="O437" s="133"/>
      <c r="P437" s="134">
        <f>SUM(P438:P455)</f>
        <v>0</v>
      </c>
      <c r="Q437" s="133"/>
      <c r="R437" s="134">
        <f>SUM(R438:R455)</f>
        <v>0</v>
      </c>
      <c r="S437" s="133"/>
      <c r="T437" s="135">
        <f>SUM(T438:T455)</f>
        <v>0</v>
      </c>
      <c r="AR437" s="128" t="s">
        <v>31</v>
      </c>
      <c r="AT437" s="136" t="s">
        <v>68</v>
      </c>
      <c r="AU437" s="136" t="s">
        <v>31</v>
      </c>
      <c r="AY437" s="128" t="s">
        <v>118</v>
      </c>
      <c r="BK437" s="137">
        <f>SUM(BK438:BK455)</f>
        <v>0</v>
      </c>
    </row>
    <row r="438" spans="1:65" s="2" customFormat="1" ht="16.5" customHeight="1">
      <c r="A438" s="35"/>
      <c r="B438" s="140"/>
      <c r="C438" s="141" t="s">
        <v>908</v>
      </c>
      <c r="D438" s="141" t="s">
        <v>121</v>
      </c>
      <c r="E438" s="142" t="s">
        <v>918</v>
      </c>
      <c r="F438" s="143" t="s">
        <v>919</v>
      </c>
      <c r="G438" s="144" t="s">
        <v>142</v>
      </c>
      <c r="H438" s="145">
        <v>786</v>
      </c>
      <c r="I438" s="146"/>
      <c r="J438" s="147">
        <f>ROUND(I438*H438,2)</f>
        <v>0</v>
      </c>
      <c r="K438" s="143" t="s">
        <v>271</v>
      </c>
      <c r="L438" s="36"/>
      <c r="M438" s="148" t="s">
        <v>3</v>
      </c>
      <c r="N438" s="149" t="s">
        <v>40</v>
      </c>
      <c r="O438" s="56"/>
      <c r="P438" s="150">
        <f>O438*H438</f>
        <v>0</v>
      </c>
      <c r="Q438" s="150">
        <v>0</v>
      </c>
      <c r="R438" s="150">
        <f>Q438*H438</f>
        <v>0</v>
      </c>
      <c r="S438" s="150">
        <v>0</v>
      </c>
      <c r="T438" s="151">
        <f>S438*H438</f>
        <v>0</v>
      </c>
      <c r="U438" s="35"/>
      <c r="V438" s="35"/>
      <c r="W438" s="35"/>
      <c r="X438" s="35"/>
      <c r="Y438" s="35"/>
      <c r="Z438" s="35"/>
      <c r="AA438" s="35"/>
      <c r="AB438" s="35"/>
      <c r="AC438" s="35"/>
      <c r="AD438" s="35"/>
      <c r="AE438" s="35"/>
      <c r="AR438" s="152" t="s">
        <v>125</v>
      </c>
      <c r="AT438" s="152" t="s">
        <v>121</v>
      </c>
      <c r="AU438" s="152" t="s">
        <v>78</v>
      </c>
      <c r="AY438" s="20" t="s">
        <v>118</v>
      </c>
      <c r="BE438" s="153">
        <f>IF(N438="základní",J438,0)</f>
        <v>0</v>
      </c>
      <c r="BF438" s="153">
        <f>IF(N438="snížená",J438,0)</f>
        <v>0</v>
      </c>
      <c r="BG438" s="153">
        <f>IF(N438="zákl. přenesená",J438,0)</f>
        <v>0</v>
      </c>
      <c r="BH438" s="153">
        <f>IF(N438="sníž. přenesená",J438,0)</f>
        <v>0</v>
      </c>
      <c r="BI438" s="153">
        <f>IF(N438="nulová",J438,0)</f>
        <v>0</v>
      </c>
      <c r="BJ438" s="20" t="s">
        <v>31</v>
      </c>
      <c r="BK438" s="153">
        <f>ROUND(I438*H438,2)</f>
        <v>0</v>
      </c>
      <c r="BL438" s="20" t="s">
        <v>125</v>
      </c>
      <c r="BM438" s="152" t="s">
        <v>1605</v>
      </c>
    </row>
    <row r="439" spans="1:47" s="2" customFormat="1" ht="11.25">
      <c r="A439" s="35"/>
      <c r="B439" s="36"/>
      <c r="C439" s="35"/>
      <c r="D439" s="181" t="s">
        <v>273</v>
      </c>
      <c r="E439" s="35"/>
      <c r="F439" s="182" t="s">
        <v>921</v>
      </c>
      <c r="G439" s="35"/>
      <c r="H439" s="35"/>
      <c r="I439" s="183"/>
      <c r="J439" s="35"/>
      <c r="K439" s="35"/>
      <c r="L439" s="36"/>
      <c r="M439" s="184"/>
      <c r="N439" s="185"/>
      <c r="O439" s="56"/>
      <c r="P439" s="56"/>
      <c r="Q439" s="56"/>
      <c r="R439" s="56"/>
      <c r="S439" s="56"/>
      <c r="T439" s="57"/>
      <c r="U439" s="35"/>
      <c r="V439" s="35"/>
      <c r="W439" s="35"/>
      <c r="X439" s="35"/>
      <c r="Y439" s="35"/>
      <c r="Z439" s="35"/>
      <c r="AA439" s="35"/>
      <c r="AB439" s="35"/>
      <c r="AC439" s="35"/>
      <c r="AD439" s="35"/>
      <c r="AE439" s="35"/>
      <c r="AT439" s="20" t="s">
        <v>273</v>
      </c>
      <c r="AU439" s="20" t="s">
        <v>78</v>
      </c>
    </row>
    <row r="440" spans="2:51" s="13" customFormat="1" ht="11.25">
      <c r="B440" s="154"/>
      <c r="D440" s="155" t="s">
        <v>127</v>
      </c>
      <c r="E440" s="156" t="s">
        <v>3</v>
      </c>
      <c r="F440" s="157" t="s">
        <v>1606</v>
      </c>
      <c r="H440" s="158">
        <v>786</v>
      </c>
      <c r="I440" s="159"/>
      <c r="L440" s="154"/>
      <c r="M440" s="160"/>
      <c r="N440" s="161"/>
      <c r="O440" s="161"/>
      <c r="P440" s="161"/>
      <c r="Q440" s="161"/>
      <c r="R440" s="161"/>
      <c r="S440" s="161"/>
      <c r="T440" s="162"/>
      <c r="AT440" s="156" t="s">
        <v>127</v>
      </c>
      <c r="AU440" s="156" t="s">
        <v>78</v>
      </c>
      <c r="AV440" s="13" t="s">
        <v>78</v>
      </c>
      <c r="AW440" s="13" t="s">
        <v>30</v>
      </c>
      <c r="AX440" s="13" t="s">
        <v>31</v>
      </c>
      <c r="AY440" s="156" t="s">
        <v>118</v>
      </c>
    </row>
    <row r="441" spans="1:65" s="2" customFormat="1" ht="24.2" customHeight="1">
      <c r="A441" s="35"/>
      <c r="B441" s="140"/>
      <c r="C441" s="141" t="s">
        <v>914</v>
      </c>
      <c r="D441" s="141" t="s">
        <v>121</v>
      </c>
      <c r="E441" s="142" t="s">
        <v>924</v>
      </c>
      <c r="F441" s="143" t="s">
        <v>925</v>
      </c>
      <c r="G441" s="144" t="s">
        <v>448</v>
      </c>
      <c r="H441" s="145">
        <v>674.408</v>
      </c>
      <c r="I441" s="146"/>
      <c r="J441" s="147">
        <f>ROUND(I441*H441,2)</f>
        <v>0</v>
      </c>
      <c r="K441" s="143" t="s">
        <v>271</v>
      </c>
      <c r="L441" s="36"/>
      <c r="M441" s="148" t="s">
        <v>3</v>
      </c>
      <c r="N441" s="149" t="s">
        <v>40</v>
      </c>
      <c r="O441" s="56"/>
      <c r="P441" s="150">
        <f>O441*H441</f>
        <v>0</v>
      </c>
      <c r="Q441" s="150">
        <v>0</v>
      </c>
      <c r="R441" s="150">
        <f>Q441*H441</f>
        <v>0</v>
      </c>
      <c r="S441" s="150">
        <v>0</v>
      </c>
      <c r="T441" s="151">
        <f>S441*H441</f>
        <v>0</v>
      </c>
      <c r="U441" s="35"/>
      <c r="V441" s="35"/>
      <c r="W441" s="35"/>
      <c r="X441" s="35"/>
      <c r="Y441" s="35"/>
      <c r="Z441" s="35"/>
      <c r="AA441" s="35"/>
      <c r="AB441" s="35"/>
      <c r="AC441" s="35"/>
      <c r="AD441" s="35"/>
      <c r="AE441" s="35"/>
      <c r="AR441" s="152" t="s">
        <v>125</v>
      </c>
      <c r="AT441" s="152" t="s">
        <v>121</v>
      </c>
      <c r="AU441" s="152" t="s">
        <v>78</v>
      </c>
      <c r="AY441" s="20" t="s">
        <v>118</v>
      </c>
      <c r="BE441" s="153">
        <f>IF(N441="základní",J441,0)</f>
        <v>0</v>
      </c>
      <c r="BF441" s="153">
        <f>IF(N441="snížená",J441,0)</f>
        <v>0</v>
      </c>
      <c r="BG441" s="153">
        <f>IF(N441="zákl. přenesená",J441,0)</f>
        <v>0</v>
      </c>
      <c r="BH441" s="153">
        <f>IF(N441="sníž. přenesená",J441,0)</f>
        <v>0</v>
      </c>
      <c r="BI441" s="153">
        <f>IF(N441="nulová",J441,0)</f>
        <v>0</v>
      </c>
      <c r="BJ441" s="20" t="s">
        <v>31</v>
      </c>
      <c r="BK441" s="153">
        <f>ROUND(I441*H441,2)</f>
        <v>0</v>
      </c>
      <c r="BL441" s="20" t="s">
        <v>125</v>
      </c>
      <c r="BM441" s="152" t="s">
        <v>1607</v>
      </c>
    </row>
    <row r="442" spans="1:47" s="2" customFormat="1" ht="11.25">
      <c r="A442" s="35"/>
      <c r="B442" s="36"/>
      <c r="C442" s="35"/>
      <c r="D442" s="181" t="s">
        <v>273</v>
      </c>
      <c r="E442" s="35"/>
      <c r="F442" s="182" t="s">
        <v>927</v>
      </c>
      <c r="G442" s="35"/>
      <c r="H442" s="35"/>
      <c r="I442" s="183"/>
      <c r="J442" s="35"/>
      <c r="K442" s="35"/>
      <c r="L442" s="36"/>
      <c r="M442" s="184"/>
      <c r="N442" s="185"/>
      <c r="O442" s="56"/>
      <c r="P442" s="56"/>
      <c r="Q442" s="56"/>
      <c r="R442" s="56"/>
      <c r="S442" s="56"/>
      <c r="T442" s="57"/>
      <c r="U442" s="35"/>
      <c r="V442" s="35"/>
      <c r="W442" s="35"/>
      <c r="X442" s="35"/>
      <c r="Y442" s="35"/>
      <c r="Z442" s="35"/>
      <c r="AA442" s="35"/>
      <c r="AB442" s="35"/>
      <c r="AC442" s="35"/>
      <c r="AD442" s="35"/>
      <c r="AE442" s="35"/>
      <c r="AT442" s="20" t="s">
        <v>273</v>
      </c>
      <c r="AU442" s="20" t="s">
        <v>78</v>
      </c>
    </row>
    <row r="443" spans="2:51" s="13" customFormat="1" ht="11.25">
      <c r="B443" s="154"/>
      <c r="D443" s="155" t="s">
        <v>127</v>
      </c>
      <c r="E443" s="156" t="s">
        <v>3</v>
      </c>
      <c r="F443" s="157" t="s">
        <v>1608</v>
      </c>
      <c r="H443" s="158">
        <v>674.408</v>
      </c>
      <c r="I443" s="159"/>
      <c r="L443" s="154"/>
      <c r="M443" s="160"/>
      <c r="N443" s="161"/>
      <c r="O443" s="161"/>
      <c r="P443" s="161"/>
      <c r="Q443" s="161"/>
      <c r="R443" s="161"/>
      <c r="S443" s="161"/>
      <c r="T443" s="162"/>
      <c r="AT443" s="156" t="s">
        <v>127</v>
      </c>
      <c r="AU443" s="156" t="s">
        <v>78</v>
      </c>
      <c r="AV443" s="13" t="s">
        <v>78</v>
      </c>
      <c r="AW443" s="13" t="s">
        <v>30</v>
      </c>
      <c r="AX443" s="13" t="s">
        <v>31</v>
      </c>
      <c r="AY443" s="156" t="s">
        <v>118</v>
      </c>
    </row>
    <row r="444" spans="1:65" s="2" customFormat="1" ht="24.2" customHeight="1">
      <c r="A444" s="35"/>
      <c r="B444" s="140"/>
      <c r="C444" s="141" t="s">
        <v>917</v>
      </c>
      <c r="D444" s="141" t="s">
        <v>121</v>
      </c>
      <c r="E444" s="142" t="s">
        <v>930</v>
      </c>
      <c r="F444" s="143" t="s">
        <v>931</v>
      </c>
      <c r="G444" s="144" t="s">
        <v>448</v>
      </c>
      <c r="H444" s="145">
        <v>4720.856</v>
      </c>
      <c r="I444" s="146"/>
      <c r="J444" s="147">
        <f>ROUND(I444*H444,2)</f>
        <v>0</v>
      </c>
      <c r="K444" s="143" t="s">
        <v>271</v>
      </c>
      <c r="L444" s="36"/>
      <c r="M444" s="148" t="s">
        <v>3</v>
      </c>
      <c r="N444" s="149" t="s">
        <v>40</v>
      </c>
      <c r="O444" s="56"/>
      <c r="P444" s="150">
        <f>O444*H444</f>
        <v>0</v>
      </c>
      <c r="Q444" s="150">
        <v>0</v>
      </c>
      <c r="R444" s="150">
        <f>Q444*H444</f>
        <v>0</v>
      </c>
      <c r="S444" s="150">
        <v>0</v>
      </c>
      <c r="T444" s="151">
        <f>S444*H444</f>
        <v>0</v>
      </c>
      <c r="U444" s="35"/>
      <c r="V444" s="35"/>
      <c r="W444" s="35"/>
      <c r="X444" s="35"/>
      <c r="Y444" s="35"/>
      <c r="Z444" s="35"/>
      <c r="AA444" s="35"/>
      <c r="AB444" s="35"/>
      <c r="AC444" s="35"/>
      <c r="AD444" s="35"/>
      <c r="AE444" s="35"/>
      <c r="AR444" s="152" t="s">
        <v>125</v>
      </c>
      <c r="AT444" s="152" t="s">
        <v>121</v>
      </c>
      <c r="AU444" s="152" t="s">
        <v>78</v>
      </c>
      <c r="AY444" s="20" t="s">
        <v>118</v>
      </c>
      <c r="BE444" s="153">
        <f>IF(N444="základní",J444,0)</f>
        <v>0</v>
      </c>
      <c r="BF444" s="153">
        <f>IF(N444="snížená",J444,0)</f>
        <v>0</v>
      </c>
      <c r="BG444" s="153">
        <f>IF(N444="zákl. přenesená",J444,0)</f>
        <v>0</v>
      </c>
      <c r="BH444" s="153">
        <f>IF(N444="sníž. přenesená",J444,0)</f>
        <v>0</v>
      </c>
      <c r="BI444" s="153">
        <f>IF(N444="nulová",J444,0)</f>
        <v>0</v>
      </c>
      <c r="BJ444" s="20" t="s">
        <v>31</v>
      </c>
      <c r="BK444" s="153">
        <f>ROUND(I444*H444,2)</f>
        <v>0</v>
      </c>
      <c r="BL444" s="20" t="s">
        <v>125</v>
      </c>
      <c r="BM444" s="152" t="s">
        <v>1609</v>
      </c>
    </row>
    <row r="445" spans="1:47" s="2" customFormat="1" ht="11.25">
      <c r="A445" s="35"/>
      <c r="B445" s="36"/>
      <c r="C445" s="35"/>
      <c r="D445" s="181" t="s">
        <v>273</v>
      </c>
      <c r="E445" s="35"/>
      <c r="F445" s="182" t="s">
        <v>933</v>
      </c>
      <c r="G445" s="35"/>
      <c r="H445" s="35"/>
      <c r="I445" s="183"/>
      <c r="J445" s="35"/>
      <c r="K445" s="35"/>
      <c r="L445" s="36"/>
      <c r="M445" s="184"/>
      <c r="N445" s="185"/>
      <c r="O445" s="56"/>
      <c r="P445" s="56"/>
      <c r="Q445" s="56"/>
      <c r="R445" s="56"/>
      <c r="S445" s="56"/>
      <c r="T445" s="57"/>
      <c r="U445" s="35"/>
      <c r="V445" s="35"/>
      <c r="W445" s="35"/>
      <c r="X445" s="35"/>
      <c r="Y445" s="35"/>
      <c r="Z445" s="35"/>
      <c r="AA445" s="35"/>
      <c r="AB445" s="35"/>
      <c r="AC445" s="35"/>
      <c r="AD445" s="35"/>
      <c r="AE445" s="35"/>
      <c r="AT445" s="20" t="s">
        <v>273</v>
      </c>
      <c r="AU445" s="20" t="s">
        <v>78</v>
      </c>
    </row>
    <row r="446" spans="2:51" s="13" customFormat="1" ht="11.25">
      <c r="B446" s="154"/>
      <c r="D446" s="155" t="s">
        <v>127</v>
      </c>
      <c r="E446" s="156" t="s">
        <v>3</v>
      </c>
      <c r="F446" s="157" t="s">
        <v>1610</v>
      </c>
      <c r="H446" s="158">
        <v>4720.856</v>
      </c>
      <c r="I446" s="159"/>
      <c r="L446" s="154"/>
      <c r="M446" s="160"/>
      <c r="N446" s="161"/>
      <c r="O446" s="161"/>
      <c r="P446" s="161"/>
      <c r="Q446" s="161"/>
      <c r="R446" s="161"/>
      <c r="S446" s="161"/>
      <c r="T446" s="162"/>
      <c r="AT446" s="156" t="s">
        <v>127</v>
      </c>
      <c r="AU446" s="156" t="s">
        <v>78</v>
      </c>
      <c r="AV446" s="13" t="s">
        <v>78</v>
      </c>
      <c r="AW446" s="13" t="s">
        <v>30</v>
      </c>
      <c r="AX446" s="13" t="s">
        <v>69</v>
      </c>
      <c r="AY446" s="156" t="s">
        <v>118</v>
      </c>
    </row>
    <row r="447" spans="2:51" s="15" customFormat="1" ht="11.25">
      <c r="B447" s="170"/>
      <c r="D447" s="155" t="s">
        <v>127</v>
      </c>
      <c r="E447" s="171" t="s">
        <v>3</v>
      </c>
      <c r="F447" s="172" t="s">
        <v>150</v>
      </c>
      <c r="H447" s="173">
        <v>4720.856</v>
      </c>
      <c r="I447" s="174"/>
      <c r="L447" s="170"/>
      <c r="M447" s="175"/>
      <c r="N447" s="176"/>
      <c r="O447" s="176"/>
      <c r="P447" s="176"/>
      <c r="Q447" s="176"/>
      <c r="R447" s="176"/>
      <c r="S447" s="176"/>
      <c r="T447" s="177"/>
      <c r="AT447" s="171" t="s">
        <v>127</v>
      </c>
      <c r="AU447" s="171" t="s">
        <v>78</v>
      </c>
      <c r="AV447" s="15" t="s">
        <v>125</v>
      </c>
      <c r="AW447" s="15" t="s">
        <v>30</v>
      </c>
      <c r="AX447" s="15" t="s">
        <v>31</v>
      </c>
      <c r="AY447" s="171" t="s">
        <v>118</v>
      </c>
    </row>
    <row r="448" spans="1:65" s="2" customFormat="1" ht="16.5" customHeight="1">
      <c r="A448" s="35"/>
      <c r="B448" s="140"/>
      <c r="C448" s="141" t="s">
        <v>923</v>
      </c>
      <c r="D448" s="141" t="s">
        <v>121</v>
      </c>
      <c r="E448" s="142" t="s">
        <v>936</v>
      </c>
      <c r="F448" s="143" t="s">
        <v>937</v>
      </c>
      <c r="G448" s="144" t="s">
        <v>448</v>
      </c>
      <c r="H448" s="145">
        <v>138.157</v>
      </c>
      <c r="I448" s="146"/>
      <c r="J448" s="147">
        <f>ROUND(I448*H448,2)</f>
        <v>0</v>
      </c>
      <c r="K448" s="143" t="s">
        <v>3</v>
      </c>
      <c r="L448" s="36"/>
      <c r="M448" s="148" t="s">
        <v>3</v>
      </c>
      <c r="N448" s="149" t="s">
        <v>40</v>
      </c>
      <c r="O448" s="56"/>
      <c r="P448" s="150">
        <f>O448*H448</f>
        <v>0</v>
      </c>
      <c r="Q448" s="150">
        <v>0</v>
      </c>
      <c r="R448" s="150">
        <f>Q448*H448</f>
        <v>0</v>
      </c>
      <c r="S448" s="150">
        <v>0</v>
      </c>
      <c r="T448" s="151">
        <f>S448*H448</f>
        <v>0</v>
      </c>
      <c r="U448" s="35"/>
      <c r="V448" s="35"/>
      <c r="W448" s="35"/>
      <c r="X448" s="35"/>
      <c r="Y448" s="35"/>
      <c r="Z448" s="35"/>
      <c r="AA448" s="35"/>
      <c r="AB448" s="35"/>
      <c r="AC448" s="35"/>
      <c r="AD448" s="35"/>
      <c r="AE448" s="35"/>
      <c r="AR448" s="152" t="s">
        <v>125</v>
      </c>
      <c r="AT448" s="152" t="s">
        <v>121</v>
      </c>
      <c r="AU448" s="152" t="s">
        <v>78</v>
      </c>
      <c r="AY448" s="20" t="s">
        <v>118</v>
      </c>
      <c r="BE448" s="153">
        <f>IF(N448="základní",J448,0)</f>
        <v>0</v>
      </c>
      <c r="BF448" s="153">
        <f>IF(N448="snížená",J448,0)</f>
        <v>0</v>
      </c>
      <c r="BG448" s="153">
        <f>IF(N448="zákl. přenesená",J448,0)</f>
        <v>0</v>
      </c>
      <c r="BH448" s="153">
        <f>IF(N448="sníž. přenesená",J448,0)</f>
        <v>0</v>
      </c>
      <c r="BI448" s="153">
        <f>IF(N448="nulová",J448,0)</f>
        <v>0</v>
      </c>
      <c r="BJ448" s="20" t="s">
        <v>31</v>
      </c>
      <c r="BK448" s="153">
        <f>ROUND(I448*H448,2)</f>
        <v>0</v>
      </c>
      <c r="BL448" s="20" t="s">
        <v>125</v>
      </c>
      <c r="BM448" s="152" t="s">
        <v>1611</v>
      </c>
    </row>
    <row r="449" spans="2:51" s="13" customFormat="1" ht="11.25">
      <c r="B449" s="154"/>
      <c r="D449" s="155" t="s">
        <v>127</v>
      </c>
      <c r="E449" s="156" t="s">
        <v>3</v>
      </c>
      <c r="F449" s="157" t="s">
        <v>1612</v>
      </c>
      <c r="H449" s="158">
        <v>138.157</v>
      </c>
      <c r="I449" s="159"/>
      <c r="L449" s="154"/>
      <c r="M449" s="160"/>
      <c r="N449" s="161"/>
      <c r="O449" s="161"/>
      <c r="P449" s="161"/>
      <c r="Q449" s="161"/>
      <c r="R449" s="161"/>
      <c r="S449" s="161"/>
      <c r="T449" s="162"/>
      <c r="AT449" s="156" t="s">
        <v>127</v>
      </c>
      <c r="AU449" s="156" t="s">
        <v>78</v>
      </c>
      <c r="AV449" s="13" t="s">
        <v>78</v>
      </c>
      <c r="AW449" s="13" t="s">
        <v>30</v>
      </c>
      <c r="AX449" s="13" t="s">
        <v>69</v>
      </c>
      <c r="AY449" s="156" t="s">
        <v>118</v>
      </c>
    </row>
    <row r="450" spans="2:51" s="15" customFormat="1" ht="11.25">
      <c r="B450" s="170"/>
      <c r="D450" s="155" t="s">
        <v>127</v>
      </c>
      <c r="E450" s="171" t="s">
        <v>3</v>
      </c>
      <c r="F450" s="172" t="s">
        <v>150</v>
      </c>
      <c r="H450" s="173">
        <v>138.157</v>
      </c>
      <c r="I450" s="174"/>
      <c r="L450" s="170"/>
      <c r="M450" s="175"/>
      <c r="N450" s="176"/>
      <c r="O450" s="176"/>
      <c r="P450" s="176"/>
      <c r="Q450" s="176"/>
      <c r="R450" s="176"/>
      <c r="S450" s="176"/>
      <c r="T450" s="177"/>
      <c r="AT450" s="171" t="s">
        <v>127</v>
      </c>
      <c r="AU450" s="171" t="s">
        <v>78</v>
      </c>
      <c r="AV450" s="15" t="s">
        <v>125</v>
      </c>
      <c r="AW450" s="15" t="s">
        <v>30</v>
      </c>
      <c r="AX450" s="15" t="s">
        <v>31</v>
      </c>
      <c r="AY450" s="171" t="s">
        <v>118</v>
      </c>
    </row>
    <row r="451" spans="1:65" s="2" customFormat="1" ht="16.5" customHeight="1">
      <c r="A451" s="35"/>
      <c r="B451" s="140"/>
      <c r="C451" s="141" t="s">
        <v>929</v>
      </c>
      <c r="D451" s="141" t="s">
        <v>121</v>
      </c>
      <c r="E451" s="142" t="s">
        <v>941</v>
      </c>
      <c r="F451" s="143" t="s">
        <v>511</v>
      </c>
      <c r="G451" s="144" t="s">
        <v>448</v>
      </c>
      <c r="H451" s="145">
        <v>536.251</v>
      </c>
      <c r="I451" s="146"/>
      <c r="J451" s="147">
        <f>ROUND(I451*H451,2)</f>
        <v>0</v>
      </c>
      <c r="K451" s="143" t="s">
        <v>3</v>
      </c>
      <c r="L451" s="36"/>
      <c r="M451" s="148" t="s">
        <v>3</v>
      </c>
      <c r="N451" s="149" t="s">
        <v>40</v>
      </c>
      <c r="O451" s="56"/>
      <c r="P451" s="150">
        <f>O451*H451</f>
        <v>0</v>
      </c>
      <c r="Q451" s="150">
        <v>0</v>
      </c>
      <c r="R451" s="150">
        <f>Q451*H451</f>
        <v>0</v>
      </c>
      <c r="S451" s="150">
        <v>0</v>
      </c>
      <c r="T451" s="151">
        <f>S451*H451</f>
        <v>0</v>
      </c>
      <c r="U451" s="35"/>
      <c r="V451" s="35"/>
      <c r="W451" s="35"/>
      <c r="X451" s="35"/>
      <c r="Y451" s="35"/>
      <c r="Z451" s="35"/>
      <c r="AA451" s="35"/>
      <c r="AB451" s="35"/>
      <c r="AC451" s="35"/>
      <c r="AD451" s="35"/>
      <c r="AE451" s="35"/>
      <c r="AR451" s="152" t="s">
        <v>125</v>
      </c>
      <c r="AT451" s="152" t="s">
        <v>121</v>
      </c>
      <c r="AU451" s="152" t="s">
        <v>78</v>
      </c>
      <c r="AY451" s="20" t="s">
        <v>118</v>
      </c>
      <c r="BE451" s="153">
        <f>IF(N451="základní",J451,0)</f>
        <v>0</v>
      </c>
      <c r="BF451" s="153">
        <f>IF(N451="snížená",J451,0)</f>
        <v>0</v>
      </c>
      <c r="BG451" s="153">
        <f>IF(N451="zákl. přenesená",J451,0)</f>
        <v>0</v>
      </c>
      <c r="BH451" s="153">
        <f>IF(N451="sníž. přenesená",J451,0)</f>
        <v>0</v>
      </c>
      <c r="BI451" s="153">
        <f>IF(N451="nulová",J451,0)</f>
        <v>0</v>
      </c>
      <c r="BJ451" s="20" t="s">
        <v>31</v>
      </c>
      <c r="BK451" s="153">
        <f>ROUND(I451*H451,2)</f>
        <v>0</v>
      </c>
      <c r="BL451" s="20" t="s">
        <v>125</v>
      </c>
      <c r="BM451" s="152" t="s">
        <v>1613</v>
      </c>
    </row>
    <row r="452" spans="2:51" s="13" customFormat="1" ht="11.25">
      <c r="B452" s="154"/>
      <c r="D452" s="155" t="s">
        <v>127</v>
      </c>
      <c r="E452" s="156" t="s">
        <v>3</v>
      </c>
      <c r="F452" s="157" t="s">
        <v>1614</v>
      </c>
      <c r="H452" s="158">
        <v>536.251</v>
      </c>
      <c r="I452" s="159"/>
      <c r="L452" s="154"/>
      <c r="M452" s="160"/>
      <c r="N452" s="161"/>
      <c r="O452" s="161"/>
      <c r="P452" s="161"/>
      <c r="Q452" s="161"/>
      <c r="R452" s="161"/>
      <c r="S452" s="161"/>
      <c r="T452" s="162"/>
      <c r="AT452" s="156" t="s">
        <v>127</v>
      </c>
      <c r="AU452" s="156" t="s">
        <v>78</v>
      </c>
      <c r="AV452" s="13" t="s">
        <v>78</v>
      </c>
      <c r="AW452" s="13" t="s">
        <v>30</v>
      </c>
      <c r="AX452" s="13" t="s">
        <v>69</v>
      </c>
      <c r="AY452" s="156" t="s">
        <v>118</v>
      </c>
    </row>
    <row r="453" spans="2:51" s="15" customFormat="1" ht="11.25">
      <c r="B453" s="170"/>
      <c r="D453" s="155" t="s">
        <v>127</v>
      </c>
      <c r="E453" s="171" t="s">
        <v>3</v>
      </c>
      <c r="F453" s="172" t="s">
        <v>150</v>
      </c>
      <c r="H453" s="173">
        <v>536.251</v>
      </c>
      <c r="I453" s="174"/>
      <c r="L453" s="170"/>
      <c r="M453" s="175"/>
      <c r="N453" s="176"/>
      <c r="O453" s="176"/>
      <c r="P453" s="176"/>
      <c r="Q453" s="176"/>
      <c r="R453" s="176"/>
      <c r="S453" s="176"/>
      <c r="T453" s="177"/>
      <c r="AT453" s="171" t="s">
        <v>127</v>
      </c>
      <c r="AU453" s="171" t="s">
        <v>78</v>
      </c>
      <c r="AV453" s="15" t="s">
        <v>125</v>
      </c>
      <c r="AW453" s="15" t="s">
        <v>30</v>
      </c>
      <c r="AX453" s="15" t="s">
        <v>31</v>
      </c>
      <c r="AY453" s="171" t="s">
        <v>118</v>
      </c>
    </row>
    <row r="454" spans="1:65" s="2" customFormat="1" ht="24.2" customHeight="1">
      <c r="A454" s="35"/>
      <c r="B454" s="140"/>
      <c r="C454" s="141" t="s">
        <v>935</v>
      </c>
      <c r="D454" s="141" t="s">
        <v>121</v>
      </c>
      <c r="E454" s="142" t="s">
        <v>1615</v>
      </c>
      <c r="F454" s="143" t="s">
        <v>1616</v>
      </c>
      <c r="G454" s="144" t="s">
        <v>448</v>
      </c>
      <c r="H454" s="145">
        <v>13.132</v>
      </c>
      <c r="I454" s="146"/>
      <c r="J454" s="147">
        <f>ROUND(I454*H454,2)</f>
        <v>0</v>
      </c>
      <c r="K454" s="143" t="s">
        <v>271</v>
      </c>
      <c r="L454" s="36"/>
      <c r="M454" s="148" t="s">
        <v>3</v>
      </c>
      <c r="N454" s="149" t="s">
        <v>40</v>
      </c>
      <c r="O454" s="56"/>
      <c r="P454" s="150">
        <f>O454*H454</f>
        <v>0</v>
      </c>
      <c r="Q454" s="150">
        <v>0</v>
      </c>
      <c r="R454" s="150">
        <f>Q454*H454</f>
        <v>0</v>
      </c>
      <c r="S454" s="150">
        <v>0</v>
      </c>
      <c r="T454" s="151">
        <f>S454*H454</f>
        <v>0</v>
      </c>
      <c r="U454" s="35"/>
      <c r="V454" s="35"/>
      <c r="W454" s="35"/>
      <c r="X454" s="35"/>
      <c r="Y454" s="35"/>
      <c r="Z454" s="35"/>
      <c r="AA454" s="35"/>
      <c r="AB454" s="35"/>
      <c r="AC454" s="35"/>
      <c r="AD454" s="35"/>
      <c r="AE454" s="35"/>
      <c r="AR454" s="152" t="s">
        <v>125</v>
      </c>
      <c r="AT454" s="152" t="s">
        <v>121</v>
      </c>
      <c r="AU454" s="152" t="s">
        <v>78</v>
      </c>
      <c r="AY454" s="20" t="s">
        <v>118</v>
      </c>
      <c r="BE454" s="153">
        <f>IF(N454="základní",J454,0)</f>
        <v>0</v>
      </c>
      <c r="BF454" s="153">
        <f>IF(N454="snížená",J454,0)</f>
        <v>0</v>
      </c>
      <c r="BG454" s="153">
        <f>IF(N454="zákl. přenesená",J454,0)</f>
        <v>0</v>
      </c>
      <c r="BH454" s="153">
        <f>IF(N454="sníž. přenesená",J454,0)</f>
        <v>0</v>
      </c>
      <c r="BI454" s="153">
        <f>IF(N454="nulová",J454,0)</f>
        <v>0</v>
      </c>
      <c r="BJ454" s="20" t="s">
        <v>31</v>
      </c>
      <c r="BK454" s="153">
        <f>ROUND(I454*H454,2)</f>
        <v>0</v>
      </c>
      <c r="BL454" s="20" t="s">
        <v>125</v>
      </c>
      <c r="BM454" s="152" t="s">
        <v>1617</v>
      </c>
    </row>
    <row r="455" spans="1:47" s="2" customFormat="1" ht="11.25">
      <c r="A455" s="35"/>
      <c r="B455" s="36"/>
      <c r="C455" s="35"/>
      <c r="D455" s="181" t="s">
        <v>273</v>
      </c>
      <c r="E455" s="35"/>
      <c r="F455" s="182" t="s">
        <v>1618</v>
      </c>
      <c r="G455" s="35"/>
      <c r="H455" s="35"/>
      <c r="I455" s="183"/>
      <c r="J455" s="35"/>
      <c r="K455" s="35"/>
      <c r="L455" s="36"/>
      <c r="M455" s="205"/>
      <c r="N455" s="206"/>
      <c r="O455" s="207"/>
      <c r="P455" s="207"/>
      <c r="Q455" s="207"/>
      <c r="R455" s="207"/>
      <c r="S455" s="207"/>
      <c r="T455" s="208"/>
      <c r="U455" s="35"/>
      <c r="V455" s="35"/>
      <c r="W455" s="35"/>
      <c r="X455" s="35"/>
      <c r="Y455" s="35"/>
      <c r="Z455" s="35"/>
      <c r="AA455" s="35"/>
      <c r="AB455" s="35"/>
      <c r="AC455" s="35"/>
      <c r="AD455" s="35"/>
      <c r="AE455" s="35"/>
      <c r="AT455" s="20" t="s">
        <v>273</v>
      </c>
      <c r="AU455" s="20" t="s">
        <v>78</v>
      </c>
    </row>
    <row r="456" spans="1:31" s="2" customFormat="1" ht="6.95" customHeight="1">
      <c r="A456" s="35"/>
      <c r="B456" s="45"/>
      <c r="C456" s="46"/>
      <c r="D456" s="46"/>
      <c r="E456" s="46"/>
      <c r="F456" s="46"/>
      <c r="G456" s="46"/>
      <c r="H456" s="46"/>
      <c r="I456" s="46"/>
      <c r="J456" s="46"/>
      <c r="K456" s="46"/>
      <c r="L456" s="36"/>
      <c r="M456" s="35"/>
      <c r="O456" s="35"/>
      <c r="P456" s="35"/>
      <c r="Q456" s="35"/>
      <c r="R456" s="35"/>
      <c r="S456" s="35"/>
      <c r="T456" s="35"/>
      <c r="U456" s="35"/>
      <c r="V456" s="35"/>
      <c r="W456" s="35"/>
      <c r="X456" s="35"/>
      <c r="Y456" s="35"/>
      <c r="Z456" s="35"/>
      <c r="AA456" s="35"/>
      <c r="AB456" s="35"/>
      <c r="AC456" s="35"/>
      <c r="AD456" s="35"/>
      <c r="AE456" s="35"/>
    </row>
  </sheetData>
  <autoFilter ref="C84:K455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hyperlinks>
    <hyperlink ref="F89" r:id="rId1" display="https://podminky.urs.cz/item/CS_URS_2024_01/113107346"/>
    <hyperlink ref="F93" r:id="rId2" display="https://podminky.urs.cz/item/CS_URS_2024_01/113107333"/>
    <hyperlink ref="F96" r:id="rId3" display="https://podminky.urs.cz/item/CS_URS_2024_01/113107243"/>
    <hyperlink ref="F103" r:id="rId4" display="https://podminky.urs.cz/item/CS_URS_2024_01/113107231"/>
    <hyperlink ref="F106" r:id="rId5" display="https://podminky.urs.cz/item/CS_URS_2024_01/113107233"/>
    <hyperlink ref="F109" r:id="rId6" display="https://podminky.urs.cz/item/CS_URS_2024_01/121112003"/>
    <hyperlink ref="F113" r:id="rId7" display="https://podminky.urs.cz/item/CS_URS_2024_01/115101201"/>
    <hyperlink ref="F117" r:id="rId8" display="https://podminky.urs.cz/item/CS_URS_2024_01/119001421"/>
    <hyperlink ref="F120" r:id="rId9" display="https://podminky.urs.cz/item/CS_URS_2024_01/460671112"/>
    <hyperlink ref="F126" r:id="rId10" display="https://podminky.urs.cz/item/CS_URS_2024_01/139001101"/>
    <hyperlink ref="F131" r:id="rId11" display="https://podminky.urs.cz/item/CS_URS_2024_01/132254204"/>
    <hyperlink ref="F139" r:id="rId12" display="https://podminky.urs.cz/item/CS_URS_2024_01/151101101"/>
    <hyperlink ref="F145" r:id="rId13" display="https://podminky.urs.cz/item/CS_URS_2024_01/151101111"/>
    <hyperlink ref="F148" r:id="rId14" display="https://podminky.urs.cz/item/CS_URS_2024_01/162751115"/>
    <hyperlink ref="F153" r:id="rId15" display="https://podminky.urs.cz/item/CS_URS_2024_01/171251201"/>
    <hyperlink ref="F164" r:id="rId16" display="https://podminky.urs.cz/item/CS_URS_2024_01/174151101"/>
    <hyperlink ref="F187" r:id="rId17" display="https://podminky.urs.cz/item/CS_URS_2024_01/175111101"/>
    <hyperlink ref="F194" r:id="rId18" display="https://podminky.urs.cz/item/CS_URS_2024_01/167151111"/>
    <hyperlink ref="F201" r:id="rId19" display="https://podminky.urs.cz/item/CS_URS_2024_01/162351103"/>
    <hyperlink ref="F204" r:id="rId20" display="https://podminky.urs.cz/item/CS_URS_2024_01/181351003"/>
    <hyperlink ref="F210" r:id="rId21" display="https://podminky.urs.cz/item/CS_URS_2024_01/181411131"/>
    <hyperlink ref="F216" r:id="rId22" display="https://podminky.urs.cz/item/CS_URS_2024_01/358315114"/>
    <hyperlink ref="F220" r:id="rId23" display="https://podminky.urs.cz/item/CS_URS_2024_01/850311811"/>
    <hyperlink ref="F227" r:id="rId24" display="https://podminky.urs.cz/item/CS_URS_2024_01/891241811"/>
    <hyperlink ref="F230" r:id="rId25" display="https://podminky.urs.cz/item/CS_URS_2024_01/997013151"/>
    <hyperlink ref="F235" r:id="rId26" display="https://podminky.urs.cz/item/CS_URS_2024_01/997013501"/>
    <hyperlink ref="F238" r:id="rId27" display="https://podminky.urs.cz/item/CS_URS_2024_01/997013509"/>
    <hyperlink ref="F248" r:id="rId28" display="https://podminky.urs.cz/item/CS_URS_2024_01/451572111"/>
    <hyperlink ref="F253" r:id="rId29" display="https://podminky.urs.cz/item/CS_URS_2024_01/167151101"/>
    <hyperlink ref="F256" r:id="rId30" display="https://podminky.urs.cz/item/CS_URS_2024_01/162351103"/>
    <hyperlink ref="F259" r:id="rId31" display="https://podminky.urs.cz/item/CS_URS_2024_01/452313151"/>
    <hyperlink ref="F262" r:id="rId32" display="https://podminky.urs.cz/item/CS_URS_2024_01/452353111"/>
    <hyperlink ref="F265" r:id="rId33" display="https://podminky.urs.cz/item/CS_URS_2024_01/452353112"/>
    <hyperlink ref="F287" r:id="rId34" display="https://podminky.urs.cz/item/CS_URS_2024_01/851311131"/>
    <hyperlink ref="F292" r:id="rId35" display="https://podminky.urs.cz/item/CS_URS_2024_01/851251211"/>
    <hyperlink ref="F314" r:id="rId36" display="https://podminky.urs.cz/item/CS_URS_2024_01/857241131"/>
    <hyperlink ref="F324" r:id="rId37" display="https://podminky.urs.cz/item/CS_URS_2024_01/852242122"/>
    <hyperlink ref="F330" r:id="rId38" display="https://podminky.urs.cz/item/CS_URS_2024_01/857242122"/>
    <hyperlink ref="F336" r:id="rId39" display="https://podminky.urs.cz/item/CS_URS_2024_01/857243131"/>
    <hyperlink ref="F342" r:id="rId40" display="https://podminky.urs.cz/item/CS_URS_2024_01/857262122"/>
    <hyperlink ref="F348" r:id="rId41" display="https://podminky.urs.cz/item/CS_URS_2024_01/857264122"/>
    <hyperlink ref="F354" r:id="rId42" display="https://podminky.urs.cz/item/CS_URS_2024_01/857313131"/>
    <hyperlink ref="F365" r:id="rId43" display="https://podminky.urs.cz/item/CS_URS_2024_01/891241112"/>
    <hyperlink ref="F374" r:id="rId44" display="https://podminky.urs.cz/item/CS_URS_2024_01/891261112"/>
    <hyperlink ref="F383" r:id="rId45" display="https://podminky.urs.cz/item/CS_URS_2024_01/891247111.2"/>
    <hyperlink ref="F392" r:id="rId46" display="https://podminky.urs.cz/item/CS_URS_2024_01/899401112"/>
    <hyperlink ref="F401" r:id="rId47" display="https://podminky.urs.cz/item/CS_URS_2024_01/899401113"/>
    <hyperlink ref="F409" r:id="rId48" display="https://podminky.urs.cz/item/CS_URS_2024_01/899712111"/>
    <hyperlink ref="F416" r:id="rId49" display="https://podminky.urs.cz/item/CS_URS_2024_01/899722114"/>
    <hyperlink ref="F426" r:id="rId50" display="https://podminky.urs.cz/item/CS_URS_2024_01/899914111"/>
    <hyperlink ref="F432" r:id="rId51" display="https://podminky.urs.cz/item/CS_URS_2024_01/899913133"/>
    <hyperlink ref="F439" r:id="rId52" display="https://podminky.urs.cz/item/CS_URS_2024_01/919735113"/>
    <hyperlink ref="F442" r:id="rId53" display="https://podminky.urs.cz/item/CS_URS_2024_01/997221561"/>
    <hyperlink ref="F445" r:id="rId54" display="https://podminky.urs.cz/item/CS_URS_2024_01/997221569"/>
    <hyperlink ref="F455" r:id="rId55" display="https://podminky.urs.cz/item/CS_URS_2024_01/998273102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72"/>
  <sheetViews>
    <sheetView showGridLines="0" workbookViewId="0" topLeftCell="A1">
      <selection activeCell="J12" sqref="J12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33" t="s">
        <v>6</v>
      </c>
      <c r="M2" s="318"/>
      <c r="N2" s="318"/>
      <c r="O2" s="318"/>
      <c r="P2" s="318"/>
      <c r="Q2" s="318"/>
      <c r="R2" s="318"/>
      <c r="S2" s="318"/>
      <c r="T2" s="318"/>
      <c r="U2" s="318"/>
      <c r="V2" s="318"/>
      <c r="AT2" s="20" t="s">
        <v>90</v>
      </c>
    </row>
    <row r="3" spans="2:46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3"/>
      <c r="AT3" s="20" t="s">
        <v>78</v>
      </c>
    </row>
    <row r="4" spans="2:46" s="1" customFormat="1" ht="24.95" customHeight="1">
      <c r="B4" s="23"/>
      <c r="D4" s="24" t="s">
        <v>94</v>
      </c>
      <c r="L4" s="23"/>
      <c r="M4" s="91" t="s">
        <v>11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30" t="s">
        <v>17</v>
      </c>
      <c r="L6" s="23"/>
    </row>
    <row r="7" spans="2:12" s="1" customFormat="1" ht="16.5" customHeight="1">
      <c r="B7" s="23"/>
      <c r="E7" s="334" t="str">
        <f>'Rekapitulace stavby'!K6</f>
        <v>Brno, Havlenova - rekonstrukce kanalizace a vodovodu</v>
      </c>
      <c r="F7" s="335"/>
      <c r="G7" s="335"/>
      <c r="H7" s="335"/>
      <c r="L7" s="23"/>
    </row>
    <row r="8" spans="1:31" s="2" customFormat="1" ht="12" customHeight="1">
      <c r="A8" s="35"/>
      <c r="B8" s="36"/>
      <c r="C8" s="35"/>
      <c r="D8" s="30" t="s">
        <v>95</v>
      </c>
      <c r="E8" s="35"/>
      <c r="F8" s="35"/>
      <c r="G8" s="35"/>
      <c r="H8" s="35"/>
      <c r="I8" s="35"/>
      <c r="J8" s="35"/>
      <c r="K8" s="35"/>
      <c r="L8" s="9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36"/>
      <c r="C9" s="35"/>
      <c r="D9" s="35"/>
      <c r="E9" s="296" t="s">
        <v>1619</v>
      </c>
      <c r="F9" s="336"/>
      <c r="G9" s="336"/>
      <c r="H9" s="336"/>
      <c r="I9" s="35"/>
      <c r="J9" s="35"/>
      <c r="K9" s="35"/>
      <c r="L9" s="9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36"/>
      <c r="C10" s="35"/>
      <c r="D10" s="35"/>
      <c r="E10" s="35"/>
      <c r="F10" s="35"/>
      <c r="G10" s="35"/>
      <c r="H10" s="35"/>
      <c r="I10" s="35"/>
      <c r="J10" s="35"/>
      <c r="K10" s="35"/>
      <c r="L10" s="9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36"/>
      <c r="C11" s="35"/>
      <c r="D11" s="30" t="s">
        <v>19</v>
      </c>
      <c r="E11" s="35"/>
      <c r="F11" s="28" t="s">
        <v>3</v>
      </c>
      <c r="G11" s="35"/>
      <c r="H11" s="35"/>
      <c r="I11" s="30" t="s">
        <v>20</v>
      </c>
      <c r="J11" s="28" t="s">
        <v>3</v>
      </c>
      <c r="K11" s="35"/>
      <c r="L11" s="9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36"/>
      <c r="C12" s="35"/>
      <c r="D12" s="30" t="s">
        <v>21</v>
      </c>
      <c r="E12" s="35"/>
      <c r="F12" s="28" t="s">
        <v>22</v>
      </c>
      <c r="G12" s="35"/>
      <c r="H12" s="35"/>
      <c r="I12" s="30" t="s">
        <v>23</v>
      </c>
      <c r="J12" s="53"/>
      <c r="K12" s="35"/>
      <c r="L12" s="9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36"/>
      <c r="C13" s="35"/>
      <c r="D13" s="35"/>
      <c r="E13" s="35"/>
      <c r="F13" s="35"/>
      <c r="G13" s="35"/>
      <c r="H13" s="35"/>
      <c r="I13" s="35"/>
      <c r="J13" s="35"/>
      <c r="K13" s="35"/>
      <c r="L13" s="9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36"/>
      <c r="C14" s="35"/>
      <c r="D14" s="30" t="s">
        <v>24</v>
      </c>
      <c r="E14" s="35"/>
      <c r="F14" s="35"/>
      <c r="G14" s="35"/>
      <c r="H14" s="35"/>
      <c r="I14" s="30" t="s">
        <v>25</v>
      </c>
      <c r="J14" s="28" t="str">
        <f>IF('Rekapitulace stavby'!AN10="","",'Rekapitulace stavby'!AN10)</f>
        <v/>
      </c>
      <c r="K14" s="35"/>
      <c r="L14" s="9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36"/>
      <c r="C15" s="35"/>
      <c r="D15" s="35"/>
      <c r="E15" s="28" t="str">
        <f>IF('Rekapitulace stavby'!E11="","",'Rekapitulace stavby'!E11)</f>
        <v xml:space="preserve"> </v>
      </c>
      <c r="F15" s="35"/>
      <c r="G15" s="35"/>
      <c r="H15" s="35"/>
      <c r="I15" s="30" t="s">
        <v>26</v>
      </c>
      <c r="J15" s="28" t="str">
        <f>IF('Rekapitulace stavby'!AN11="","",'Rekapitulace stavby'!AN11)</f>
        <v/>
      </c>
      <c r="K15" s="35"/>
      <c r="L15" s="9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36"/>
      <c r="C16" s="35"/>
      <c r="D16" s="35"/>
      <c r="E16" s="35"/>
      <c r="F16" s="35"/>
      <c r="G16" s="35"/>
      <c r="H16" s="35"/>
      <c r="I16" s="35"/>
      <c r="J16" s="35"/>
      <c r="K16" s="35"/>
      <c r="L16" s="9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36"/>
      <c r="C17" s="35"/>
      <c r="D17" s="30" t="s">
        <v>27</v>
      </c>
      <c r="E17" s="35"/>
      <c r="F17" s="35"/>
      <c r="G17" s="35"/>
      <c r="H17" s="35"/>
      <c r="I17" s="30" t="s">
        <v>25</v>
      </c>
      <c r="J17" s="31" t="str">
        <f>'Rekapitulace stavby'!AN13</f>
        <v>Vyplň údaj</v>
      </c>
      <c r="K17" s="35"/>
      <c r="L17" s="9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36"/>
      <c r="C18" s="35"/>
      <c r="D18" s="35"/>
      <c r="E18" s="337" t="str">
        <f>'Rekapitulace stavby'!E14</f>
        <v>Vyplň údaj</v>
      </c>
      <c r="F18" s="317"/>
      <c r="G18" s="317"/>
      <c r="H18" s="317"/>
      <c r="I18" s="30" t="s">
        <v>26</v>
      </c>
      <c r="J18" s="31" t="str">
        <f>'Rekapitulace stavby'!AN14</f>
        <v>Vyplň údaj</v>
      </c>
      <c r="K18" s="35"/>
      <c r="L18" s="9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36"/>
      <c r="C19" s="35"/>
      <c r="D19" s="35"/>
      <c r="E19" s="35"/>
      <c r="F19" s="35"/>
      <c r="G19" s="35"/>
      <c r="H19" s="35"/>
      <c r="I19" s="35"/>
      <c r="J19" s="35"/>
      <c r="K19" s="35"/>
      <c r="L19" s="9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36"/>
      <c r="C20" s="35"/>
      <c r="D20" s="30" t="s">
        <v>29</v>
      </c>
      <c r="E20" s="35"/>
      <c r="F20" s="35"/>
      <c r="G20" s="35"/>
      <c r="H20" s="35"/>
      <c r="I20" s="30" t="s">
        <v>25</v>
      </c>
      <c r="J20" s="28" t="str">
        <f>IF('Rekapitulace stavby'!AN16="","",'Rekapitulace stavby'!AN16)</f>
        <v/>
      </c>
      <c r="K20" s="35"/>
      <c r="L20" s="9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36"/>
      <c r="C21" s="35"/>
      <c r="D21" s="35"/>
      <c r="E21" s="28" t="str">
        <f>IF('Rekapitulace stavby'!E17="","",'Rekapitulace stavby'!E17)</f>
        <v xml:space="preserve"> </v>
      </c>
      <c r="F21" s="35"/>
      <c r="G21" s="35"/>
      <c r="H21" s="35"/>
      <c r="I21" s="30" t="s">
        <v>26</v>
      </c>
      <c r="J21" s="28" t="str">
        <f>IF('Rekapitulace stavby'!AN17="","",'Rekapitulace stavby'!AN17)</f>
        <v/>
      </c>
      <c r="K21" s="35"/>
      <c r="L21" s="9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36"/>
      <c r="C22" s="35"/>
      <c r="D22" s="35"/>
      <c r="E22" s="35"/>
      <c r="F22" s="35"/>
      <c r="G22" s="35"/>
      <c r="H22" s="35"/>
      <c r="I22" s="35"/>
      <c r="J22" s="35"/>
      <c r="K22" s="35"/>
      <c r="L22" s="9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36"/>
      <c r="C23" s="35"/>
      <c r="D23" s="30" t="s">
        <v>32</v>
      </c>
      <c r="E23" s="35"/>
      <c r="F23" s="35"/>
      <c r="G23" s="35"/>
      <c r="H23" s="35"/>
      <c r="I23" s="30" t="s">
        <v>25</v>
      </c>
      <c r="J23" s="28" t="str">
        <f>IF('Rekapitulace stavby'!AN19="","",'Rekapitulace stavby'!AN19)</f>
        <v/>
      </c>
      <c r="K23" s="35"/>
      <c r="L23" s="9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36"/>
      <c r="C24" s="35"/>
      <c r="D24" s="35"/>
      <c r="E24" s="28" t="str">
        <f>IF('Rekapitulace stavby'!E20="","",'Rekapitulace stavby'!E20)</f>
        <v xml:space="preserve"> </v>
      </c>
      <c r="F24" s="35"/>
      <c r="G24" s="35"/>
      <c r="H24" s="35"/>
      <c r="I24" s="30" t="s">
        <v>26</v>
      </c>
      <c r="J24" s="28" t="str">
        <f>IF('Rekapitulace stavby'!AN20="","",'Rekapitulace stavby'!AN20)</f>
        <v/>
      </c>
      <c r="K24" s="35"/>
      <c r="L24" s="9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36"/>
      <c r="C25" s="35"/>
      <c r="D25" s="35"/>
      <c r="E25" s="35"/>
      <c r="F25" s="35"/>
      <c r="G25" s="35"/>
      <c r="H25" s="35"/>
      <c r="I25" s="35"/>
      <c r="J25" s="35"/>
      <c r="K25" s="35"/>
      <c r="L25" s="9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36"/>
      <c r="C26" s="35"/>
      <c r="D26" s="30" t="s">
        <v>33</v>
      </c>
      <c r="E26" s="35"/>
      <c r="F26" s="35"/>
      <c r="G26" s="35"/>
      <c r="H26" s="35"/>
      <c r="I26" s="35"/>
      <c r="J26" s="35"/>
      <c r="K26" s="35"/>
      <c r="L26" s="9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93"/>
      <c r="B27" s="94"/>
      <c r="C27" s="93"/>
      <c r="D27" s="93"/>
      <c r="E27" s="322" t="s">
        <v>3</v>
      </c>
      <c r="F27" s="322"/>
      <c r="G27" s="322"/>
      <c r="H27" s="322"/>
      <c r="I27" s="93"/>
      <c r="J27" s="93"/>
      <c r="K27" s="93"/>
      <c r="L27" s="95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31" s="2" customFormat="1" ht="6.95" customHeight="1">
      <c r="A28" s="35"/>
      <c r="B28" s="36"/>
      <c r="C28" s="35"/>
      <c r="D28" s="35"/>
      <c r="E28" s="35"/>
      <c r="F28" s="35"/>
      <c r="G28" s="35"/>
      <c r="H28" s="35"/>
      <c r="I28" s="35"/>
      <c r="J28" s="35"/>
      <c r="K28" s="35"/>
      <c r="L28" s="9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36"/>
      <c r="C29" s="35"/>
      <c r="D29" s="64"/>
      <c r="E29" s="64"/>
      <c r="F29" s="64"/>
      <c r="G29" s="64"/>
      <c r="H29" s="64"/>
      <c r="I29" s="64"/>
      <c r="J29" s="64"/>
      <c r="K29" s="64"/>
      <c r="L29" s="9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36"/>
      <c r="C30" s="35"/>
      <c r="D30" s="96" t="s">
        <v>35</v>
      </c>
      <c r="E30" s="35"/>
      <c r="F30" s="35"/>
      <c r="G30" s="35"/>
      <c r="H30" s="35"/>
      <c r="I30" s="35"/>
      <c r="J30" s="69">
        <f>ROUND(J85,0)</f>
        <v>0</v>
      </c>
      <c r="K30" s="35"/>
      <c r="L30" s="9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36"/>
      <c r="C31" s="35"/>
      <c r="D31" s="64"/>
      <c r="E31" s="64"/>
      <c r="F31" s="64"/>
      <c r="G31" s="64"/>
      <c r="H31" s="64"/>
      <c r="I31" s="64"/>
      <c r="J31" s="64"/>
      <c r="K31" s="64"/>
      <c r="L31" s="9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36"/>
      <c r="C32" s="35"/>
      <c r="D32" s="35"/>
      <c r="E32" s="35"/>
      <c r="F32" s="39" t="s">
        <v>37</v>
      </c>
      <c r="G32" s="35"/>
      <c r="H32" s="35"/>
      <c r="I32" s="39" t="s">
        <v>36</v>
      </c>
      <c r="J32" s="39" t="s">
        <v>38</v>
      </c>
      <c r="K32" s="35"/>
      <c r="L32" s="9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36"/>
      <c r="C33" s="35"/>
      <c r="D33" s="97" t="s">
        <v>39</v>
      </c>
      <c r="E33" s="30" t="s">
        <v>40</v>
      </c>
      <c r="F33" s="98">
        <f>ROUND((SUM(BE85:BE471)),0)</f>
        <v>0</v>
      </c>
      <c r="G33" s="35"/>
      <c r="H33" s="35"/>
      <c r="I33" s="99">
        <v>0.21</v>
      </c>
      <c r="J33" s="98">
        <f>ROUND(((SUM(BE85:BE471))*I33),0)</f>
        <v>0</v>
      </c>
      <c r="K33" s="35"/>
      <c r="L33" s="9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36"/>
      <c r="C34" s="35"/>
      <c r="D34" s="35"/>
      <c r="E34" s="30" t="s">
        <v>41</v>
      </c>
      <c r="F34" s="98">
        <f>ROUND((SUM(BF85:BF471)),0)</f>
        <v>0</v>
      </c>
      <c r="G34" s="35"/>
      <c r="H34" s="35"/>
      <c r="I34" s="99">
        <v>0.12</v>
      </c>
      <c r="J34" s="98">
        <f>ROUND(((SUM(BF85:BF471))*I34),0)</f>
        <v>0</v>
      </c>
      <c r="K34" s="35"/>
      <c r="L34" s="9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36"/>
      <c r="C35" s="35"/>
      <c r="D35" s="35"/>
      <c r="E35" s="30" t="s">
        <v>42</v>
      </c>
      <c r="F35" s="98">
        <f>ROUND((SUM(BG85:BG471)),0)</f>
        <v>0</v>
      </c>
      <c r="G35" s="35"/>
      <c r="H35" s="35"/>
      <c r="I35" s="99">
        <v>0.21</v>
      </c>
      <c r="J35" s="98">
        <f>0</f>
        <v>0</v>
      </c>
      <c r="K35" s="35"/>
      <c r="L35" s="9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36"/>
      <c r="C36" s="35"/>
      <c r="D36" s="35"/>
      <c r="E36" s="30" t="s">
        <v>43</v>
      </c>
      <c r="F36" s="98">
        <f>ROUND((SUM(BH85:BH471)),0)</f>
        <v>0</v>
      </c>
      <c r="G36" s="35"/>
      <c r="H36" s="35"/>
      <c r="I36" s="99">
        <v>0.12</v>
      </c>
      <c r="J36" s="98">
        <f>0</f>
        <v>0</v>
      </c>
      <c r="K36" s="35"/>
      <c r="L36" s="9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36"/>
      <c r="C37" s="35"/>
      <c r="D37" s="35"/>
      <c r="E37" s="30" t="s">
        <v>44</v>
      </c>
      <c r="F37" s="98">
        <f>ROUND((SUM(BI85:BI471)),0)</f>
        <v>0</v>
      </c>
      <c r="G37" s="35"/>
      <c r="H37" s="35"/>
      <c r="I37" s="99">
        <v>0</v>
      </c>
      <c r="J37" s="98">
        <f>0</f>
        <v>0</v>
      </c>
      <c r="K37" s="35"/>
      <c r="L37" s="9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36"/>
      <c r="C38" s="35"/>
      <c r="D38" s="35"/>
      <c r="E38" s="35"/>
      <c r="F38" s="35"/>
      <c r="G38" s="35"/>
      <c r="H38" s="35"/>
      <c r="I38" s="35"/>
      <c r="J38" s="35"/>
      <c r="K38" s="35"/>
      <c r="L38" s="9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36"/>
      <c r="C39" s="100"/>
      <c r="D39" s="101" t="s">
        <v>45</v>
      </c>
      <c r="E39" s="58"/>
      <c r="F39" s="58"/>
      <c r="G39" s="102" t="s">
        <v>46</v>
      </c>
      <c r="H39" s="103" t="s">
        <v>47</v>
      </c>
      <c r="I39" s="58"/>
      <c r="J39" s="104">
        <f>SUM(J30:J37)</f>
        <v>0</v>
      </c>
      <c r="K39" s="105"/>
      <c r="L39" s="9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5"/>
      <c r="C40" s="46"/>
      <c r="D40" s="46"/>
      <c r="E40" s="46"/>
      <c r="F40" s="46"/>
      <c r="G40" s="46"/>
      <c r="H40" s="46"/>
      <c r="I40" s="46"/>
      <c r="J40" s="46"/>
      <c r="K40" s="46"/>
      <c r="L40" s="9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47"/>
      <c r="C44" s="48"/>
      <c r="D44" s="48"/>
      <c r="E44" s="48"/>
      <c r="F44" s="48"/>
      <c r="G44" s="48"/>
      <c r="H44" s="48"/>
      <c r="I44" s="48"/>
      <c r="J44" s="48"/>
      <c r="K44" s="48"/>
      <c r="L44" s="92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97</v>
      </c>
      <c r="D45" s="35"/>
      <c r="E45" s="35"/>
      <c r="F45" s="35"/>
      <c r="G45" s="35"/>
      <c r="H45" s="35"/>
      <c r="I45" s="35"/>
      <c r="J45" s="35"/>
      <c r="K45" s="35"/>
      <c r="L45" s="92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5"/>
      <c r="D46" s="35"/>
      <c r="E46" s="35"/>
      <c r="F46" s="35"/>
      <c r="G46" s="35"/>
      <c r="H46" s="35"/>
      <c r="I46" s="35"/>
      <c r="J46" s="35"/>
      <c r="K46" s="35"/>
      <c r="L46" s="92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17</v>
      </c>
      <c r="D47" s="35"/>
      <c r="E47" s="35"/>
      <c r="F47" s="35"/>
      <c r="G47" s="35"/>
      <c r="H47" s="35"/>
      <c r="I47" s="35"/>
      <c r="J47" s="35"/>
      <c r="K47" s="35"/>
      <c r="L47" s="92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5"/>
      <c r="D48" s="35"/>
      <c r="E48" s="334" t="str">
        <f>E7</f>
        <v>Brno, Havlenova - rekonstrukce kanalizace a vodovodu</v>
      </c>
      <c r="F48" s="335"/>
      <c r="G48" s="335"/>
      <c r="H48" s="335"/>
      <c r="I48" s="35"/>
      <c r="J48" s="35"/>
      <c r="K48" s="35"/>
      <c r="L48" s="92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95</v>
      </c>
      <c r="D49" s="35"/>
      <c r="E49" s="35"/>
      <c r="F49" s="35"/>
      <c r="G49" s="35"/>
      <c r="H49" s="35"/>
      <c r="I49" s="35"/>
      <c r="J49" s="35"/>
      <c r="K49" s="35"/>
      <c r="L49" s="92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5"/>
      <c r="D50" s="35"/>
      <c r="E50" s="296" t="str">
        <f>E9</f>
        <v>SO 04 - Vodovodní přípojky</v>
      </c>
      <c r="F50" s="336"/>
      <c r="G50" s="336"/>
      <c r="H50" s="336"/>
      <c r="I50" s="35"/>
      <c r="J50" s="35"/>
      <c r="K50" s="35"/>
      <c r="L50" s="92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5"/>
      <c r="D51" s="35"/>
      <c r="E51" s="35"/>
      <c r="F51" s="35"/>
      <c r="G51" s="35"/>
      <c r="H51" s="35"/>
      <c r="I51" s="35"/>
      <c r="J51" s="35"/>
      <c r="K51" s="35"/>
      <c r="L51" s="92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5"/>
      <c r="E52" s="35"/>
      <c r="F52" s="28" t="str">
        <f>F12</f>
        <v xml:space="preserve"> </v>
      </c>
      <c r="G52" s="35"/>
      <c r="H52" s="35"/>
      <c r="I52" s="30" t="s">
        <v>23</v>
      </c>
      <c r="J52" s="53" t="str">
        <f>IF(J12="","",J12)</f>
        <v/>
      </c>
      <c r="K52" s="35"/>
      <c r="L52" s="92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5"/>
      <c r="D53" s="35"/>
      <c r="E53" s="35"/>
      <c r="F53" s="35"/>
      <c r="G53" s="35"/>
      <c r="H53" s="35"/>
      <c r="I53" s="35"/>
      <c r="J53" s="35"/>
      <c r="K53" s="35"/>
      <c r="L53" s="92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5.2" customHeight="1">
      <c r="A54" s="35"/>
      <c r="B54" s="36"/>
      <c r="C54" s="30" t="s">
        <v>24</v>
      </c>
      <c r="D54" s="35"/>
      <c r="E54" s="35"/>
      <c r="F54" s="28" t="str">
        <f>E15</f>
        <v xml:space="preserve"> </v>
      </c>
      <c r="G54" s="35"/>
      <c r="H54" s="35"/>
      <c r="I54" s="30" t="s">
        <v>29</v>
      </c>
      <c r="J54" s="33" t="str">
        <f>E21</f>
        <v xml:space="preserve"> </v>
      </c>
      <c r="K54" s="35"/>
      <c r="L54" s="92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2" customHeight="1">
      <c r="A55" s="35"/>
      <c r="B55" s="36"/>
      <c r="C55" s="30" t="s">
        <v>27</v>
      </c>
      <c r="D55" s="35"/>
      <c r="E55" s="35"/>
      <c r="F55" s="28" t="str">
        <f>IF(E18="","",E18)</f>
        <v>Vyplň údaj</v>
      </c>
      <c r="G55" s="35"/>
      <c r="H55" s="35"/>
      <c r="I55" s="30" t="s">
        <v>32</v>
      </c>
      <c r="J55" s="33" t="str">
        <f>E24</f>
        <v xml:space="preserve"> </v>
      </c>
      <c r="K55" s="35"/>
      <c r="L55" s="92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5"/>
      <c r="D56" s="35"/>
      <c r="E56" s="35"/>
      <c r="F56" s="35"/>
      <c r="G56" s="35"/>
      <c r="H56" s="35"/>
      <c r="I56" s="35"/>
      <c r="J56" s="35"/>
      <c r="K56" s="35"/>
      <c r="L56" s="92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06" t="s">
        <v>98</v>
      </c>
      <c r="D57" s="100"/>
      <c r="E57" s="100"/>
      <c r="F57" s="100"/>
      <c r="G57" s="100"/>
      <c r="H57" s="100"/>
      <c r="I57" s="100"/>
      <c r="J57" s="107" t="s">
        <v>99</v>
      </c>
      <c r="K57" s="100"/>
      <c r="L57" s="92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5"/>
      <c r="D58" s="35"/>
      <c r="E58" s="35"/>
      <c r="F58" s="35"/>
      <c r="G58" s="35"/>
      <c r="H58" s="35"/>
      <c r="I58" s="35"/>
      <c r="J58" s="35"/>
      <c r="K58" s="35"/>
      <c r="L58" s="92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08" t="s">
        <v>67</v>
      </c>
      <c r="D59" s="35"/>
      <c r="E59" s="35"/>
      <c r="F59" s="35"/>
      <c r="G59" s="35"/>
      <c r="H59" s="35"/>
      <c r="I59" s="35"/>
      <c r="J59" s="69">
        <f>J85</f>
        <v>0</v>
      </c>
      <c r="K59" s="35"/>
      <c r="L59" s="92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20" t="s">
        <v>100</v>
      </c>
    </row>
    <row r="60" spans="2:12" s="9" customFormat="1" ht="24.95" customHeight="1">
      <c r="B60" s="109"/>
      <c r="D60" s="110" t="s">
        <v>101</v>
      </c>
      <c r="E60" s="111"/>
      <c r="F60" s="111"/>
      <c r="G60" s="111"/>
      <c r="H60" s="111"/>
      <c r="I60" s="111"/>
      <c r="J60" s="112">
        <f>J86</f>
        <v>0</v>
      </c>
      <c r="L60" s="109"/>
    </row>
    <row r="61" spans="2:12" s="10" customFormat="1" ht="19.9" customHeight="1">
      <c r="B61" s="113"/>
      <c r="D61" s="114" t="s">
        <v>262</v>
      </c>
      <c r="E61" s="115"/>
      <c r="F61" s="115"/>
      <c r="G61" s="115"/>
      <c r="H61" s="115"/>
      <c r="I61" s="115"/>
      <c r="J61" s="116">
        <f>J87</f>
        <v>0</v>
      </c>
      <c r="L61" s="113"/>
    </row>
    <row r="62" spans="2:12" s="10" customFormat="1" ht="19.9" customHeight="1">
      <c r="B62" s="113"/>
      <c r="D62" s="114" t="s">
        <v>263</v>
      </c>
      <c r="E62" s="115"/>
      <c r="F62" s="115"/>
      <c r="G62" s="115"/>
      <c r="H62" s="115"/>
      <c r="I62" s="115"/>
      <c r="J62" s="116">
        <f>J279</f>
        <v>0</v>
      </c>
      <c r="L62" s="113"/>
    </row>
    <row r="63" spans="2:12" s="10" customFormat="1" ht="19.9" customHeight="1">
      <c r="B63" s="113"/>
      <c r="D63" s="114" t="s">
        <v>264</v>
      </c>
      <c r="E63" s="115"/>
      <c r="F63" s="115"/>
      <c r="G63" s="115"/>
      <c r="H63" s="115"/>
      <c r="I63" s="115"/>
      <c r="J63" s="116">
        <f>J315</f>
        <v>0</v>
      </c>
      <c r="L63" s="113"/>
    </row>
    <row r="64" spans="2:12" s="10" customFormat="1" ht="19.9" customHeight="1">
      <c r="B64" s="113"/>
      <c r="D64" s="114" t="s">
        <v>266</v>
      </c>
      <c r="E64" s="115"/>
      <c r="F64" s="115"/>
      <c r="G64" s="115"/>
      <c r="H64" s="115"/>
      <c r="I64" s="115"/>
      <c r="J64" s="116">
        <f>J327</f>
        <v>0</v>
      </c>
      <c r="L64" s="113"/>
    </row>
    <row r="65" spans="2:12" s="10" customFormat="1" ht="19.9" customHeight="1">
      <c r="B65" s="113"/>
      <c r="D65" s="114" t="s">
        <v>102</v>
      </c>
      <c r="E65" s="115"/>
      <c r="F65" s="115"/>
      <c r="G65" s="115"/>
      <c r="H65" s="115"/>
      <c r="I65" s="115"/>
      <c r="J65" s="116">
        <f>J440</f>
        <v>0</v>
      </c>
      <c r="L65" s="113"/>
    </row>
    <row r="66" spans="1:31" s="2" customFormat="1" ht="21.75" customHeight="1">
      <c r="A66" s="35"/>
      <c r="B66" s="36"/>
      <c r="C66" s="35"/>
      <c r="D66" s="35"/>
      <c r="E66" s="35"/>
      <c r="F66" s="35"/>
      <c r="G66" s="35"/>
      <c r="H66" s="35"/>
      <c r="I66" s="35"/>
      <c r="J66" s="35"/>
      <c r="K66" s="35"/>
      <c r="L66" s="92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</row>
    <row r="67" spans="1:31" s="2" customFormat="1" ht="6.95" customHeight="1">
      <c r="A67" s="35"/>
      <c r="B67" s="45"/>
      <c r="C67" s="46"/>
      <c r="D67" s="46"/>
      <c r="E67" s="46"/>
      <c r="F67" s="46"/>
      <c r="G67" s="46"/>
      <c r="H67" s="46"/>
      <c r="I67" s="46"/>
      <c r="J67" s="46"/>
      <c r="K67" s="46"/>
      <c r="L67" s="92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</row>
    <row r="71" spans="1:31" s="2" customFormat="1" ht="6.95" customHeight="1">
      <c r="A71" s="35"/>
      <c r="B71" s="47"/>
      <c r="C71" s="48"/>
      <c r="D71" s="48"/>
      <c r="E71" s="48"/>
      <c r="F71" s="48"/>
      <c r="G71" s="48"/>
      <c r="H71" s="48"/>
      <c r="I71" s="48"/>
      <c r="J71" s="48"/>
      <c r="K71" s="48"/>
      <c r="L71" s="92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24.95" customHeight="1">
      <c r="A72" s="35"/>
      <c r="B72" s="36"/>
      <c r="C72" s="24" t="s">
        <v>103</v>
      </c>
      <c r="D72" s="35"/>
      <c r="E72" s="35"/>
      <c r="F72" s="35"/>
      <c r="G72" s="35"/>
      <c r="H72" s="35"/>
      <c r="I72" s="35"/>
      <c r="J72" s="35"/>
      <c r="K72" s="35"/>
      <c r="L72" s="92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6.95" customHeight="1">
      <c r="A73" s="35"/>
      <c r="B73" s="36"/>
      <c r="C73" s="35"/>
      <c r="D73" s="35"/>
      <c r="E73" s="35"/>
      <c r="F73" s="35"/>
      <c r="G73" s="35"/>
      <c r="H73" s="35"/>
      <c r="I73" s="35"/>
      <c r="J73" s="35"/>
      <c r="K73" s="35"/>
      <c r="L73" s="92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2" customHeight="1">
      <c r="A74" s="35"/>
      <c r="B74" s="36"/>
      <c r="C74" s="30" t="s">
        <v>17</v>
      </c>
      <c r="D74" s="35"/>
      <c r="E74" s="35"/>
      <c r="F74" s="35"/>
      <c r="G74" s="35"/>
      <c r="H74" s="35"/>
      <c r="I74" s="35"/>
      <c r="J74" s="35"/>
      <c r="K74" s="35"/>
      <c r="L74" s="92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6.5" customHeight="1">
      <c r="A75" s="35"/>
      <c r="B75" s="36"/>
      <c r="C75" s="35"/>
      <c r="D75" s="35"/>
      <c r="E75" s="334" t="str">
        <f>E7</f>
        <v>Brno, Havlenova - rekonstrukce kanalizace a vodovodu</v>
      </c>
      <c r="F75" s="335"/>
      <c r="G75" s="335"/>
      <c r="H75" s="335"/>
      <c r="I75" s="35"/>
      <c r="J75" s="35"/>
      <c r="K75" s="35"/>
      <c r="L75" s="92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2" customHeight="1">
      <c r="A76" s="35"/>
      <c r="B76" s="36"/>
      <c r="C76" s="30" t="s">
        <v>95</v>
      </c>
      <c r="D76" s="35"/>
      <c r="E76" s="35"/>
      <c r="F76" s="35"/>
      <c r="G76" s="35"/>
      <c r="H76" s="35"/>
      <c r="I76" s="35"/>
      <c r="J76" s="35"/>
      <c r="K76" s="35"/>
      <c r="L76" s="9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6.5" customHeight="1">
      <c r="A77" s="35"/>
      <c r="B77" s="36"/>
      <c r="C77" s="35"/>
      <c r="D77" s="35"/>
      <c r="E77" s="296" t="str">
        <f>E9</f>
        <v>SO 04 - Vodovodní přípojky</v>
      </c>
      <c r="F77" s="336"/>
      <c r="G77" s="336"/>
      <c r="H77" s="336"/>
      <c r="I77" s="35"/>
      <c r="J77" s="35"/>
      <c r="K77" s="35"/>
      <c r="L77" s="9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6.95" customHeight="1">
      <c r="A78" s="35"/>
      <c r="B78" s="36"/>
      <c r="C78" s="35"/>
      <c r="D78" s="35"/>
      <c r="E78" s="35"/>
      <c r="F78" s="35"/>
      <c r="G78" s="35"/>
      <c r="H78" s="35"/>
      <c r="I78" s="35"/>
      <c r="J78" s="35"/>
      <c r="K78" s="35"/>
      <c r="L78" s="92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2" customHeight="1">
      <c r="A79" s="35"/>
      <c r="B79" s="36"/>
      <c r="C79" s="30" t="s">
        <v>21</v>
      </c>
      <c r="D79" s="35"/>
      <c r="E79" s="35"/>
      <c r="F79" s="28" t="str">
        <f>F12</f>
        <v xml:space="preserve"> </v>
      </c>
      <c r="G79" s="35"/>
      <c r="H79" s="35"/>
      <c r="I79" s="30" t="s">
        <v>23</v>
      </c>
      <c r="J79" s="53" t="str">
        <f>IF(J12="","",J12)</f>
        <v/>
      </c>
      <c r="K79" s="35"/>
      <c r="L79" s="92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6.95" customHeight="1">
      <c r="A80" s="35"/>
      <c r="B80" s="36"/>
      <c r="C80" s="35"/>
      <c r="D80" s="35"/>
      <c r="E80" s="35"/>
      <c r="F80" s="35"/>
      <c r="G80" s="35"/>
      <c r="H80" s="35"/>
      <c r="I80" s="35"/>
      <c r="J80" s="35"/>
      <c r="K80" s="35"/>
      <c r="L80" s="92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5.2" customHeight="1">
      <c r="A81" s="35"/>
      <c r="B81" s="36"/>
      <c r="C81" s="30" t="s">
        <v>24</v>
      </c>
      <c r="D81" s="35"/>
      <c r="E81" s="35"/>
      <c r="F81" s="28" t="str">
        <f>E15</f>
        <v xml:space="preserve"> </v>
      </c>
      <c r="G81" s="35"/>
      <c r="H81" s="35"/>
      <c r="I81" s="30" t="s">
        <v>29</v>
      </c>
      <c r="J81" s="33" t="str">
        <f>E21</f>
        <v xml:space="preserve"> </v>
      </c>
      <c r="K81" s="35"/>
      <c r="L81" s="9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15.2" customHeight="1">
      <c r="A82" s="35"/>
      <c r="B82" s="36"/>
      <c r="C82" s="30" t="s">
        <v>27</v>
      </c>
      <c r="D82" s="35"/>
      <c r="E82" s="35"/>
      <c r="F82" s="28" t="str">
        <f>IF(E18="","",E18)</f>
        <v>Vyplň údaj</v>
      </c>
      <c r="G82" s="35"/>
      <c r="H82" s="35"/>
      <c r="I82" s="30" t="s">
        <v>32</v>
      </c>
      <c r="J82" s="33" t="str">
        <f>E24</f>
        <v xml:space="preserve"> </v>
      </c>
      <c r="K82" s="35"/>
      <c r="L82" s="9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10.35" customHeight="1">
      <c r="A83" s="35"/>
      <c r="B83" s="36"/>
      <c r="C83" s="35"/>
      <c r="D83" s="35"/>
      <c r="E83" s="35"/>
      <c r="F83" s="35"/>
      <c r="G83" s="35"/>
      <c r="H83" s="35"/>
      <c r="I83" s="35"/>
      <c r="J83" s="35"/>
      <c r="K83" s="35"/>
      <c r="L83" s="9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11" customFormat="1" ht="29.25" customHeight="1">
      <c r="A84" s="117"/>
      <c r="B84" s="118"/>
      <c r="C84" s="119" t="s">
        <v>104</v>
      </c>
      <c r="D84" s="120" t="s">
        <v>54</v>
      </c>
      <c r="E84" s="120" t="s">
        <v>50</v>
      </c>
      <c r="F84" s="120" t="s">
        <v>51</v>
      </c>
      <c r="G84" s="120" t="s">
        <v>105</v>
      </c>
      <c r="H84" s="120" t="s">
        <v>106</v>
      </c>
      <c r="I84" s="120" t="s">
        <v>107</v>
      </c>
      <c r="J84" s="120" t="s">
        <v>99</v>
      </c>
      <c r="K84" s="121" t="s">
        <v>108</v>
      </c>
      <c r="L84" s="122"/>
      <c r="M84" s="60" t="s">
        <v>3</v>
      </c>
      <c r="N84" s="61" t="s">
        <v>39</v>
      </c>
      <c r="O84" s="61" t="s">
        <v>109</v>
      </c>
      <c r="P84" s="61" t="s">
        <v>110</v>
      </c>
      <c r="Q84" s="61" t="s">
        <v>111</v>
      </c>
      <c r="R84" s="61" t="s">
        <v>112</v>
      </c>
      <c r="S84" s="61" t="s">
        <v>113</v>
      </c>
      <c r="T84" s="62" t="s">
        <v>114</v>
      </c>
      <c r="U84" s="117"/>
      <c r="V84" s="117"/>
      <c r="W84" s="117"/>
      <c r="X84" s="117"/>
      <c r="Y84" s="117"/>
      <c r="Z84" s="117"/>
      <c r="AA84" s="117"/>
      <c r="AB84" s="117"/>
      <c r="AC84" s="117"/>
      <c r="AD84" s="117"/>
      <c r="AE84" s="117"/>
    </row>
    <row r="85" spans="1:63" s="2" customFormat="1" ht="22.9" customHeight="1">
      <c r="A85" s="35"/>
      <c r="B85" s="36"/>
      <c r="C85" s="67" t="s">
        <v>115</v>
      </c>
      <c r="D85" s="35"/>
      <c r="E85" s="35"/>
      <c r="F85" s="35"/>
      <c r="G85" s="35"/>
      <c r="H85" s="35"/>
      <c r="I85" s="35"/>
      <c r="J85" s="123">
        <f>BK85</f>
        <v>0</v>
      </c>
      <c r="K85" s="35"/>
      <c r="L85" s="36"/>
      <c r="M85" s="63"/>
      <c r="N85" s="54"/>
      <c r="O85" s="64"/>
      <c r="P85" s="124">
        <f>P86</f>
        <v>0</v>
      </c>
      <c r="Q85" s="64"/>
      <c r="R85" s="124">
        <f>R86</f>
        <v>7.247036329999999</v>
      </c>
      <c r="S85" s="64"/>
      <c r="T85" s="125">
        <f>T86</f>
        <v>78.6096</v>
      </c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T85" s="20" t="s">
        <v>68</v>
      </c>
      <c r="AU85" s="20" t="s">
        <v>100</v>
      </c>
      <c r="BK85" s="126">
        <f>BK86</f>
        <v>0</v>
      </c>
    </row>
    <row r="86" spans="2:63" s="12" customFormat="1" ht="25.9" customHeight="1">
      <c r="B86" s="127"/>
      <c r="D86" s="128" t="s">
        <v>68</v>
      </c>
      <c r="E86" s="129" t="s">
        <v>116</v>
      </c>
      <c r="F86" s="129" t="s">
        <v>117</v>
      </c>
      <c r="I86" s="130"/>
      <c r="J86" s="131">
        <f>BK86</f>
        <v>0</v>
      </c>
      <c r="L86" s="127"/>
      <c r="M86" s="132"/>
      <c r="N86" s="133"/>
      <c r="O86" s="133"/>
      <c r="P86" s="134">
        <f>P87+P279+P315+P327+P440</f>
        <v>0</v>
      </c>
      <c r="Q86" s="133"/>
      <c r="R86" s="134">
        <f>R87+R279+R315+R327+R440</f>
        <v>7.247036329999999</v>
      </c>
      <c r="S86" s="133"/>
      <c r="T86" s="135">
        <f>T87+T279+T315+T327+T440</f>
        <v>78.6096</v>
      </c>
      <c r="AR86" s="128" t="s">
        <v>31</v>
      </c>
      <c r="AT86" s="136" t="s">
        <v>68</v>
      </c>
      <c r="AU86" s="136" t="s">
        <v>69</v>
      </c>
      <c r="AY86" s="128" t="s">
        <v>118</v>
      </c>
      <c r="BK86" s="137">
        <f>BK87+BK279+BK315+BK327+BK440</f>
        <v>0</v>
      </c>
    </row>
    <row r="87" spans="2:63" s="12" customFormat="1" ht="22.9" customHeight="1">
      <c r="B87" s="127"/>
      <c r="D87" s="128" t="s">
        <v>68</v>
      </c>
      <c r="E87" s="138" t="s">
        <v>31</v>
      </c>
      <c r="F87" s="138" t="s">
        <v>267</v>
      </c>
      <c r="I87" s="130"/>
      <c r="J87" s="139">
        <f>BK87</f>
        <v>0</v>
      </c>
      <c r="L87" s="127"/>
      <c r="M87" s="132"/>
      <c r="N87" s="133"/>
      <c r="O87" s="133"/>
      <c r="P87" s="134">
        <f>SUM(P88:P278)</f>
        <v>0</v>
      </c>
      <c r="Q87" s="133"/>
      <c r="R87" s="134">
        <f>SUM(R88:R278)</f>
        <v>6.13239</v>
      </c>
      <c r="S87" s="133"/>
      <c r="T87" s="135">
        <f>SUM(T88:T278)</f>
        <v>78.6096</v>
      </c>
      <c r="AR87" s="128" t="s">
        <v>31</v>
      </c>
      <c r="AT87" s="136" t="s">
        <v>68</v>
      </c>
      <c r="AU87" s="136" t="s">
        <v>31</v>
      </c>
      <c r="AY87" s="128" t="s">
        <v>118</v>
      </c>
      <c r="BK87" s="137">
        <f>SUM(BK88:BK278)</f>
        <v>0</v>
      </c>
    </row>
    <row r="88" spans="1:65" s="2" customFormat="1" ht="37.9" customHeight="1">
      <c r="A88" s="35"/>
      <c r="B88" s="140"/>
      <c r="C88" s="141" t="s">
        <v>31</v>
      </c>
      <c r="D88" s="141" t="s">
        <v>121</v>
      </c>
      <c r="E88" s="142" t="s">
        <v>950</v>
      </c>
      <c r="F88" s="143" t="s">
        <v>951</v>
      </c>
      <c r="G88" s="144" t="s">
        <v>270</v>
      </c>
      <c r="H88" s="145">
        <v>13.5</v>
      </c>
      <c r="I88" s="146"/>
      <c r="J88" s="147">
        <f>ROUND(I88*H88,2)</f>
        <v>0</v>
      </c>
      <c r="K88" s="143" t="s">
        <v>271</v>
      </c>
      <c r="L88" s="36"/>
      <c r="M88" s="148" t="s">
        <v>3</v>
      </c>
      <c r="N88" s="149" t="s">
        <v>40</v>
      </c>
      <c r="O88" s="56"/>
      <c r="P88" s="150">
        <f>O88*H88</f>
        <v>0</v>
      </c>
      <c r="Q88" s="150">
        <v>0</v>
      </c>
      <c r="R88" s="150">
        <f>Q88*H88</f>
        <v>0</v>
      </c>
      <c r="S88" s="150">
        <v>0.295</v>
      </c>
      <c r="T88" s="151">
        <f>S88*H88</f>
        <v>3.9825</v>
      </c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R88" s="152" t="s">
        <v>125</v>
      </c>
      <c r="AT88" s="152" t="s">
        <v>121</v>
      </c>
      <c r="AU88" s="152" t="s">
        <v>78</v>
      </c>
      <c r="AY88" s="20" t="s">
        <v>118</v>
      </c>
      <c r="BE88" s="153">
        <f>IF(N88="základní",J88,0)</f>
        <v>0</v>
      </c>
      <c r="BF88" s="153">
        <f>IF(N88="snížená",J88,0)</f>
        <v>0</v>
      </c>
      <c r="BG88" s="153">
        <f>IF(N88="zákl. přenesená",J88,0)</f>
        <v>0</v>
      </c>
      <c r="BH88" s="153">
        <f>IF(N88="sníž. přenesená",J88,0)</f>
        <v>0</v>
      </c>
      <c r="BI88" s="153">
        <f>IF(N88="nulová",J88,0)</f>
        <v>0</v>
      </c>
      <c r="BJ88" s="20" t="s">
        <v>31</v>
      </c>
      <c r="BK88" s="153">
        <f>ROUND(I88*H88,2)</f>
        <v>0</v>
      </c>
      <c r="BL88" s="20" t="s">
        <v>125</v>
      </c>
      <c r="BM88" s="152" t="s">
        <v>1620</v>
      </c>
    </row>
    <row r="89" spans="1:47" s="2" customFormat="1" ht="11.25">
      <c r="A89" s="35"/>
      <c r="B89" s="36"/>
      <c r="C89" s="35"/>
      <c r="D89" s="181" t="s">
        <v>273</v>
      </c>
      <c r="E89" s="35"/>
      <c r="F89" s="182" t="s">
        <v>953</v>
      </c>
      <c r="G89" s="35"/>
      <c r="H89" s="35"/>
      <c r="I89" s="183"/>
      <c r="J89" s="35"/>
      <c r="K89" s="35"/>
      <c r="L89" s="36"/>
      <c r="M89" s="184"/>
      <c r="N89" s="185"/>
      <c r="O89" s="56"/>
      <c r="P89" s="56"/>
      <c r="Q89" s="56"/>
      <c r="R89" s="56"/>
      <c r="S89" s="56"/>
      <c r="T89" s="57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T89" s="20" t="s">
        <v>273</v>
      </c>
      <c r="AU89" s="20" t="s">
        <v>78</v>
      </c>
    </row>
    <row r="90" spans="2:51" s="13" customFormat="1" ht="11.25">
      <c r="B90" s="154"/>
      <c r="D90" s="155" t="s">
        <v>127</v>
      </c>
      <c r="E90" s="156" t="s">
        <v>3</v>
      </c>
      <c r="F90" s="157" t="s">
        <v>1621</v>
      </c>
      <c r="H90" s="158">
        <v>13.5</v>
      </c>
      <c r="I90" s="159"/>
      <c r="L90" s="154"/>
      <c r="M90" s="160"/>
      <c r="N90" s="161"/>
      <c r="O90" s="161"/>
      <c r="P90" s="161"/>
      <c r="Q90" s="161"/>
      <c r="R90" s="161"/>
      <c r="S90" s="161"/>
      <c r="T90" s="162"/>
      <c r="AT90" s="156" t="s">
        <v>127</v>
      </c>
      <c r="AU90" s="156" t="s">
        <v>78</v>
      </c>
      <c r="AV90" s="13" t="s">
        <v>78</v>
      </c>
      <c r="AW90" s="13" t="s">
        <v>30</v>
      </c>
      <c r="AX90" s="13" t="s">
        <v>69</v>
      </c>
      <c r="AY90" s="156" t="s">
        <v>118</v>
      </c>
    </row>
    <row r="91" spans="2:51" s="15" customFormat="1" ht="11.25">
      <c r="B91" s="170"/>
      <c r="D91" s="155" t="s">
        <v>127</v>
      </c>
      <c r="E91" s="171" t="s">
        <v>3</v>
      </c>
      <c r="F91" s="172" t="s">
        <v>150</v>
      </c>
      <c r="H91" s="173">
        <v>13.5</v>
      </c>
      <c r="I91" s="174"/>
      <c r="L91" s="170"/>
      <c r="M91" s="175"/>
      <c r="N91" s="176"/>
      <c r="O91" s="176"/>
      <c r="P91" s="176"/>
      <c r="Q91" s="176"/>
      <c r="R91" s="176"/>
      <c r="S91" s="176"/>
      <c r="T91" s="177"/>
      <c r="AT91" s="171" t="s">
        <v>127</v>
      </c>
      <c r="AU91" s="171" t="s">
        <v>78</v>
      </c>
      <c r="AV91" s="15" t="s">
        <v>125</v>
      </c>
      <c r="AW91" s="15" t="s">
        <v>30</v>
      </c>
      <c r="AX91" s="15" t="s">
        <v>31</v>
      </c>
      <c r="AY91" s="171" t="s">
        <v>118</v>
      </c>
    </row>
    <row r="92" spans="1:65" s="2" customFormat="1" ht="37.9" customHeight="1">
      <c r="A92" s="35"/>
      <c r="B92" s="140"/>
      <c r="C92" s="141" t="s">
        <v>78</v>
      </c>
      <c r="D92" s="141" t="s">
        <v>121</v>
      </c>
      <c r="E92" s="142" t="s">
        <v>955</v>
      </c>
      <c r="F92" s="143" t="s">
        <v>956</v>
      </c>
      <c r="G92" s="144" t="s">
        <v>270</v>
      </c>
      <c r="H92" s="145">
        <v>13.5</v>
      </c>
      <c r="I92" s="146"/>
      <c r="J92" s="147">
        <f>ROUND(I92*H92,2)</f>
        <v>0</v>
      </c>
      <c r="K92" s="143" t="s">
        <v>271</v>
      </c>
      <c r="L92" s="36"/>
      <c r="M92" s="148" t="s">
        <v>3</v>
      </c>
      <c r="N92" s="149" t="s">
        <v>40</v>
      </c>
      <c r="O92" s="56"/>
      <c r="P92" s="150">
        <f>O92*H92</f>
        <v>0</v>
      </c>
      <c r="Q92" s="150">
        <v>0</v>
      </c>
      <c r="R92" s="150">
        <f>Q92*H92</f>
        <v>0</v>
      </c>
      <c r="S92" s="150">
        <v>0.29</v>
      </c>
      <c r="T92" s="151">
        <f>S92*H92</f>
        <v>3.9149999999999996</v>
      </c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R92" s="152" t="s">
        <v>125</v>
      </c>
      <c r="AT92" s="152" t="s">
        <v>121</v>
      </c>
      <c r="AU92" s="152" t="s">
        <v>78</v>
      </c>
      <c r="AY92" s="20" t="s">
        <v>118</v>
      </c>
      <c r="BE92" s="153">
        <f>IF(N92="základní",J92,0)</f>
        <v>0</v>
      </c>
      <c r="BF92" s="153">
        <f>IF(N92="snížená",J92,0)</f>
        <v>0</v>
      </c>
      <c r="BG92" s="153">
        <f>IF(N92="zákl. přenesená",J92,0)</f>
        <v>0</v>
      </c>
      <c r="BH92" s="153">
        <f>IF(N92="sníž. přenesená",J92,0)</f>
        <v>0</v>
      </c>
      <c r="BI92" s="153">
        <f>IF(N92="nulová",J92,0)</f>
        <v>0</v>
      </c>
      <c r="BJ92" s="20" t="s">
        <v>31</v>
      </c>
      <c r="BK92" s="153">
        <f>ROUND(I92*H92,2)</f>
        <v>0</v>
      </c>
      <c r="BL92" s="20" t="s">
        <v>125</v>
      </c>
      <c r="BM92" s="152" t="s">
        <v>1622</v>
      </c>
    </row>
    <row r="93" spans="1:47" s="2" customFormat="1" ht="11.25">
      <c r="A93" s="35"/>
      <c r="B93" s="36"/>
      <c r="C93" s="35"/>
      <c r="D93" s="181" t="s">
        <v>273</v>
      </c>
      <c r="E93" s="35"/>
      <c r="F93" s="182" t="s">
        <v>958</v>
      </c>
      <c r="G93" s="35"/>
      <c r="H93" s="35"/>
      <c r="I93" s="183"/>
      <c r="J93" s="35"/>
      <c r="K93" s="35"/>
      <c r="L93" s="36"/>
      <c r="M93" s="184"/>
      <c r="N93" s="185"/>
      <c r="O93" s="56"/>
      <c r="P93" s="56"/>
      <c r="Q93" s="56"/>
      <c r="R93" s="56"/>
      <c r="S93" s="56"/>
      <c r="T93" s="57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T93" s="20" t="s">
        <v>273</v>
      </c>
      <c r="AU93" s="20" t="s">
        <v>78</v>
      </c>
    </row>
    <row r="94" spans="2:51" s="13" customFormat="1" ht="11.25">
      <c r="B94" s="154"/>
      <c r="D94" s="155" t="s">
        <v>127</v>
      </c>
      <c r="E94" s="156" t="s">
        <v>3</v>
      </c>
      <c r="F94" s="157" t="s">
        <v>1623</v>
      </c>
      <c r="H94" s="158">
        <v>13.5</v>
      </c>
      <c r="I94" s="159"/>
      <c r="L94" s="154"/>
      <c r="M94" s="160"/>
      <c r="N94" s="161"/>
      <c r="O94" s="161"/>
      <c r="P94" s="161"/>
      <c r="Q94" s="161"/>
      <c r="R94" s="161"/>
      <c r="S94" s="161"/>
      <c r="T94" s="162"/>
      <c r="AT94" s="156" t="s">
        <v>127</v>
      </c>
      <c r="AU94" s="156" t="s">
        <v>78</v>
      </c>
      <c r="AV94" s="13" t="s">
        <v>78</v>
      </c>
      <c r="AW94" s="13" t="s">
        <v>30</v>
      </c>
      <c r="AX94" s="13" t="s">
        <v>69</v>
      </c>
      <c r="AY94" s="156" t="s">
        <v>118</v>
      </c>
    </row>
    <row r="95" spans="2:51" s="15" customFormat="1" ht="11.25">
      <c r="B95" s="170"/>
      <c r="D95" s="155" t="s">
        <v>127</v>
      </c>
      <c r="E95" s="171" t="s">
        <v>3</v>
      </c>
      <c r="F95" s="172" t="s">
        <v>150</v>
      </c>
      <c r="H95" s="173">
        <v>13.5</v>
      </c>
      <c r="I95" s="174"/>
      <c r="L95" s="170"/>
      <c r="M95" s="175"/>
      <c r="N95" s="176"/>
      <c r="O95" s="176"/>
      <c r="P95" s="176"/>
      <c r="Q95" s="176"/>
      <c r="R95" s="176"/>
      <c r="S95" s="176"/>
      <c r="T95" s="177"/>
      <c r="AT95" s="171" t="s">
        <v>127</v>
      </c>
      <c r="AU95" s="171" t="s">
        <v>78</v>
      </c>
      <c r="AV95" s="15" t="s">
        <v>125</v>
      </c>
      <c r="AW95" s="15" t="s">
        <v>30</v>
      </c>
      <c r="AX95" s="15" t="s">
        <v>31</v>
      </c>
      <c r="AY95" s="171" t="s">
        <v>118</v>
      </c>
    </row>
    <row r="96" spans="1:65" s="2" customFormat="1" ht="33" customHeight="1">
      <c r="A96" s="35"/>
      <c r="B96" s="140"/>
      <c r="C96" s="141" t="s">
        <v>131</v>
      </c>
      <c r="D96" s="141" t="s">
        <v>121</v>
      </c>
      <c r="E96" s="142" t="s">
        <v>967</v>
      </c>
      <c r="F96" s="143" t="s">
        <v>968</v>
      </c>
      <c r="G96" s="144" t="s">
        <v>270</v>
      </c>
      <c r="H96" s="145">
        <v>41.7</v>
      </c>
      <c r="I96" s="146"/>
      <c r="J96" s="147">
        <f>ROUND(I96*H96,2)</f>
        <v>0</v>
      </c>
      <c r="K96" s="143" t="s">
        <v>271</v>
      </c>
      <c r="L96" s="36"/>
      <c r="M96" s="148" t="s">
        <v>3</v>
      </c>
      <c r="N96" s="149" t="s">
        <v>40</v>
      </c>
      <c r="O96" s="56"/>
      <c r="P96" s="150">
        <f>O96*H96</f>
        <v>0</v>
      </c>
      <c r="Q96" s="150">
        <v>0</v>
      </c>
      <c r="R96" s="150">
        <f>Q96*H96</f>
        <v>0</v>
      </c>
      <c r="S96" s="150">
        <v>0.316</v>
      </c>
      <c r="T96" s="151">
        <f>S96*H96</f>
        <v>13.177200000000001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R96" s="152" t="s">
        <v>125</v>
      </c>
      <c r="AT96" s="152" t="s">
        <v>121</v>
      </c>
      <c r="AU96" s="152" t="s">
        <v>78</v>
      </c>
      <c r="AY96" s="20" t="s">
        <v>118</v>
      </c>
      <c r="BE96" s="153">
        <f>IF(N96="základní",J96,0)</f>
        <v>0</v>
      </c>
      <c r="BF96" s="153">
        <f>IF(N96="snížená",J96,0)</f>
        <v>0</v>
      </c>
      <c r="BG96" s="153">
        <f>IF(N96="zákl. přenesená",J96,0)</f>
        <v>0</v>
      </c>
      <c r="BH96" s="153">
        <f>IF(N96="sníž. přenesená",J96,0)</f>
        <v>0</v>
      </c>
      <c r="BI96" s="153">
        <f>IF(N96="nulová",J96,0)</f>
        <v>0</v>
      </c>
      <c r="BJ96" s="20" t="s">
        <v>31</v>
      </c>
      <c r="BK96" s="153">
        <f>ROUND(I96*H96,2)</f>
        <v>0</v>
      </c>
      <c r="BL96" s="20" t="s">
        <v>125</v>
      </c>
      <c r="BM96" s="152" t="s">
        <v>1624</v>
      </c>
    </row>
    <row r="97" spans="1:47" s="2" customFormat="1" ht="11.25">
      <c r="A97" s="35"/>
      <c r="B97" s="36"/>
      <c r="C97" s="35"/>
      <c r="D97" s="181" t="s">
        <v>273</v>
      </c>
      <c r="E97" s="35"/>
      <c r="F97" s="182" t="s">
        <v>970</v>
      </c>
      <c r="G97" s="35"/>
      <c r="H97" s="35"/>
      <c r="I97" s="183"/>
      <c r="J97" s="35"/>
      <c r="K97" s="35"/>
      <c r="L97" s="36"/>
      <c r="M97" s="184"/>
      <c r="N97" s="185"/>
      <c r="O97" s="56"/>
      <c r="P97" s="56"/>
      <c r="Q97" s="56"/>
      <c r="R97" s="56"/>
      <c r="S97" s="56"/>
      <c r="T97" s="57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T97" s="20" t="s">
        <v>273</v>
      </c>
      <c r="AU97" s="20" t="s">
        <v>78</v>
      </c>
    </row>
    <row r="98" spans="2:51" s="13" customFormat="1" ht="11.25">
      <c r="B98" s="154"/>
      <c r="D98" s="155" t="s">
        <v>127</v>
      </c>
      <c r="E98" s="156" t="s">
        <v>3</v>
      </c>
      <c r="F98" s="157" t="s">
        <v>1625</v>
      </c>
      <c r="H98" s="158">
        <v>41.7</v>
      </c>
      <c r="I98" s="159"/>
      <c r="L98" s="154"/>
      <c r="M98" s="160"/>
      <c r="N98" s="161"/>
      <c r="O98" s="161"/>
      <c r="P98" s="161"/>
      <c r="Q98" s="161"/>
      <c r="R98" s="161"/>
      <c r="S98" s="161"/>
      <c r="T98" s="162"/>
      <c r="AT98" s="156" t="s">
        <v>127</v>
      </c>
      <c r="AU98" s="156" t="s">
        <v>78</v>
      </c>
      <c r="AV98" s="13" t="s">
        <v>78</v>
      </c>
      <c r="AW98" s="13" t="s">
        <v>30</v>
      </c>
      <c r="AX98" s="13" t="s">
        <v>69</v>
      </c>
      <c r="AY98" s="156" t="s">
        <v>118</v>
      </c>
    </row>
    <row r="99" spans="2:51" s="15" customFormat="1" ht="11.25">
      <c r="B99" s="170"/>
      <c r="D99" s="155" t="s">
        <v>127</v>
      </c>
      <c r="E99" s="171" t="s">
        <v>3</v>
      </c>
      <c r="F99" s="172" t="s">
        <v>150</v>
      </c>
      <c r="H99" s="173">
        <v>41.7</v>
      </c>
      <c r="I99" s="174"/>
      <c r="L99" s="170"/>
      <c r="M99" s="175"/>
      <c r="N99" s="176"/>
      <c r="O99" s="176"/>
      <c r="P99" s="176"/>
      <c r="Q99" s="176"/>
      <c r="R99" s="176"/>
      <c r="S99" s="176"/>
      <c r="T99" s="177"/>
      <c r="AT99" s="171" t="s">
        <v>127</v>
      </c>
      <c r="AU99" s="171" t="s">
        <v>78</v>
      </c>
      <c r="AV99" s="15" t="s">
        <v>125</v>
      </c>
      <c r="AW99" s="15" t="s">
        <v>30</v>
      </c>
      <c r="AX99" s="15" t="s">
        <v>31</v>
      </c>
      <c r="AY99" s="171" t="s">
        <v>118</v>
      </c>
    </row>
    <row r="100" spans="1:65" s="2" customFormat="1" ht="33" customHeight="1">
      <c r="A100" s="35"/>
      <c r="B100" s="140"/>
      <c r="C100" s="141" t="s">
        <v>125</v>
      </c>
      <c r="D100" s="141" t="s">
        <v>121</v>
      </c>
      <c r="E100" s="142" t="s">
        <v>972</v>
      </c>
      <c r="F100" s="143" t="s">
        <v>973</v>
      </c>
      <c r="G100" s="144" t="s">
        <v>270</v>
      </c>
      <c r="H100" s="145">
        <v>41.7</v>
      </c>
      <c r="I100" s="146"/>
      <c r="J100" s="147">
        <f>ROUND(I100*H100,2)</f>
        <v>0</v>
      </c>
      <c r="K100" s="143" t="s">
        <v>271</v>
      </c>
      <c r="L100" s="36"/>
      <c r="M100" s="148" t="s">
        <v>3</v>
      </c>
      <c r="N100" s="149" t="s">
        <v>40</v>
      </c>
      <c r="O100" s="56"/>
      <c r="P100" s="150">
        <f>O100*H100</f>
        <v>0</v>
      </c>
      <c r="Q100" s="150">
        <v>0</v>
      </c>
      <c r="R100" s="150">
        <f>Q100*H100</f>
        <v>0</v>
      </c>
      <c r="S100" s="150">
        <v>0.325</v>
      </c>
      <c r="T100" s="151">
        <f>S100*H100</f>
        <v>13.552500000000002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R100" s="152" t="s">
        <v>125</v>
      </c>
      <c r="AT100" s="152" t="s">
        <v>121</v>
      </c>
      <c r="AU100" s="152" t="s">
        <v>78</v>
      </c>
      <c r="AY100" s="20" t="s">
        <v>118</v>
      </c>
      <c r="BE100" s="153">
        <f>IF(N100="základní",J100,0)</f>
        <v>0</v>
      </c>
      <c r="BF100" s="153">
        <f>IF(N100="snížená",J100,0)</f>
        <v>0</v>
      </c>
      <c r="BG100" s="153">
        <f>IF(N100="zákl. přenesená",J100,0)</f>
        <v>0</v>
      </c>
      <c r="BH100" s="153">
        <f>IF(N100="sníž. přenesená",J100,0)</f>
        <v>0</v>
      </c>
      <c r="BI100" s="153">
        <f>IF(N100="nulová",J100,0)</f>
        <v>0</v>
      </c>
      <c r="BJ100" s="20" t="s">
        <v>31</v>
      </c>
      <c r="BK100" s="153">
        <f>ROUND(I100*H100,2)</f>
        <v>0</v>
      </c>
      <c r="BL100" s="20" t="s">
        <v>125</v>
      </c>
      <c r="BM100" s="152" t="s">
        <v>1626</v>
      </c>
    </row>
    <row r="101" spans="1:47" s="2" customFormat="1" ht="11.25">
      <c r="A101" s="35"/>
      <c r="B101" s="36"/>
      <c r="C101" s="35"/>
      <c r="D101" s="181" t="s">
        <v>273</v>
      </c>
      <c r="E101" s="35"/>
      <c r="F101" s="182" t="s">
        <v>975</v>
      </c>
      <c r="G101" s="35"/>
      <c r="H101" s="35"/>
      <c r="I101" s="183"/>
      <c r="J101" s="35"/>
      <c r="K101" s="35"/>
      <c r="L101" s="36"/>
      <c r="M101" s="184"/>
      <c r="N101" s="185"/>
      <c r="O101" s="56"/>
      <c r="P101" s="56"/>
      <c r="Q101" s="56"/>
      <c r="R101" s="56"/>
      <c r="S101" s="56"/>
      <c r="T101" s="57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T101" s="20" t="s">
        <v>273</v>
      </c>
      <c r="AU101" s="20" t="s">
        <v>78</v>
      </c>
    </row>
    <row r="102" spans="2:51" s="13" customFormat="1" ht="11.25">
      <c r="B102" s="154"/>
      <c r="D102" s="155" t="s">
        <v>127</v>
      </c>
      <c r="E102" s="156" t="s">
        <v>3</v>
      </c>
      <c r="F102" s="157" t="s">
        <v>1627</v>
      </c>
      <c r="H102" s="158">
        <v>41.7</v>
      </c>
      <c r="I102" s="159"/>
      <c r="L102" s="154"/>
      <c r="M102" s="160"/>
      <c r="N102" s="161"/>
      <c r="O102" s="161"/>
      <c r="P102" s="161"/>
      <c r="Q102" s="161"/>
      <c r="R102" s="161"/>
      <c r="S102" s="161"/>
      <c r="T102" s="162"/>
      <c r="AT102" s="156" t="s">
        <v>127</v>
      </c>
      <c r="AU102" s="156" t="s">
        <v>78</v>
      </c>
      <c r="AV102" s="13" t="s">
        <v>78</v>
      </c>
      <c r="AW102" s="13" t="s">
        <v>30</v>
      </c>
      <c r="AX102" s="13" t="s">
        <v>31</v>
      </c>
      <c r="AY102" s="156" t="s">
        <v>118</v>
      </c>
    </row>
    <row r="103" spans="1:65" s="2" customFormat="1" ht="37.9" customHeight="1">
      <c r="A103" s="35"/>
      <c r="B103" s="140"/>
      <c r="C103" s="141" t="s">
        <v>139</v>
      </c>
      <c r="D103" s="141" t="s">
        <v>121</v>
      </c>
      <c r="E103" s="142" t="s">
        <v>976</v>
      </c>
      <c r="F103" s="143" t="s">
        <v>977</v>
      </c>
      <c r="G103" s="144" t="s">
        <v>270</v>
      </c>
      <c r="H103" s="145">
        <v>41.7</v>
      </c>
      <c r="I103" s="146"/>
      <c r="J103" s="147">
        <f>ROUND(I103*H103,2)</f>
        <v>0</v>
      </c>
      <c r="K103" s="143" t="s">
        <v>271</v>
      </c>
      <c r="L103" s="36"/>
      <c r="M103" s="148" t="s">
        <v>3</v>
      </c>
      <c r="N103" s="149" t="s">
        <v>40</v>
      </c>
      <c r="O103" s="56"/>
      <c r="P103" s="150">
        <f>O103*H103</f>
        <v>0</v>
      </c>
      <c r="Q103" s="150">
        <v>0</v>
      </c>
      <c r="R103" s="150">
        <f>Q103*H103</f>
        <v>0</v>
      </c>
      <c r="S103" s="150">
        <v>0.58</v>
      </c>
      <c r="T103" s="151">
        <f>S103*H103</f>
        <v>24.186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152" t="s">
        <v>125</v>
      </c>
      <c r="AT103" s="152" t="s">
        <v>121</v>
      </c>
      <c r="AU103" s="152" t="s">
        <v>78</v>
      </c>
      <c r="AY103" s="20" t="s">
        <v>118</v>
      </c>
      <c r="BE103" s="153">
        <f>IF(N103="základní",J103,0)</f>
        <v>0</v>
      </c>
      <c r="BF103" s="153">
        <f>IF(N103="snížená",J103,0)</f>
        <v>0</v>
      </c>
      <c r="BG103" s="153">
        <f>IF(N103="zákl. přenesená",J103,0)</f>
        <v>0</v>
      </c>
      <c r="BH103" s="153">
        <f>IF(N103="sníž. přenesená",J103,0)</f>
        <v>0</v>
      </c>
      <c r="BI103" s="153">
        <f>IF(N103="nulová",J103,0)</f>
        <v>0</v>
      </c>
      <c r="BJ103" s="20" t="s">
        <v>31</v>
      </c>
      <c r="BK103" s="153">
        <f>ROUND(I103*H103,2)</f>
        <v>0</v>
      </c>
      <c r="BL103" s="20" t="s">
        <v>125</v>
      </c>
      <c r="BM103" s="152" t="s">
        <v>1628</v>
      </c>
    </row>
    <row r="104" spans="1:47" s="2" customFormat="1" ht="11.25">
      <c r="A104" s="35"/>
      <c r="B104" s="36"/>
      <c r="C104" s="35"/>
      <c r="D104" s="181" t="s">
        <v>273</v>
      </c>
      <c r="E104" s="35"/>
      <c r="F104" s="182" t="s">
        <v>979</v>
      </c>
      <c r="G104" s="35"/>
      <c r="H104" s="35"/>
      <c r="I104" s="183"/>
      <c r="J104" s="35"/>
      <c r="K104" s="35"/>
      <c r="L104" s="36"/>
      <c r="M104" s="184"/>
      <c r="N104" s="185"/>
      <c r="O104" s="56"/>
      <c r="P104" s="56"/>
      <c r="Q104" s="56"/>
      <c r="R104" s="56"/>
      <c r="S104" s="56"/>
      <c r="T104" s="57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T104" s="20" t="s">
        <v>273</v>
      </c>
      <c r="AU104" s="20" t="s">
        <v>78</v>
      </c>
    </row>
    <row r="105" spans="2:51" s="13" customFormat="1" ht="11.25">
      <c r="B105" s="154"/>
      <c r="D105" s="155" t="s">
        <v>127</v>
      </c>
      <c r="E105" s="156" t="s">
        <v>3</v>
      </c>
      <c r="F105" s="157" t="s">
        <v>1627</v>
      </c>
      <c r="H105" s="158">
        <v>41.7</v>
      </c>
      <c r="I105" s="159"/>
      <c r="L105" s="154"/>
      <c r="M105" s="160"/>
      <c r="N105" s="161"/>
      <c r="O105" s="161"/>
      <c r="P105" s="161"/>
      <c r="Q105" s="161"/>
      <c r="R105" s="161"/>
      <c r="S105" s="161"/>
      <c r="T105" s="162"/>
      <c r="AT105" s="156" t="s">
        <v>127</v>
      </c>
      <c r="AU105" s="156" t="s">
        <v>78</v>
      </c>
      <c r="AV105" s="13" t="s">
        <v>78</v>
      </c>
      <c r="AW105" s="13" t="s">
        <v>30</v>
      </c>
      <c r="AX105" s="13" t="s">
        <v>31</v>
      </c>
      <c r="AY105" s="156" t="s">
        <v>118</v>
      </c>
    </row>
    <row r="106" spans="1:65" s="2" customFormat="1" ht="33" customHeight="1">
      <c r="A106" s="35"/>
      <c r="B106" s="140"/>
      <c r="C106" s="141" t="s">
        <v>151</v>
      </c>
      <c r="D106" s="141" t="s">
        <v>121</v>
      </c>
      <c r="E106" s="142" t="s">
        <v>962</v>
      </c>
      <c r="F106" s="143" t="s">
        <v>963</v>
      </c>
      <c r="G106" s="144" t="s">
        <v>270</v>
      </c>
      <c r="H106" s="145">
        <v>46.8</v>
      </c>
      <c r="I106" s="146"/>
      <c r="J106" s="147">
        <f>ROUND(I106*H106,2)</f>
        <v>0</v>
      </c>
      <c r="K106" s="143" t="s">
        <v>271</v>
      </c>
      <c r="L106" s="36"/>
      <c r="M106" s="148" t="s">
        <v>3</v>
      </c>
      <c r="N106" s="149" t="s">
        <v>40</v>
      </c>
      <c r="O106" s="56"/>
      <c r="P106" s="150">
        <f>O106*H106</f>
        <v>0</v>
      </c>
      <c r="Q106" s="150">
        <v>0</v>
      </c>
      <c r="R106" s="150">
        <f>Q106*H106</f>
        <v>0</v>
      </c>
      <c r="S106" s="150">
        <v>0.098</v>
      </c>
      <c r="T106" s="151">
        <f>S106*H106</f>
        <v>4.5864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152" t="s">
        <v>125</v>
      </c>
      <c r="AT106" s="152" t="s">
        <v>121</v>
      </c>
      <c r="AU106" s="152" t="s">
        <v>78</v>
      </c>
      <c r="AY106" s="20" t="s">
        <v>118</v>
      </c>
      <c r="BE106" s="153">
        <f>IF(N106="základní",J106,0)</f>
        <v>0</v>
      </c>
      <c r="BF106" s="153">
        <f>IF(N106="snížená",J106,0)</f>
        <v>0</v>
      </c>
      <c r="BG106" s="153">
        <f>IF(N106="zákl. přenesená",J106,0)</f>
        <v>0</v>
      </c>
      <c r="BH106" s="153">
        <f>IF(N106="sníž. přenesená",J106,0)</f>
        <v>0</v>
      </c>
      <c r="BI106" s="153">
        <f>IF(N106="nulová",J106,0)</f>
        <v>0</v>
      </c>
      <c r="BJ106" s="20" t="s">
        <v>31</v>
      </c>
      <c r="BK106" s="153">
        <f>ROUND(I106*H106,2)</f>
        <v>0</v>
      </c>
      <c r="BL106" s="20" t="s">
        <v>125</v>
      </c>
      <c r="BM106" s="152" t="s">
        <v>1629</v>
      </c>
    </row>
    <row r="107" spans="1:47" s="2" customFormat="1" ht="11.25">
      <c r="A107" s="35"/>
      <c r="B107" s="36"/>
      <c r="C107" s="35"/>
      <c r="D107" s="181" t="s">
        <v>273</v>
      </c>
      <c r="E107" s="35"/>
      <c r="F107" s="182" t="s">
        <v>965</v>
      </c>
      <c r="G107" s="35"/>
      <c r="H107" s="35"/>
      <c r="I107" s="183"/>
      <c r="J107" s="35"/>
      <c r="K107" s="35"/>
      <c r="L107" s="36"/>
      <c r="M107" s="184"/>
      <c r="N107" s="185"/>
      <c r="O107" s="56"/>
      <c r="P107" s="56"/>
      <c r="Q107" s="56"/>
      <c r="R107" s="56"/>
      <c r="S107" s="56"/>
      <c r="T107" s="57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T107" s="20" t="s">
        <v>273</v>
      </c>
      <c r="AU107" s="20" t="s">
        <v>78</v>
      </c>
    </row>
    <row r="108" spans="2:51" s="13" customFormat="1" ht="11.25">
      <c r="B108" s="154"/>
      <c r="D108" s="155" t="s">
        <v>127</v>
      </c>
      <c r="E108" s="156" t="s">
        <v>3</v>
      </c>
      <c r="F108" s="157" t="s">
        <v>1630</v>
      </c>
      <c r="H108" s="158">
        <v>46.8</v>
      </c>
      <c r="I108" s="159"/>
      <c r="L108" s="154"/>
      <c r="M108" s="160"/>
      <c r="N108" s="161"/>
      <c r="O108" s="161"/>
      <c r="P108" s="161"/>
      <c r="Q108" s="161"/>
      <c r="R108" s="161"/>
      <c r="S108" s="161"/>
      <c r="T108" s="162"/>
      <c r="AT108" s="156" t="s">
        <v>127</v>
      </c>
      <c r="AU108" s="156" t="s">
        <v>78</v>
      </c>
      <c r="AV108" s="13" t="s">
        <v>78</v>
      </c>
      <c r="AW108" s="13" t="s">
        <v>30</v>
      </c>
      <c r="AX108" s="13" t="s">
        <v>69</v>
      </c>
      <c r="AY108" s="156" t="s">
        <v>118</v>
      </c>
    </row>
    <row r="109" spans="2:51" s="15" customFormat="1" ht="11.25">
      <c r="B109" s="170"/>
      <c r="D109" s="155" t="s">
        <v>127</v>
      </c>
      <c r="E109" s="171" t="s">
        <v>3</v>
      </c>
      <c r="F109" s="172" t="s">
        <v>150</v>
      </c>
      <c r="H109" s="173">
        <v>46.8</v>
      </c>
      <c r="I109" s="174"/>
      <c r="L109" s="170"/>
      <c r="M109" s="175"/>
      <c r="N109" s="176"/>
      <c r="O109" s="176"/>
      <c r="P109" s="176"/>
      <c r="Q109" s="176"/>
      <c r="R109" s="176"/>
      <c r="S109" s="176"/>
      <c r="T109" s="177"/>
      <c r="AT109" s="171" t="s">
        <v>127</v>
      </c>
      <c r="AU109" s="171" t="s">
        <v>78</v>
      </c>
      <c r="AV109" s="15" t="s">
        <v>125</v>
      </c>
      <c r="AW109" s="15" t="s">
        <v>30</v>
      </c>
      <c r="AX109" s="15" t="s">
        <v>31</v>
      </c>
      <c r="AY109" s="171" t="s">
        <v>118</v>
      </c>
    </row>
    <row r="110" spans="1:65" s="2" customFormat="1" ht="33" customHeight="1">
      <c r="A110" s="35"/>
      <c r="B110" s="140"/>
      <c r="C110" s="141" t="s">
        <v>155</v>
      </c>
      <c r="D110" s="141" t="s">
        <v>121</v>
      </c>
      <c r="E110" s="142" t="s">
        <v>972</v>
      </c>
      <c r="F110" s="143" t="s">
        <v>973</v>
      </c>
      <c r="G110" s="144" t="s">
        <v>270</v>
      </c>
      <c r="H110" s="145">
        <v>46.8</v>
      </c>
      <c r="I110" s="146"/>
      <c r="J110" s="147">
        <f>ROUND(I110*H110,2)</f>
        <v>0</v>
      </c>
      <c r="K110" s="143" t="s">
        <v>271</v>
      </c>
      <c r="L110" s="36"/>
      <c r="M110" s="148" t="s">
        <v>3</v>
      </c>
      <c r="N110" s="149" t="s">
        <v>40</v>
      </c>
      <c r="O110" s="56"/>
      <c r="P110" s="150">
        <f>O110*H110</f>
        <v>0</v>
      </c>
      <c r="Q110" s="150">
        <v>0</v>
      </c>
      <c r="R110" s="150">
        <f>Q110*H110</f>
        <v>0</v>
      </c>
      <c r="S110" s="150">
        <v>0.325</v>
      </c>
      <c r="T110" s="151">
        <f>S110*H110</f>
        <v>15.209999999999999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152" t="s">
        <v>125</v>
      </c>
      <c r="AT110" s="152" t="s">
        <v>121</v>
      </c>
      <c r="AU110" s="152" t="s">
        <v>78</v>
      </c>
      <c r="AY110" s="20" t="s">
        <v>118</v>
      </c>
      <c r="BE110" s="153">
        <f>IF(N110="základní",J110,0)</f>
        <v>0</v>
      </c>
      <c r="BF110" s="153">
        <f>IF(N110="snížená",J110,0)</f>
        <v>0</v>
      </c>
      <c r="BG110" s="153">
        <f>IF(N110="zákl. přenesená",J110,0)</f>
        <v>0</v>
      </c>
      <c r="BH110" s="153">
        <f>IF(N110="sníž. přenesená",J110,0)</f>
        <v>0</v>
      </c>
      <c r="BI110" s="153">
        <f>IF(N110="nulová",J110,0)</f>
        <v>0</v>
      </c>
      <c r="BJ110" s="20" t="s">
        <v>31</v>
      </c>
      <c r="BK110" s="153">
        <f>ROUND(I110*H110,2)</f>
        <v>0</v>
      </c>
      <c r="BL110" s="20" t="s">
        <v>125</v>
      </c>
      <c r="BM110" s="152" t="s">
        <v>1631</v>
      </c>
    </row>
    <row r="111" spans="1:47" s="2" customFormat="1" ht="11.25">
      <c r="A111" s="35"/>
      <c r="B111" s="36"/>
      <c r="C111" s="35"/>
      <c r="D111" s="181" t="s">
        <v>273</v>
      </c>
      <c r="E111" s="35"/>
      <c r="F111" s="182" t="s">
        <v>975</v>
      </c>
      <c r="G111" s="35"/>
      <c r="H111" s="35"/>
      <c r="I111" s="183"/>
      <c r="J111" s="35"/>
      <c r="K111" s="35"/>
      <c r="L111" s="36"/>
      <c r="M111" s="184"/>
      <c r="N111" s="185"/>
      <c r="O111" s="56"/>
      <c r="P111" s="56"/>
      <c r="Q111" s="56"/>
      <c r="R111" s="56"/>
      <c r="S111" s="56"/>
      <c r="T111" s="57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T111" s="20" t="s">
        <v>273</v>
      </c>
      <c r="AU111" s="20" t="s">
        <v>78</v>
      </c>
    </row>
    <row r="112" spans="2:51" s="13" customFormat="1" ht="11.25">
      <c r="B112" s="154"/>
      <c r="D112" s="155" t="s">
        <v>127</v>
      </c>
      <c r="E112" s="156" t="s">
        <v>3</v>
      </c>
      <c r="F112" s="157" t="s">
        <v>1632</v>
      </c>
      <c r="H112" s="158">
        <v>46.8</v>
      </c>
      <c r="I112" s="159"/>
      <c r="L112" s="154"/>
      <c r="M112" s="160"/>
      <c r="N112" s="161"/>
      <c r="O112" s="161"/>
      <c r="P112" s="161"/>
      <c r="Q112" s="161"/>
      <c r="R112" s="161"/>
      <c r="S112" s="161"/>
      <c r="T112" s="162"/>
      <c r="AT112" s="156" t="s">
        <v>127</v>
      </c>
      <c r="AU112" s="156" t="s">
        <v>78</v>
      </c>
      <c r="AV112" s="13" t="s">
        <v>78</v>
      </c>
      <c r="AW112" s="13" t="s">
        <v>30</v>
      </c>
      <c r="AX112" s="13" t="s">
        <v>31</v>
      </c>
      <c r="AY112" s="156" t="s">
        <v>118</v>
      </c>
    </row>
    <row r="113" spans="1:65" s="2" customFormat="1" ht="16.5" customHeight="1">
      <c r="A113" s="35"/>
      <c r="B113" s="140"/>
      <c r="C113" s="141" t="s">
        <v>160</v>
      </c>
      <c r="D113" s="141" t="s">
        <v>121</v>
      </c>
      <c r="E113" s="142" t="s">
        <v>995</v>
      </c>
      <c r="F113" s="143" t="s">
        <v>996</v>
      </c>
      <c r="G113" s="144" t="s">
        <v>270</v>
      </c>
      <c r="H113" s="145">
        <v>35.5</v>
      </c>
      <c r="I113" s="146"/>
      <c r="J113" s="147">
        <f>ROUND(I113*H113,2)</f>
        <v>0</v>
      </c>
      <c r="K113" s="143" t="s">
        <v>271</v>
      </c>
      <c r="L113" s="36"/>
      <c r="M113" s="148" t="s">
        <v>3</v>
      </c>
      <c r="N113" s="149" t="s">
        <v>40</v>
      </c>
      <c r="O113" s="56"/>
      <c r="P113" s="150">
        <f>O113*H113</f>
        <v>0</v>
      </c>
      <c r="Q113" s="150">
        <v>0</v>
      </c>
      <c r="R113" s="150">
        <f>Q113*H113</f>
        <v>0</v>
      </c>
      <c r="S113" s="150">
        <v>0</v>
      </c>
      <c r="T113" s="151">
        <f>S113*H113</f>
        <v>0</v>
      </c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R113" s="152" t="s">
        <v>125</v>
      </c>
      <c r="AT113" s="152" t="s">
        <v>121</v>
      </c>
      <c r="AU113" s="152" t="s">
        <v>78</v>
      </c>
      <c r="AY113" s="20" t="s">
        <v>118</v>
      </c>
      <c r="BE113" s="153">
        <f>IF(N113="základní",J113,0)</f>
        <v>0</v>
      </c>
      <c r="BF113" s="153">
        <f>IF(N113="snížená",J113,0)</f>
        <v>0</v>
      </c>
      <c r="BG113" s="153">
        <f>IF(N113="zákl. přenesená",J113,0)</f>
        <v>0</v>
      </c>
      <c r="BH113" s="153">
        <f>IF(N113="sníž. přenesená",J113,0)</f>
        <v>0</v>
      </c>
      <c r="BI113" s="153">
        <f>IF(N113="nulová",J113,0)</f>
        <v>0</v>
      </c>
      <c r="BJ113" s="20" t="s">
        <v>31</v>
      </c>
      <c r="BK113" s="153">
        <f>ROUND(I113*H113,2)</f>
        <v>0</v>
      </c>
      <c r="BL113" s="20" t="s">
        <v>125</v>
      </c>
      <c r="BM113" s="152" t="s">
        <v>1633</v>
      </c>
    </row>
    <row r="114" spans="1:47" s="2" customFormat="1" ht="11.25">
      <c r="A114" s="35"/>
      <c r="B114" s="36"/>
      <c r="C114" s="35"/>
      <c r="D114" s="181" t="s">
        <v>273</v>
      </c>
      <c r="E114" s="35"/>
      <c r="F114" s="182" t="s">
        <v>998</v>
      </c>
      <c r="G114" s="35"/>
      <c r="H114" s="35"/>
      <c r="I114" s="183"/>
      <c r="J114" s="35"/>
      <c r="K114" s="35"/>
      <c r="L114" s="36"/>
      <c r="M114" s="184"/>
      <c r="N114" s="185"/>
      <c r="O114" s="56"/>
      <c r="P114" s="56"/>
      <c r="Q114" s="56"/>
      <c r="R114" s="56"/>
      <c r="S114" s="56"/>
      <c r="T114" s="57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T114" s="20" t="s">
        <v>273</v>
      </c>
      <c r="AU114" s="20" t="s">
        <v>78</v>
      </c>
    </row>
    <row r="115" spans="2:51" s="13" customFormat="1" ht="11.25">
      <c r="B115" s="154"/>
      <c r="D115" s="155" t="s">
        <v>127</v>
      </c>
      <c r="E115" s="156" t="s">
        <v>3</v>
      </c>
      <c r="F115" s="157" t="s">
        <v>1634</v>
      </c>
      <c r="H115" s="158">
        <v>35.5</v>
      </c>
      <c r="I115" s="159"/>
      <c r="L115" s="154"/>
      <c r="M115" s="160"/>
      <c r="N115" s="161"/>
      <c r="O115" s="161"/>
      <c r="P115" s="161"/>
      <c r="Q115" s="161"/>
      <c r="R115" s="161"/>
      <c r="S115" s="161"/>
      <c r="T115" s="162"/>
      <c r="AT115" s="156" t="s">
        <v>127</v>
      </c>
      <c r="AU115" s="156" t="s">
        <v>78</v>
      </c>
      <c r="AV115" s="13" t="s">
        <v>78</v>
      </c>
      <c r="AW115" s="13" t="s">
        <v>30</v>
      </c>
      <c r="AX115" s="13" t="s">
        <v>69</v>
      </c>
      <c r="AY115" s="156" t="s">
        <v>118</v>
      </c>
    </row>
    <row r="116" spans="2:51" s="15" customFormat="1" ht="11.25">
      <c r="B116" s="170"/>
      <c r="D116" s="155" t="s">
        <v>127</v>
      </c>
      <c r="E116" s="171" t="s">
        <v>3</v>
      </c>
      <c r="F116" s="172" t="s">
        <v>150</v>
      </c>
      <c r="H116" s="173">
        <v>35.5</v>
      </c>
      <c r="I116" s="174"/>
      <c r="L116" s="170"/>
      <c r="M116" s="175"/>
      <c r="N116" s="176"/>
      <c r="O116" s="176"/>
      <c r="P116" s="176"/>
      <c r="Q116" s="176"/>
      <c r="R116" s="176"/>
      <c r="S116" s="176"/>
      <c r="T116" s="177"/>
      <c r="AT116" s="171" t="s">
        <v>127</v>
      </c>
      <c r="AU116" s="171" t="s">
        <v>78</v>
      </c>
      <c r="AV116" s="15" t="s">
        <v>125</v>
      </c>
      <c r="AW116" s="15" t="s">
        <v>30</v>
      </c>
      <c r="AX116" s="15" t="s">
        <v>31</v>
      </c>
      <c r="AY116" s="171" t="s">
        <v>118</v>
      </c>
    </row>
    <row r="117" spans="1:65" s="2" customFormat="1" ht="49.15" customHeight="1">
      <c r="A117" s="35"/>
      <c r="B117" s="140"/>
      <c r="C117" s="141" t="s">
        <v>119</v>
      </c>
      <c r="D117" s="141" t="s">
        <v>121</v>
      </c>
      <c r="E117" s="142" t="s">
        <v>1002</v>
      </c>
      <c r="F117" s="143" t="s">
        <v>1003</v>
      </c>
      <c r="G117" s="144" t="s">
        <v>142</v>
      </c>
      <c r="H117" s="145">
        <v>9</v>
      </c>
      <c r="I117" s="146"/>
      <c r="J117" s="147">
        <f>ROUND(I117*H117,2)</f>
        <v>0</v>
      </c>
      <c r="K117" s="143" t="s">
        <v>271</v>
      </c>
      <c r="L117" s="36"/>
      <c r="M117" s="148" t="s">
        <v>3</v>
      </c>
      <c r="N117" s="149" t="s">
        <v>40</v>
      </c>
      <c r="O117" s="56"/>
      <c r="P117" s="150">
        <f>O117*H117</f>
        <v>0</v>
      </c>
      <c r="Q117" s="150">
        <v>0.00868</v>
      </c>
      <c r="R117" s="150">
        <f>Q117*H117</f>
        <v>0.07812</v>
      </c>
      <c r="S117" s="150">
        <v>0</v>
      </c>
      <c r="T117" s="151">
        <f>S117*H117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R117" s="152" t="s">
        <v>125</v>
      </c>
      <c r="AT117" s="152" t="s">
        <v>121</v>
      </c>
      <c r="AU117" s="152" t="s">
        <v>78</v>
      </c>
      <c r="AY117" s="20" t="s">
        <v>118</v>
      </c>
      <c r="BE117" s="153">
        <f>IF(N117="základní",J117,0)</f>
        <v>0</v>
      </c>
      <c r="BF117" s="153">
        <f>IF(N117="snížená",J117,0)</f>
        <v>0</v>
      </c>
      <c r="BG117" s="153">
        <f>IF(N117="zákl. přenesená",J117,0)</f>
        <v>0</v>
      </c>
      <c r="BH117" s="153">
        <f>IF(N117="sníž. přenesená",J117,0)</f>
        <v>0</v>
      </c>
      <c r="BI117" s="153">
        <f>IF(N117="nulová",J117,0)</f>
        <v>0</v>
      </c>
      <c r="BJ117" s="20" t="s">
        <v>31</v>
      </c>
      <c r="BK117" s="153">
        <f>ROUND(I117*H117,2)</f>
        <v>0</v>
      </c>
      <c r="BL117" s="20" t="s">
        <v>125</v>
      </c>
      <c r="BM117" s="152" t="s">
        <v>1635</v>
      </c>
    </row>
    <row r="118" spans="1:47" s="2" customFormat="1" ht="11.25">
      <c r="A118" s="35"/>
      <c r="B118" s="36"/>
      <c r="C118" s="35"/>
      <c r="D118" s="181" t="s">
        <v>273</v>
      </c>
      <c r="E118" s="35"/>
      <c r="F118" s="182" t="s">
        <v>1005</v>
      </c>
      <c r="G118" s="35"/>
      <c r="H118" s="35"/>
      <c r="I118" s="183"/>
      <c r="J118" s="35"/>
      <c r="K118" s="35"/>
      <c r="L118" s="36"/>
      <c r="M118" s="184"/>
      <c r="N118" s="185"/>
      <c r="O118" s="56"/>
      <c r="P118" s="56"/>
      <c r="Q118" s="56"/>
      <c r="R118" s="56"/>
      <c r="S118" s="56"/>
      <c r="T118" s="57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T118" s="20" t="s">
        <v>273</v>
      </c>
      <c r="AU118" s="20" t="s">
        <v>78</v>
      </c>
    </row>
    <row r="119" spans="2:51" s="13" customFormat="1" ht="11.25">
      <c r="B119" s="154"/>
      <c r="D119" s="155" t="s">
        <v>127</v>
      </c>
      <c r="E119" s="156" t="s">
        <v>3</v>
      </c>
      <c r="F119" s="157" t="s">
        <v>1636</v>
      </c>
      <c r="H119" s="158">
        <v>9</v>
      </c>
      <c r="I119" s="159"/>
      <c r="L119" s="154"/>
      <c r="M119" s="160"/>
      <c r="N119" s="161"/>
      <c r="O119" s="161"/>
      <c r="P119" s="161"/>
      <c r="Q119" s="161"/>
      <c r="R119" s="161"/>
      <c r="S119" s="161"/>
      <c r="T119" s="162"/>
      <c r="AT119" s="156" t="s">
        <v>127</v>
      </c>
      <c r="AU119" s="156" t="s">
        <v>78</v>
      </c>
      <c r="AV119" s="13" t="s">
        <v>78</v>
      </c>
      <c r="AW119" s="13" t="s">
        <v>30</v>
      </c>
      <c r="AX119" s="13" t="s">
        <v>69</v>
      </c>
      <c r="AY119" s="156" t="s">
        <v>118</v>
      </c>
    </row>
    <row r="120" spans="2:51" s="15" customFormat="1" ht="11.25">
      <c r="B120" s="170"/>
      <c r="D120" s="155" t="s">
        <v>127</v>
      </c>
      <c r="E120" s="171" t="s">
        <v>3</v>
      </c>
      <c r="F120" s="172" t="s">
        <v>150</v>
      </c>
      <c r="H120" s="173">
        <v>9</v>
      </c>
      <c r="I120" s="174"/>
      <c r="L120" s="170"/>
      <c r="M120" s="175"/>
      <c r="N120" s="176"/>
      <c r="O120" s="176"/>
      <c r="P120" s="176"/>
      <c r="Q120" s="176"/>
      <c r="R120" s="176"/>
      <c r="S120" s="176"/>
      <c r="T120" s="177"/>
      <c r="AT120" s="171" t="s">
        <v>127</v>
      </c>
      <c r="AU120" s="171" t="s">
        <v>78</v>
      </c>
      <c r="AV120" s="15" t="s">
        <v>125</v>
      </c>
      <c r="AW120" s="15" t="s">
        <v>30</v>
      </c>
      <c r="AX120" s="15" t="s">
        <v>31</v>
      </c>
      <c r="AY120" s="171" t="s">
        <v>118</v>
      </c>
    </row>
    <row r="121" spans="1:65" s="2" customFormat="1" ht="16.5" customHeight="1">
      <c r="A121" s="35"/>
      <c r="B121" s="140"/>
      <c r="C121" s="141" t="s">
        <v>168</v>
      </c>
      <c r="D121" s="141" t="s">
        <v>121</v>
      </c>
      <c r="E121" s="142" t="s">
        <v>1007</v>
      </c>
      <c r="F121" s="143" t="s">
        <v>1008</v>
      </c>
      <c r="G121" s="144" t="s">
        <v>142</v>
      </c>
      <c r="H121" s="145">
        <v>9</v>
      </c>
      <c r="I121" s="146"/>
      <c r="J121" s="147">
        <f>ROUND(I121*H121,2)</f>
        <v>0</v>
      </c>
      <c r="K121" s="143" t="s">
        <v>3</v>
      </c>
      <c r="L121" s="36"/>
      <c r="M121" s="148" t="s">
        <v>3</v>
      </c>
      <c r="N121" s="149" t="s">
        <v>40</v>
      </c>
      <c r="O121" s="56"/>
      <c r="P121" s="150">
        <f>O121*H121</f>
        <v>0</v>
      </c>
      <c r="Q121" s="150">
        <v>0.1269</v>
      </c>
      <c r="R121" s="150">
        <f>Q121*H121</f>
        <v>1.1421000000000001</v>
      </c>
      <c r="S121" s="150">
        <v>0</v>
      </c>
      <c r="T121" s="151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52" t="s">
        <v>125</v>
      </c>
      <c r="AT121" s="152" t="s">
        <v>121</v>
      </c>
      <c r="AU121" s="152" t="s">
        <v>78</v>
      </c>
      <c r="AY121" s="20" t="s">
        <v>118</v>
      </c>
      <c r="BE121" s="153">
        <f>IF(N121="základní",J121,0)</f>
        <v>0</v>
      </c>
      <c r="BF121" s="153">
        <f>IF(N121="snížená",J121,0)</f>
        <v>0</v>
      </c>
      <c r="BG121" s="153">
        <f>IF(N121="zákl. přenesená",J121,0)</f>
        <v>0</v>
      </c>
      <c r="BH121" s="153">
        <f>IF(N121="sníž. přenesená",J121,0)</f>
        <v>0</v>
      </c>
      <c r="BI121" s="153">
        <f>IF(N121="nulová",J121,0)</f>
        <v>0</v>
      </c>
      <c r="BJ121" s="20" t="s">
        <v>31</v>
      </c>
      <c r="BK121" s="153">
        <f>ROUND(I121*H121,2)</f>
        <v>0</v>
      </c>
      <c r="BL121" s="20" t="s">
        <v>125</v>
      </c>
      <c r="BM121" s="152" t="s">
        <v>1637</v>
      </c>
    </row>
    <row r="122" spans="2:51" s="14" customFormat="1" ht="11.25">
      <c r="B122" s="163"/>
      <c r="D122" s="155" t="s">
        <v>127</v>
      </c>
      <c r="E122" s="164" t="s">
        <v>3</v>
      </c>
      <c r="F122" s="165" t="s">
        <v>1010</v>
      </c>
      <c r="H122" s="164" t="s">
        <v>3</v>
      </c>
      <c r="I122" s="166"/>
      <c r="L122" s="163"/>
      <c r="M122" s="167"/>
      <c r="N122" s="168"/>
      <c r="O122" s="168"/>
      <c r="P122" s="168"/>
      <c r="Q122" s="168"/>
      <c r="R122" s="168"/>
      <c r="S122" s="168"/>
      <c r="T122" s="169"/>
      <c r="AT122" s="164" t="s">
        <v>127</v>
      </c>
      <c r="AU122" s="164" t="s">
        <v>78</v>
      </c>
      <c r="AV122" s="14" t="s">
        <v>31</v>
      </c>
      <c r="AW122" s="14" t="s">
        <v>30</v>
      </c>
      <c r="AX122" s="14" t="s">
        <v>69</v>
      </c>
      <c r="AY122" s="164" t="s">
        <v>118</v>
      </c>
    </row>
    <row r="123" spans="2:51" s="14" customFormat="1" ht="11.25">
      <c r="B123" s="163"/>
      <c r="D123" s="155" t="s">
        <v>127</v>
      </c>
      <c r="E123" s="164" t="s">
        <v>3</v>
      </c>
      <c r="F123" s="165" t="s">
        <v>1011</v>
      </c>
      <c r="H123" s="164" t="s">
        <v>3</v>
      </c>
      <c r="I123" s="166"/>
      <c r="L123" s="163"/>
      <c r="M123" s="167"/>
      <c r="N123" s="168"/>
      <c r="O123" s="168"/>
      <c r="P123" s="168"/>
      <c r="Q123" s="168"/>
      <c r="R123" s="168"/>
      <c r="S123" s="168"/>
      <c r="T123" s="169"/>
      <c r="AT123" s="164" t="s">
        <v>127</v>
      </c>
      <c r="AU123" s="164" t="s">
        <v>78</v>
      </c>
      <c r="AV123" s="14" t="s">
        <v>31</v>
      </c>
      <c r="AW123" s="14" t="s">
        <v>30</v>
      </c>
      <c r="AX123" s="14" t="s">
        <v>69</v>
      </c>
      <c r="AY123" s="164" t="s">
        <v>118</v>
      </c>
    </row>
    <row r="124" spans="2:51" s="14" customFormat="1" ht="11.25">
      <c r="B124" s="163"/>
      <c r="D124" s="155" t="s">
        <v>127</v>
      </c>
      <c r="E124" s="164" t="s">
        <v>3</v>
      </c>
      <c r="F124" s="165" t="s">
        <v>1012</v>
      </c>
      <c r="H124" s="164" t="s">
        <v>3</v>
      </c>
      <c r="I124" s="166"/>
      <c r="L124" s="163"/>
      <c r="M124" s="167"/>
      <c r="N124" s="168"/>
      <c r="O124" s="168"/>
      <c r="P124" s="168"/>
      <c r="Q124" s="168"/>
      <c r="R124" s="168"/>
      <c r="S124" s="168"/>
      <c r="T124" s="169"/>
      <c r="AT124" s="164" t="s">
        <v>127</v>
      </c>
      <c r="AU124" s="164" t="s">
        <v>78</v>
      </c>
      <c r="AV124" s="14" t="s">
        <v>31</v>
      </c>
      <c r="AW124" s="14" t="s">
        <v>30</v>
      </c>
      <c r="AX124" s="14" t="s">
        <v>69</v>
      </c>
      <c r="AY124" s="164" t="s">
        <v>118</v>
      </c>
    </row>
    <row r="125" spans="2:51" s="14" customFormat="1" ht="11.25">
      <c r="B125" s="163"/>
      <c r="D125" s="155" t="s">
        <v>127</v>
      </c>
      <c r="E125" s="164" t="s">
        <v>3</v>
      </c>
      <c r="F125" s="165" t="s">
        <v>1013</v>
      </c>
      <c r="H125" s="164" t="s">
        <v>3</v>
      </c>
      <c r="I125" s="166"/>
      <c r="L125" s="163"/>
      <c r="M125" s="167"/>
      <c r="N125" s="168"/>
      <c r="O125" s="168"/>
      <c r="P125" s="168"/>
      <c r="Q125" s="168"/>
      <c r="R125" s="168"/>
      <c r="S125" s="168"/>
      <c r="T125" s="169"/>
      <c r="AT125" s="164" t="s">
        <v>127</v>
      </c>
      <c r="AU125" s="164" t="s">
        <v>78</v>
      </c>
      <c r="AV125" s="14" t="s">
        <v>31</v>
      </c>
      <c r="AW125" s="14" t="s">
        <v>30</v>
      </c>
      <c r="AX125" s="14" t="s">
        <v>69</v>
      </c>
      <c r="AY125" s="164" t="s">
        <v>118</v>
      </c>
    </row>
    <row r="126" spans="2:51" s="14" customFormat="1" ht="11.25">
      <c r="B126" s="163"/>
      <c r="D126" s="155" t="s">
        <v>127</v>
      </c>
      <c r="E126" s="164" t="s">
        <v>3</v>
      </c>
      <c r="F126" s="165" t="s">
        <v>1014</v>
      </c>
      <c r="H126" s="164" t="s">
        <v>3</v>
      </c>
      <c r="I126" s="166"/>
      <c r="L126" s="163"/>
      <c r="M126" s="167"/>
      <c r="N126" s="168"/>
      <c r="O126" s="168"/>
      <c r="P126" s="168"/>
      <c r="Q126" s="168"/>
      <c r="R126" s="168"/>
      <c r="S126" s="168"/>
      <c r="T126" s="169"/>
      <c r="AT126" s="164" t="s">
        <v>127</v>
      </c>
      <c r="AU126" s="164" t="s">
        <v>78</v>
      </c>
      <c r="AV126" s="14" t="s">
        <v>31</v>
      </c>
      <c r="AW126" s="14" t="s">
        <v>30</v>
      </c>
      <c r="AX126" s="14" t="s">
        <v>69</v>
      </c>
      <c r="AY126" s="164" t="s">
        <v>118</v>
      </c>
    </row>
    <row r="127" spans="2:51" s="14" customFormat="1" ht="11.25">
      <c r="B127" s="163"/>
      <c r="D127" s="155" t="s">
        <v>127</v>
      </c>
      <c r="E127" s="164" t="s">
        <v>3</v>
      </c>
      <c r="F127" s="165" t="s">
        <v>1015</v>
      </c>
      <c r="H127" s="164" t="s">
        <v>3</v>
      </c>
      <c r="I127" s="166"/>
      <c r="L127" s="163"/>
      <c r="M127" s="167"/>
      <c r="N127" s="168"/>
      <c r="O127" s="168"/>
      <c r="P127" s="168"/>
      <c r="Q127" s="168"/>
      <c r="R127" s="168"/>
      <c r="S127" s="168"/>
      <c r="T127" s="169"/>
      <c r="AT127" s="164" t="s">
        <v>127</v>
      </c>
      <c r="AU127" s="164" t="s">
        <v>78</v>
      </c>
      <c r="AV127" s="14" t="s">
        <v>31</v>
      </c>
      <c r="AW127" s="14" t="s">
        <v>30</v>
      </c>
      <c r="AX127" s="14" t="s">
        <v>69</v>
      </c>
      <c r="AY127" s="164" t="s">
        <v>118</v>
      </c>
    </row>
    <row r="128" spans="2:51" s="14" customFormat="1" ht="11.25">
      <c r="B128" s="163"/>
      <c r="D128" s="155" t="s">
        <v>127</v>
      </c>
      <c r="E128" s="164" t="s">
        <v>3</v>
      </c>
      <c r="F128" s="165" t="s">
        <v>1016</v>
      </c>
      <c r="H128" s="164" t="s">
        <v>3</v>
      </c>
      <c r="I128" s="166"/>
      <c r="L128" s="163"/>
      <c r="M128" s="167"/>
      <c r="N128" s="168"/>
      <c r="O128" s="168"/>
      <c r="P128" s="168"/>
      <c r="Q128" s="168"/>
      <c r="R128" s="168"/>
      <c r="S128" s="168"/>
      <c r="T128" s="169"/>
      <c r="AT128" s="164" t="s">
        <v>127</v>
      </c>
      <c r="AU128" s="164" t="s">
        <v>78</v>
      </c>
      <c r="AV128" s="14" t="s">
        <v>31</v>
      </c>
      <c r="AW128" s="14" t="s">
        <v>30</v>
      </c>
      <c r="AX128" s="14" t="s">
        <v>69</v>
      </c>
      <c r="AY128" s="164" t="s">
        <v>118</v>
      </c>
    </row>
    <row r="129" spans="2:51" s="14" customFormat="1" ht="11.25">
      <c r="B129" s="163"/>
      <c r="D129" s="155" t="s">
        <v>127</v>
      </c>
      <c r="E129" s="164" t="s">
        <v>3</v>
      </c>
      <c r="F129" s="165" t="s">
        <v>1017</v>
      </c>
      <c r="H129" s="164" t="s">
        <v>3</v>
      </c>
      <c r="I129" s="166"/>
      <c r="L129" s="163"/>
      <c r="M129" s="167"/>
      <c r="N129" s="168"/>
      <c r="O129" s="168"/>
      <c r="P129" s="168"/>
      <c r="Q129" s="168"/>
      <c r="R129" s="168"/>
      <c r="S129" s="168"/>
      <c r="T129" s="169"/>
      <c r="AT129" s="164" t="s">
        <v>127</v>
      </c>
      <c r="AU129" s="164" t="s">
        <v>78</v>
      </c>
      <c r="AV129" s="14" t="s">
        <v>31</v>
      </c>
      <c r="AW129" s="14" t="s">
        <v>30</v>
      </c>
      <c r="AX129" s="14" t="s">
        <v>69</v>
      </c>
      <c r="AY129" s="164" t="s">
        <v>118</v>
      </c>
    </row>
    <row r="130" spans="2:51" s="14" customFormat="1" ht="11.25">
      <c r="B130" s="163"/>
      <c r="D130" s="155" t="s">
        <v>127</v>
      </c>
      <c r="E130" s="164" t="s">
        <v>3</v>
      </c>
      <c r="F130" s="165" t="s">
        <v>1018</v>
      </c>
      <c r="H130" s="164" t="s">
        <v>3</v>
      </c>
      <c r="I130" s="166"/>
      <c r="L130" s="163"/>
      <c r="M130" s="167"/>
      <c r="N130" s="168"/>
      <c r="O130" s="168"/>
      <c r="P130" s="168"/>
      <c r="Q130" s="168"/>
      <c r="R130" s="168"/>
      <c r="S130" s="168"/>
      <c r="T130" s="169"/>
      <c r="AT130" s="164" t="s">
        <v>127</v>
      </c>
      <c r="AU130" s="164" t="s">
        <v>78</v>
      </c>
      <c r="AV130" s="14" t="s">
        <v>31</v>
      </c>
      <c r="AW130" s="14" t="s">
        <v>30</v>
      </c>
      <c r="AX130" s="14" t="s">
        <v>69</v>
      </c>
      <c r="AY130" s="164" t="s">
        <v>118</v>
      </c>
    </row>
    <row r="131" spans="2:51" s="13" customFormat="1" ht="11.25">
      <c r="B131" s="154"/>
      <c r="D131" s="155" t="s">
        <v>127</v>
      </c>
      <c r="E131" s="156" t="s">
        <v>3</v>
      </c>
      <c r="F131" s="157" t="s">
        <v>1638</v>
      </c>
      <c r="H131" s="158">
        <v>9</v>
      </c>
      <c r="I131" s="159"/>
      <c r="L131" s="154"/>
      <c r="M131" s="160"/>
      <c r="N131" s="161"/>
      <c r="O131" s="161"/>
      <c r="P131" s="161"/>
      <c r="Q131" s="161"/>
      <c r="R131" s="161"/>
      <c r="S131" s="161"/>
      <c r="T131" s="162"/>
      <c r="AT131" s="156" t="s">
        <v>127</v>
      </c>
      <c r="AU131" s="156" t="s">
        <v>78</v>
      </c>
      <c r="AV131" s="13" t="s">
        <v>78</v>
      </c>
      <c r="AW131" s="13" t="s">
        <v>30</v>
      </c>
      <c r="AX131" s="13" t="s">
        <v>69</v>
      </c>
      <c r="AY131" s="156" t="s">
        <v>118</v>
      </c>
    </row>
    <row r="132" spans="2:51" s="15" customFormat="1" ht="11.25">
      <c r="B132" s="170"/>
      <c r="D132" s="155" t="s">
        <v>127</v>
      </c>
      <c r="E132" s="171" t="s">
        <v>3</v>
      </c>
      <c r="F132" s="172" t="s">
        <v>150</v>
      </c>
      <c r="H132" s="173">
        <v>9</v>
      </c>
      <c r="I132" s="174"/>
      <c r="L132" s="170"/>
      <c r="M132" s="175"/>
      <c r="N132" s="176"/>
      <c r="O132" s="176"/>
      <c r="P132" s="176"/>
      <c r="Q132" s="176"/>
      <c r="R132" s="176"/>
      <c r="S132" s="176"/>
      <c r="T132" s="177"/>
      <c r="AT132" s="171" t="s">
        <v>127</v>
      </c>
      <c r="AU132" s="171" t="s">
        <v>78</v>
      </c>
      <c r="AV132" s="15" t="s">
        <v>125</v>
      </c>
      <c r="AW132" s="15" t="s">
        <v>30</v>
      </c>
      <c r="AX132" s="15" t="s">
        <v>31</v>
      </c>
      <c r="AY132" s="171" t="s">
        <v>118</v>
      </c>
    </row>
    <row r="133" spans="1:65" s="2" customFormat="1" ht="49.15" customHeight="1">
      <c r="A133" s="35"/>
      <c r="B133" s="140"/>
      <c r="C133" s="141" t="s">
        <v>173</v>
      </c>
      <c r="D133" s="141" t="s">
        <v>121</v>
      </c>
      <c r="E133" s="142" t="s">
        <v>310</v>
      </c>
      <c r="F133" s="143" t="s">
        <v>311</v>
      </c>
      <c r="G133" s="144" t="s">
        <v>142</v>
      </c>
      <c r="H133" s="145">
        <v>36</v>
      </c>
      <c r="I133" s="146"/>
      <c r="J133" s="147">
        <f>ROUND(I133*H133,2)</f>
        <v>0</v>
      </c>
      <c r="K133" s="143" t="s">
        <v>271</v>
      </c>
      <c r="L133" s="36"/>
      <c r="M133" s="148" t="s">
        <v>3</v>
      </c>
      <c r="N133" s="149" t="s">
        <v>40</v>
      </c>
      <c r="O133" s="56"/>
      <c r="P133" s="150">
        <f>O133*H133</f>
        <v>0</v>
      </c>
      <c r="Q133" s="150">
        <v>0.0369</v>
      </c>
      <c r="R133" s="150">
        <f>Q133*H133</f>
        <v>1.3284</v>
      </c>
      <c r="S133" s="150">
        <v>0</v>
      </c>
      <c r="T133" s="151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52" t="s">
        <v>125</v>
      </c>
      <c r="AT133" s="152" t="s">
        <v>121</v>
      </c>
      <c r="AU133" s="152" t="s">
        <v>78</v>
      </c>
      <c r="AY133" s="20" t="s">
        <v>118</v>
      </c>
      <c r="BE133" s="153">
        <f>IF(N133="základní",J133,0)</f>
        <v>0</v>
      </c>
      <c r="BF133" s="153">
        <f>IF(N133="snížená",J133,0)</f>
        <v>0</v>
      </c>
      <c r="BG133" s="153">
        <f>IF(N133="zákl. přenesená",J133,0)</f>
        <v>0</v>
      </c>
      <c r="BH133" s="153">
        <f>IF(N133="sníž. přenesená",J133,0)</f>
        <v>0</v>
      </c>
      <c r="BI133" s="153">
        <f>IF(N133="nulová",J133,0)</f>
        <v>0</v>
      </c>
      <c r="BJ133" s="20" t="s">
        <v>31</v>
      </c>
      <c r="BK133" s="153">
        <f>ROUND(I133*H133,2)</f>
        <v>0</v>
      </c>
      <c r="BL133" s="20" t="s">
        <v>125</v>
      </c>
      <c r="BM133" s="152" t="s">
        <v>1639</v>
      </c>
    </row>
    <row r="134" spans="1:47" s="2" customFormat="1" ht="11.25">
      <c r="A134" s="35"/>
      <c r="B134" s="36"/>
      <c r="C134" s="35"/>
      <c r="D134" s="181" t="s">
        <v>273</v>
      </c>
      <c r="E134" s="35"/>
      <c r="F134" s="182" t="s">
        <v>313</v>
      </c>
      <c r="G134" s="35"/>
      <c r="H134" s="35"/>
      <c r="I134" s="183"/>
      <c r="J134" s="35"/>
      <c r="K134" s="35"/>
      <c r="L134" s="36"/>
      <c r="M134" s="184"/>
      <c r="N134" s="185"/>
      <c r="O134" s="56"/>
      <c r="P134" s="56"/>
      <c r="Q134" s="56"/>
      <c r="R134" s="56"/>
      <c r="S134" s="56"/>
      <c r="T134" s="57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20" t="s">
        <v>273</v>
      </c>
      <c r="AU134" s="20" t="s">
        <v>78</v>
      </c>
    </row>
    <row r="135" spans="2:51" s="13" customFormat="1" ht="11.25">
      <c r="B135" s="154"/>
      <c r="D135" s="155" t="s">
        <v>127</v>
      </c>
      <c r="E135" s="156" t="s">
        <v>3</v>
      </c>
      <c r="F135" s="157" t="s">
        <v>1640</v>
      </c>
      <c r="H135" s="158">
        <v>36</v>
      </c>
      <c r="I135" s="159"/>
      <c r="L135" s="154"/>
      <c r="M135" s="160"/>
      <c r="N135" s="161"/>
      <c r="O135" s="161"/>
      <c r="P135" s="161"/>
      <c r="Q135" s="161"/>
      <c r="R135" s="161"/>
      <c r="S135" s="161"/>
      <c r="T135" s="162"/>
      <c r="AT135" s="156" t="s">
        <v>127</v>
      </c>
      <c r="AU135" s="156" t="s">
        <v>78</v>
      </c>
      <c r="AV135" s="13" t="s">
        <v>78</v>
      </c>
      <c r="AW135" s="13" t="s">
        <v>30</v>
      </c>
      <c r="AX135" s="13" t="s">
        <v>69</v>
      </c>
      <c r="AY135" s="156" t="s">
        <v>118</v>
      </c>
    </row>
    <row r="136" spans="2:51" s="15" customFormat="1" ht="11.25">
      <c r="B136" s="170"/>
      <c r="D136" s="155" t="s">
        <v>127</v>
      </c>
      <c r="E136" s="171" t="s">
        <v>3</v>
      </c>
      <c r="F136" s="172" t="s">
        <v>150</v>
      </c>
      <c r="H136" s="173">
        <v>36</v>
      </c>
      <c r="I136" s="174"/>
      <c r="L136" s="170"/>
      <c r="M136" s="175"/>
      <c r="N136" s="176"/>
      <c r="O136" s="176"/>
      <c r="P136" s="176"/>
      <c r="Q136" s="176"/>
      <c r="R136" s="176"/>
      <c r="S136" s="176"/>
      <c r="T136" s="177"/>
      <c r="AT136" s="171" t="s">
        <v>127</v>
      </c>
      <c r="AU136" s="171" t="s">
        <v>78</v>
      </c>
      <c r="AV136" s="15" t="s">
        <v>125</v>
      </c>
      <c r="AW136" s="15" t="s">
        <v>30</v>
      </c>
      <c r="AX136" s="15" t="s">
        <v>31</v>
      </c>
      <c r="AY136" s="171" t="s">
        <v>118</v>
      </c>
    </row>
    <row r="137" spans="1:65" s="2" customFormat="1" ht="21.75" customHeight="1">
      <c r="A137" s="35"/>
      <c r="B137" s="140"/>
      <c r="C137" s="141" t="s">
        <v>9</v>
      </c>
      <c r="D137" s="141" t="s">
        <v>121</v>
      </c>
      <c r="E137" s="142" t="s">
        <v>315</v>
      </c>
      <c r="F137" s="143" t="s">
        <v>316</v>
      </c>
      <c r="G137" s="144" t="s">
        <v>142</v>
      </c>
      <c r="H137" s="145">
        <v>40</v>
      </c>
      <c r="I137" s="146"/>
      <c r="J137" s="147">
        <f>ROUND(I137*H137,2)</f>
        <v>0</v>
      </c>
      <c r="K137" s="143" t="s">
        <v>271</v>
      </c>
      <c r="L137" s="36"/>
      <c r="M137" s="148" t="s">
        <v>3</v>
      </c>
      <c r="N137" s="149" t="s">
        <v>40</v>
      </c>
      <c r="O137" s="56"/>
      <c r="P137" s="150">
        <f>O137*H137</f>
        <v>0</v>
      </c>
      <c r="Q137" s="150">
        <v>7E-05</v>
      </c>
      <c r="R137" s="150">
        <f>Q137*H137</f>
        <v>0.0027999999999999995</v>
      </c>
      <c r="S137" s="150">
        <v>0</v>
      </c>
      <c r="T137" s="151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52" t="s">
        <v>125</v>
      </c>
      <c r="AT137" s="152" t="s">
        <v>121</v>
      </c>
      <c r="AU137" s="152" t="s">
        <v>78</v>
      </c>
      <c r="AY137" s="20" t="s">
        <v>118</v>
      </c>
      <c r="BE137" s="153">
        <f>IF(N137="základní",J137,0)</f>
        <v>0</v>
      </c>
      <c r="BF137" s="153">
        <f>IF(N137="snížená",J137,0)</f>
        <v>0</v>
      </c>
      <c r="BG137" s="153">
        <f>IF(N137="zákl. přenesená",J137,0)</f>
        <v>0</v>
      </c>
      <c r="BH137" s="153">
        <f>IF(N137="sníž. přenesená",J137,0)</f>
        <v>0</v>
      </c>
      <c r="BI137" s="153">
        <f>IF(N137="nulová",J137,0)</f>
        <v>0</v>
      </c>
      <c r="BJ137" s="20" t="s">
        <v>31</v>
      </c>
      <c r="BK137" s="153">
        <f>ROUND(I137*H137,2)</f>
        <v>0</v>
      </c>
      <c r="BL137" s="20" t="s">
        <v>125</v>
      </c>
      <c r="BM137" s="152" t="s">
        <v>1641</v>
      </c>
    </row>
    <row r="138" spans="1:47" s="2" customFormat="1" ht="11.25">
      <c r="A138" s="35"/>
      <c r="B138" s="36"/>
      <c r="C138" s="35"/>
      <c r="D138" s="181" t="s">
        <v>273</v>
      </c>
      <c r="E138" s="35"/>
      <c r="F138" s="182" t="s">
        <v>318</v>
      </c>
      <c r="G138" s="35"/>
      <c r="H138" s="35"/>
      <c r="I138" s="183"/>
      <c r="J138" s="35"/>
      <c r="K138" s="35"/>
      <c r="L138" s="36"/>
      <c r="M138" s="184"/>
      <c r="N138" s="185"/>
      <c r="O138" s="56"/>
      <c r="P138" s="56"/>
      <c r="Q138" s="56"/>
      <c r="R138" s="56"/>
      <c r="S138" s="56"/>
      <c r="T138" s="57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T138" s="20" t="s">
        <v>273</v>
      </c>
      <c r="AU138" s="20" t="s">
        <v>78</v>
      </c>
    </row>
    <row r="139" spans="2:51" s="13" customFormat="1" ht="11.25">
      <c r="B139" s="154"/>
      <c r="D139" s="155" t="s">
        <v>127</v>
      </c>
      <c r="E139" s="156" t="s">
        <v>3</v>
      </c>
      <c r="F139" s="157" t="s">
        <v>541</v>
      </c>
      <c r="H139" s="158">
        <v>40</v>
      </c>
      <c r="I139" s="159"/>
      <c r="L139" s="154"/>
      <c r="M139" s="160"/>
      <c r="N139" s="161"/>
      <c r="O139" s="161"/>
      <c r="P139" s="161"/>
      <c r="Q139" s="161"/>
      <c r="R139" s="161"/>
      <c r="S139" s="161"/>
      <c r="T139" s="162"/>
      <c r="AT139" s="156" t="s">
        <v>127</v>
      </c>
      <c r="AU139" s="156" t="s">
        <v>78</v>
      </c>
      <c r="AV139" s="13" t="s">
        <v>78</v>
      </c>
      <c r="AW139" s="13" t="s">
        <v>30</v>
      </c>
      <c r="AX139" s="13" t="s">
        <v>31</v>
      </c>
      <c r="AY139" s="156" t="s">
        <v>118</v>
      </c>
    </row>
    <row r="140" spans="1:65" s="2" customFormat="1" ht="16.5" customHeight="1">
      <c r="A140" s="35"/>
      <c r="B140" s="140"/>
      <c r="C140" s="141" t="s">
        <v>182</v>
      </c>
      <c r="D140" s="141" t="s">
        <v>121</v>
      </c>
      <c r="E140" s="142" t="s">
        <v>320</v>
      </c>
      <c r="F140" s="143" t="s">
        <v>321</v>
      </c>
      <c r="G140" s="144" t="s">
        <v>142</v>
      </c>
      <c r="H140" s="145">
        <v>40</v>
      </c>
      <c r="I140" s="146"/>
      <c r="J140" s="147">
        <f>ROUND(I140*H140,2)</f>
        <v>0</v>
      </c>
      <c r="K140" s="143" t="s">
        <v>3</v>
      </c>
      <c r="L140" s="36"/>
      <c r="M140" s="148" t="s">
        <v>3</v>
      </c>
      <c r="N140" s="149" t="s">
        <v>40</v>
      </c>
      <c r="O140" s="56"/>
      <c r="P140" s="150">
        <f>O140*H140</f>
        <v>0</v>
      </c>
      <c r="Q140" s="150">
        <v>0.0792</v>
      </c>
      <c r="R140" s="150">
        <f>Q140*H140</f>
        <v>3.168</v>
      </c>
      <c r="S140" s="150">
        <v>0</v>
      </c>
      <c r="T140" s="151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52" t="s">
        <v>125</v>
      </c>
      <c r="AT140" s="152" t="s">
        <v>121</v>
      </c>
      <c r="AU140" s="152" t="s">
        <v>78</v>
      </c>
      <c r="AY140" s="20" t="s">
        <v>118</v>
      </c>
      <c r="BE140" s="153">
        <f>IF(N140="základní",J140,0)</f>
        <v>0</v>
      </c>
      <c r="BF140" s="153">
        <f>IF(N140="snížená",J140,0)</f>
        <v>0</v>
      </c>
      <c r="BG140" s="153">
        <f>IF(N140="zákl. přenesená",J140,0)</f>
        <v>0</v>
      </c>
      <c r="BH140" s="153">
        <f>IF(N140="sníž. přenesená",J140,0)</f>
        <v>0</v>
      </c>
      <c r="BI140" s="153">
        <f>IF(N140="nulová",J140,0)</f>
        <v>0</v>
      </c>
      <c r="BJ140" s="20" t="s">
        <v>31</v>
      </c>
      <c r="BK140" s="153">
        <f>ROUND(I140*H140,2)</f>
        <v>0</v>
      </c>
      <c r="BL140" s="20" t="s">
        <v>125</v>
      </c>
      <c r="BM140" s="152" t="s">
        <v>1642</v>
      </c>
    </row>
    <row r="141" spans="2:51" s="13" customFormat="1" ht="11.25">
      <c r="B141" s="154"/>
      <c r="D141" s="155" t="s">
        <v>127</v>
      </c>
      <c r="E141" s="156" t="s">
        <v>3</v>
      </c>
      <c r="F141" s="157" t="s">
        <v>541</v>
      </c>
      <c r="H141" s="158">
        <v>40</v>
      </c>
      <c r="I141" s="159"/>
      <c r="L141" s="154"/>
      <c r="M141" s="160"/>
      <c r="N141" s="161"/>
      <c r="O141" s="161"/>
      <c r="P141" s="161"/>
      <c r="Q141" s="161"/>
      <c r="R141" s="161"/>
      <c r="S141" s="161"/>
      <c r="T141" s="162"/>
      <c r="AT141" s="156" t="s">
        <v>127</v>
      </c>
      <c r="AU141" s="156" t="s">
        <v>78</v>
      </c>
      <c r="AV141" s="13" t="s">
        <v>78</v>
      </c>
      <c r="AW141" s="13" t="s">
        <v>30</v>
      </c>
      <c r="AX141" s="13" t="s">
        <v>31</v>
      </c>
      <c r="AY141" s="156" t="s">
        <v>118</v>
      </c>
    </row>
    <row r="142" spans="1:65" s="2" customFormat="1" ht="21.75" customHeight="1">
      <c r="A142" s="35"/>
      <c r="B142" s="140"/>
      <c r="C142" s="141" t="s">
        <v>187</v>
      </c>
      <c r="D142" s="141" t="s">
        <v>121</v>
      </c>
      <c r="E142" s="142" t="s">
        <v>1643</v>
      </c>
      <c r="F142" s="143" t="s">
        <v>1644</v>
      </c>
      <c r="G142" s="144" t="s">
        <v>1645</v>
      </c>
      <c r="H142" s="145">
        <v>3.6</v>
      </c>
      <c r="I142" s="146"/>
      <c r="J142" s="147">
        <f>ROUND(I142*H142,2)</f>
        <v>0</v>
      </c>
      <c r="K142" s="143" t="s">
        <v>3</v>
      </c>
      <c r="L142" s="36"/>
      <c r="M142" s="148" t="s">
        <v>3</v>
      </c>
      <c r="N142" s="149" t="s">
        <v>40</v>
      </c>
      <c r="O142" s="56"/>
      <c r="P142" s="150">
        <f>O142*H142</f>
        <v>0</v>
      </c>
      <c r="Q142" s="150">
        <v>0</v>
      </c>
      <c r="R142" s="150">
        <f>Q142*H142</f>
        <v>0</v>
      </c>
      <c r="S142" s="150">
        <v>0</v>
      </c>
      <c r="T142" s="151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52" t="s">
        <v>125</v>
      </c>
      <c r="AT142" s="152" t="s">
        <v>121</v>
      </c>
      <c r="AU142" s="152" t="s">
        <v>78</v>
      </c>
      <c r="AY142" s="20" t="s">
        <v>118</v>
      </c>
      <c r="BE142" s="153">
        <f>IF(N142="základní",J142,0)</f>
        <v>0</v>
      </c>
      <c r="BF142" s="153">
        <f>IF(N142="snížená",J142,0)</f>
        <v>0</v>
      </c>
      <c r="BG142" s="153">
        <f>IF(N142="zákl. přenesená",J142,0)</f>
        <v>0</v>
      </c>
      <c r="BH142" s="153">
        <f>IF(N142="sníž. přenesená",J142,0)</f>
        <v>0</v>
      </c>
      <c r="BI142" s="153">
        <f>IF(N142="nulová",J142,0)</f>
        <v>0</v>
      </c>
      <c r="BJ142" s="20" t="s">
        <v>31</v>
      </c>
      <c r="BK142" s="153">
        <f>ROUND(I142*H142,2)</f>
        <v>0</v>
      </c>
      <c r="BL142" s="20" t="s">
        <v>125</v>
      </c>
      <c r="BM142" s="152" t="s">
        <v>1646</v>
      </c>
    </row>
    <row r="143" spans="2:51" s="13" customFormat="1" ht="11.25">
      <c r="B143" s="154"/>
      <c r="D143" s="155" t="s">
        <v>127</v>
      </c>
      <c r="E143" s="156" t="s">
        <v>3</v>
      </c>
      <c r="F143" s="157" t="s">
        <v>1647</v>
      </c>
      <c r="H143" s="158">
        <v>0.3</v>
      </c>
      <c r="I143" s="159"/>
      <c r="L143" s="154"/>
      <c r="M143" s="160"/>
      <c r="N143" s="161"/>
      <c r="O143" s="161"/>
      <c r="P143" s="161"/>
      <c r="Q143" s="161"/>
      <c r="R143" s="161"/>
      <c r="S143" s="161"/>
      <c r="T143" s="162"/>
      <c r="AT143" s="156" t="s">
        <v>127</v>
      </c>
      <c r="AU143" s="156" t="s">
        <v>78</v>
      </c>
      <c r="AV143" s="13" t="s">
        <v>78</v>
      </c>
      <c r="AW143" s="13" t="s">
        <v>30</v>
      </c>
      <c r="AX143" s="13" t="s">
        <v>69</v>
      </c>
      <c r="AY143" s="156" t="s">
        <v>118</v>
      </c>
    </row>
    <row r="144" spans="2:51" s="13" customFormat="1" ht="11.25">
      <c r="B144" s="154"/>
      <c r="D144" s="155" t="s">
        <v>127</v>
      </c>
      <c r="E144" s="156" t="s">
        <v>3</v>
      </c>
      <c r="F144" s="157" t="s">
        <v>1648</v>
      </c>
      <c r="H144" s="158">
        <v>0.8</v>
      </c>
      <c r="I144" s="159"/>
      <c r="L144" s="154"/>
      <c r="M144" s="160"/>
      <c r="N144" s="161"/>
      <c r="O144" s="161"/>
      <c r="P144" s="161"/>
      <c r="Q144" s="161"/>
      <c r="R144" s="161"/>
      <c r="S144" s="161"/>
      <c r="T144" s="162"/>
      <c r="AT144" s="156" t="s">
        <v>127</v>
      </c>
      <c r="AU144" s="156" t="s">
        <v>78</v>
      </c>
      <c r="AV144" s="13" t="s">
        <v>78</v>
      </c>
      <c r="AW144" s="13" t="s">
        <v>30</v>
      </c>
      <c r="AX144" s="13" t="s">
        <v>69</v>
      </c>
      <c r="AY144" s="156" t="s">
        <v>118</v>
      </c>
    </row>
    <row r="145" spans="2:51" s="13" customFormat="1" ht="11.25">
      <c r="B145" s="154"/>
      <c r="D145" s="155" t="s">
        <v>127</v>
      </c>
      <c r="E145" s="156" t="s">
        <v>3</v>
      </c>
      <c r="F145" s="157" t="s">
        <v>1649</v>
      </c>
      <c r="H145" s="158">
        <v>0.5</v>
      </c>
      <c r="I145" s="159"/>
      <c r="L145" s="154"/>
      <c r="M145" s="160"/>
      <c r="N145" s="161"/>
      <c r="O145" s="161"/>
      <c r="P145" s="161"/>
      <c r="Q145" s="161"/>
      <c r="R145" s="161"/>
      <c r="S145" s="161"/>
      <c r="T145" s="162"/>
      <c r="AT145" s="156" t="s">
        <v>127</v>
      </c>
      <c r="AU145" s="156" t="s">
        <v>78</v>
      </c>
      <c r="AV145" s="13" t="s">
        <v>78</v>
      </c>
      <c r="AW145" s="13" t="s">
        <v>30</v>
      </c>
      <c r="AX145" s="13" t="s">
        <v>69</v>
      </c>
      <c r="AY145" s="156" t="s">
        <v>118</v>
      </c>
    </row>
    <row r="146" spans="2:51" s="13" customFormat="1" ht="11.25">
      <c r="B146" s="154"/>
      <c r="D146" s="155" t="s">
        <v>127</v>
      </c>
      <c r="E146" s="156" t="s">
        <v>3</v>
      </c>
      <c r="F146" s="157" t="s">
        <v>1650</v>
      </c>
      <c r="H146" s="158">
        <v>1</v>
      </c>
      <c r="I146" s="159"/>
      <c r="L146" s="154"/>
      <c r="M146" s="160"/>
      <c r="N146" s="161"/>
      <c r="O146" s="161"/>
      <c r="P146" s="161"/>
      <c r="Q146" s="161"/>
      <c r="R146" s="161"/>
      <c r="S146" s="161"/>
      <c r="T146" s="162"/>
      <c r="AT146" s="156" t="s">
        <v>127</v>
      </c>
      <c r="AU146" s="156" t="s">
        <v>78</v>
      </c>
      <c r="AV146" s="13" t="s">
        <v>78</v>
      </c>
      <c r="AW146" s="13" t="s">
        <v>30</v>
      </c>
      <c r="AX146" s="13" t="s">
        <v>69</v>
      </c>
      <c r="AY146" s="156" t="s">
        <v>118</v>
      </c>
    </row>
    <row r="147" spans="2:51" s="13" customFormat="1" ht="11.25">
      <c r="B147" s="154"/>
      <c r="D147" s="155" t="s">
        <v>127</v>
      </c>
      <c r="E147" s="156" t="s">
        <v>3</v>
      </c>
      <c r="F147" s="157" t="s">
        <v>1651</v>
      </c>
      <c r="H147" s="158">
        <v>1</v>
      </c>
      <c r="I147" s="159"/>
      <c r="L147" s="154"/>
      <c r="M147" s="160"/>
      <c r="N147" s="161"/>
      <c r="O147" s="161"/>
      <c r="P147" s="161"/>
      <c r="Q147" s="161"/>
      <c r="R147" s="161"/>
      <c r="S147" s="161"/>
      <c r="T147" s="162"/>
      <c r="AT147" s="156" t="s">
        <v>127</v>
      </c>
      <c r="AU147" s="156" t="s">
        <v>78</v>
      </c>
      <c r="AV147" s="13" t="s">
        <v>78</v>
      </c>
      <c r="AW147" s="13" t="s">
        <v>30</v>
      </c>
      <c r="AX147" s="13" t="s">
        <v>69</v>
      </c>
      <c r="AY147" s="156" t="s">
        <v>118</v>
      </c>
    </row>
    <row r="148" spans="2:51" s="15" customFormat="1" ht="11.25">
      <c r="B148" s="170"/>
      <c r="D148" s="155" t="s">
        <v>127</v>
      </c>
      <c r="E148" s="171" t="s">
        <v>3</v>
      </c>
      <c r="F148" s="172" t="s">
        <v>150</v>
      </c>
      <c r="H148" s="173">
        <v>3.6</v>
      </c>
      <c r="I148" s="174"/>
      <c r="L148" s="170"/>
      <c r="M148" s="175"/>
      <c r="N148" s="176"/>
      <c r="O148" s="176"/>
      <c r="P148" s="176"/>
      <c r="Q148" s="176"/>
      <c r="R148" s="176"/>
      <c r="S148" s="176"/>
      <c r="T148" s="177"/>
      <c r="AT148" s="171" t="s">
        <v>127</v>
      </c>
      <c r="AU148" s="171" t="s">
        <v>78</v>
      </c>
      <c r="AV148" s="15" t="s">
        <v>125</v>
      </c>
      <c r="AW148" s="15" t="s">
        <v>30</v>
      </c>
      <c r="AX148" s="15" t="s">
        <v>31</v>
      </c>
      <c r="AY148" s="171" t="s">
        <v>118</v>
      </c>
    </row>
    <row r="149" spans="1:65" s="2" customFormat="1" ht="24.2" customHeight="1">
      <c r="A149" s="35"/>
      <c r="B149" s="140"/>
      <c r="C149" s="141" t="s">
        <v>191</v>
      </c>
      <c r="D149" s="141" t="s">
        <v>121</v>
      </c>
      <c r="E149" s="142" t="s">
        <v>323</v>
      </c>
      <c r="F149" s="143" t="s">
        <v>324</v>
      </c>
      <c r="G149" s="144" t="s">
        <v>325</v>
      </c>
      <c r="H149" s="145">
        <v>196.125</v>
      </c>
      <c r="I149" s="146"/>
      <c r="J149" s="147">
        <f>ROUND(I149*H149,2)</f>
        <v>0</v>
      </c>
      <c r="K149" s="143" t="s">
        <v>271</v>
      </c>
      <c r="L149" s="36"/>
      <c r="M149" s="148" t="s">
        <v>3</v>
      </c>
      <c r="N149" s="149" t="s">
        <v>40</v>
      </c>
      <c r="O149" s="56"/>
      <c r="P149" s="150">
        <f>O149*H149</f>
        <v>0</v>
      </c>
      <c r="Q149" s="150">
        <v>0</v>
      </c>
      <c r="R149" s="150">
        <f>Q149*H149</f>
        <v>0</v>
      </c>
      <c r="S149" s="150">
        <v>0</v>
      </c>
      <c r="T149" s="151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52" t="s">
        <v>125</v>
      </c>
      <c r="AT149" s="152" t="s">
        <v>121</v>
      </c>
      <c r="AU149" s="152" t="s">
        <v>78</v>
      </c>
      <c r="AY149" s="20" t="s">
        <v>118</v>
      </c>
      <c r="BE149" s="153">
        <f>IF(N149="základní",J149,0)</f>
        <v>0</v>
      </c>
      <c r="BF149" s="153">
        <f>IF(N149="snížená",J149,0)</f>
        <v>0</v>
      </c>
      <c r="BG149" s="153">
        <f>IF(N149="zákl. přenesená",J149,0)</f>
        <v>0</v>
      </c>
      <c r="BH149" s="153">
        <f>IF(N149="sníž. přenesená",J149,0)</f>
        <v>0</v>
      </c>
      <c r="BI149" s="153">
        <f>IF(N149="nulová",J149,0)</f>
        <v>0</v>
      </c>
      <c r="BJ149" s="20" t="s">
        <v>31</v>
      </c>
      <c r="BK149" s="153">
        <f>ROUND(I149*H149,2)</f>
        <v>0</v>
      </c>
      <c r="BL149" s="20" t="s">
        <v>125</v>
      </c>
      <c r="BM149" s="152" t="s">
        <v>1652</v>
      </c>
    </row>
    <row r="150" spans="1:47" s="2" customFormat="1" ht="11.25">
      <c r="A150" s="35"/>
      <c r="B150" s="36"/>
      <c r="C150" s="35"/>
      <c r="D150" s="181" t="s">
        <v>273</v>
      </c>
      <c r="E150" s="35"/>
      <c r="F150" s="182" t="s">
        <v>327</v>
      </c>
      <c r="G150" s="35"/>
      <c r="H150" s="35"/>
      <c r="I150" s="183"/>
      <c r="J150" s="35"/>
      <c r="K150" s="35"/>
      <c r="L150" s="36"/>
      <c r="M150" s="184"/>
      <c r="N150" s="185"/>
      <c r="O150" s="56"/>
      <c r="P150" s="56"/>
      <c r="Q150" s="56"/>
      <c r="R150" s="56"/>
      <c r="S150" s="56"/>
      <c r="T150" s="57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T150" s="20" t="s">
        <v>273</v>
      </c>
      <c r="AU150" s="20" t="s">
        <v>78</v>
      </c>
    </row>
    <row r="151" spans="2:51" s="13" customFormat="1" ht="11.25">
      <c r="B151" s="154"/>
      <c r="D151" s="155" t="s">
        <v>127</v>
      </c>
      <c r="E151" s="156" t="s">
        <v>3</v>
      </c>
      <c r="F151" s="157" t="s">
        <v>1653</v>
      </c>
      <c r="H151" s="158">
        <v>196.125</v>
      </c>
      <c r="I151" s="159"/>
      <c r="L151" s="154"/>
      <c r="M151" s="160"/>
      <c r="N151" s="161"/>
      <c r="O151" s="161"/>
      <c r="P151" s="161"/>
      <c r="Q151" s="161"/>
      <c r="R151" s="161"/>
      <c r="S151" s="161"/>
      <c r="T151" s="162"/>
      <c r="AT151" s="156" t="s">
        <v>127</v>
      </c>
      <c r="AU151" s="156" t="s">
        <v>78</v>
      </c>
      <c r="AV151" s="13" t="s">
        <v>78</v>
      </c>
      <c r="AW151" s="13" t="s">
        <v>30</v>
      </c>
      <c r="AX151" s="13" t="s">
        <v>31</v>
      </c>
      <c r="AY151" s="156" t="s">
        <v>118</v>
      </c>
    </row>
    <row r="152" spans="1:65" s="2" customFormat="1" ht="37.9" customHeight="1">
      <c r="A152" s="35"/>
      <c r="B152" s="140"/>
      <c r="C152" s="141" t="s">
        <v>195</v>
      </c>
      <c r="D152" s="141" t="s">
        <v>121</v>
      </c>
      <c r="E152" s="142" t="s">
        <v>1277</v>
      </c>
      <c r="F152" s="143" t="s">
        <v>1278</v>
      </c>
      <c r="G152" s="144" t="s">
        <v>325</v>
      </c>
      <c r="H152" s="145">
        <v>196.125</v>
      </c>
      <c r="I152" s="146"/>
      <c r="J152" s="147">
        <f>ROUND(I152*H152,2)</f>
        <v>0</v>
      </c>
      <c r="K152" s="143" t="s">
        <v>271</v>
      </c>
      <c r="L152" s="36"/>
      <c r="M152" s="148" t="s">
        <v>3</v>
      </c>
      <c r="N152" s="149" t="s">
        <v>40</v>
      </c>
      <c r="O152" s="56"/>
      <c r="P152" s="150">
        <f>O152*H152</f>
        <v>0</v>
      </c>
      <c r="Q152" s="150">
        <v>0</v>
      </c>
      <c r="R152" s="150">
        <f>Q152*H152</f>
        <v>0</v>
      </c>
      <c r="S152" s="150">
        <v>0</v>
      </c>
      <c r="T152" s="151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52" t="s">
        <v>125</v>
      </c>
      <c r="AT152" s="152" t="s">
        <v>121</v>
      </c>
      <c r="AU152" s="152" t="s">
        <v>78</v>
      </c>
      <c r="AY152" s="20" t="s">
        <v>118</v>
      </c>
      <c r="BE152" s="153">
        <f>IF(N152="základní",J152,0)</f>
        <v>0</v>
      </c>
      <c r="BF152" s="153">
        <f>IF(N152="snížená",J152,0)</f>
        <v>0</v>
      </c>
      <c r="BG152" s="153">
        <f>IF(N152="zákl. přenesená",J152,0)</f>
        <v>0</v>
      </c>
      <c r="BH152" s="153">
        <f>IF(N152="sníž. přenesená",J152,0)</f>
        <v>0</v>
      </c>
      <c r="BI152" s="153">
        <f>IF(N152="nulová",J152,0)</f>
        <v>0</v>
      </c>
      <c r="BJ152" s="20" t="s">
        <v>31</v>
      </c>
      <c r="BK152" s="153">
        <f>ROUND(I152*H152,2)</f>
        <v>0</v>
      </c>
      <c r="BL152" s="20" t="s">
        <v>125</v>
      </c>
      <c r="BM152" s="152" t="s">
        <v>1654</v>
      </c>
    </row>
    <row r="153" spans="1:47" s="2" customFormat="1" ht="11.25">
      <c r="A153" s="35"/>
      <c r="B153" s="36"/>
      <c r="C153" s="35"/>
      <c r="D153" s="181" t="s">
        <v>273</v>
      </c>
      <c r="E153" s="35"/>
      <c r="F153" s="182" t="s">
        <v>1280</v>
      </c>
      <c r="G153" s="35"/>
      <c r="H153" s="35"/>
      <c r="I153" s="183"/>
      <c r="J153" s="35"/>
      <c r="K153" s="35"/>
      <c r="L153" s="36"/>
      <c r="M153" s="184"/>
      <c r="N153" s="185"/>
      <c r="O153" s="56"/>
      <c r="P153" s="56"/>
      <c r="Q153" s="56"/>
      <c r="R153" s="56"/>
      <c r="S153" s="56"/>
      <c r="T153" s="57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T153" s="20" t="s">
        <v>273</v>
      </c>
      <c r="AU153" s="20" t="s">
        <v>78</v>
      </c>
    </row>
    <row r="154" spans="2:51" s="14" customFormat="1" ht="11.25">
      <c r="B154" s="163"/>
      <c r="D154" s="155" t="s">
        <v>127</v>
      </c>
      <c r="E154" s="164" t="s">
        <v>3</v>
      </c>
      <c r="F154" s="165" t="s">
        <v>341</v>
      </c>
      <c r="H154" s="164" t="s">
        <v>3</v>
      </c>
      <c r="I154" s="166"/>
      <c r="L154" s="163"/>
      <c r="M154" s="167"/>
      <c r="N154" s="168"/>
      <c r="O154" s="168"/>
      <c r="P154" s="168"/>
      <c r="Q154" s="168"/>
      <c r="R154" s="168"/>
      <c r="S154" s="168"/>
      <c r="T154" s="169"/>
      <c r="AT154" s="164" t="s">
        <v>127</v>
      </c>
      <c r="AU154" s="164" t="s">
        <v>78</v>
      </c>
      <c r="AV154" s="14" t="s">
        <v>31</v>
      </c>
      <c r="AW154" s="14" t="s">
        <v>30</v>
      </c>
      <c r="AX154" s="14" t="s">
        <v>69</v>
      </c>
      <c r="AY154" s="164" t="s">
        <v>118</v>
      </c>
    </row>
    <row r="155" spans="2:51" s="14" customFormat="1" ht="11.25">
      <c r="B155" s="163"/>
      <c r="D155" s="155" t="s">
        <v>127</v>
      </c>
      <c r="E155" s="164" t="s">
        <v>3</v>
      </c>
      <c r="F155" s="165" t="s">
        <v>1284</v>
      </c>
      <c r="H155" s="164" t="s">
        <v>3</v>
      </c>
      <c r="I155" s="166"/>
      <c r="L155" s="163"/>
      <c r="M155" s="167"/>
      <c r="N155" s="168"/>
      <c r="O155" s="168"/>
      <c r="P155" s="168"/>
      <c r="Q155" s="168"/>
      <c r="R155" s="168"/>
      <c r="S155" s="168"/>
      <c r="T155" s="169"/>
      <c r="AT155" s="164" t="s">
        <v>127</v>
      </c>
      <c r="AU155" s="164" t="s">
        <v>78</v>
      </c>
      <c r="AV155" s="14" t="s">
        <v>31</v>
      </c>
      <c r="AW155" s="14" t="s">
        <v>30</v>
      </c>
      <c r="AX155" s="14" t="s">
        <v>69</v>
      </c>
      <c r="AY155" s="164" t="s">
        <v>118</v>
      </c>
    </row>
    <row r="156" spans="2:51" s="13" customFormat="1" ht="11.25">
      <c r="B156" s="154"/>
      <c r="D156" s="155" t="s">
        <v>127</v>
      </c>
      <c r="E156" s="156" t="s">
        <v>3</v>
      </c>
      <c r="F156" s="157" t="s">
        <v>1655</v>
      </c>
      <c r="H156" s="158">
        <v>24.22</v>
      </c>
      <c r="I156" s="159"/>
      <c r="L156" s="154"/>
      <c r="M156" s="160"/>
      <c r="N156" s="161"/>
      <c r="O156" s="161"/>
      <c r="P156" s="161"/>
      <c r="Q156" s="161"/>
      <c r="R156" s="161"/>
      <c r="S156" s="161"/>
      <c r="T156" s="162"/>
      <c r="AT156" s="156" t="s">
        <v>127</v>
      </c>
      <c r="AU156" s="156" t="s">
        <v>78</v>
      </c>
      <c r="AV156" s="13" t="s">
        <v>78</v>
      </c>
      <c r="AW156" s="13" t="s">
        <v>30</v>
      </c>
      <c r="AX156" s="13" t="s">
        <v>69</v>
      </c>
      <c r="AY156" s="156" t="s">
        <v>118</v>
      </c>
    </row>
    <row r="157" spans="2:51" s="13" customFormat="1" ht="11.25">
      <c r="B157" s="154"/>
      <c r="D157" s="155" t="s">
        <v>127</v>
      </c>
      <c r="E157" s="156" t="s">
        <v>3</v>
      </c>
      <c r="F157" s="157" t="s">
        <v>1656</v>
      </c>
      <c r="H157" s="158">
        <v>22.272</v>
      </c>
      <c r="I157" s="159"/>
      <c r="L157" s="154"/>
      <c r="M157" s="160"/>
      <c r="N157" s="161"/>
      <c r="O157" s="161"/>
      <c r="P157" s="161"/>
      <c r="Q157" s="161"/>
      <c r="R157" s="161"/>
      <c r="S157" s="161"/>
      <c r="T157" s="162"/>
      <c r="AT157" s="156" t="s">
        <v>127</v>
      </c>
      <c r="AU157" s="156" t="s">
        <v>78</v>
      </c>
      <c r="AV157" s="13" t="s">
        <v>78</v>
      </c>
      <c r="AW157" s="13" t="s">
        <v>30</v>
      </c>
      <c r="AX157" s="13" t="s">
        <v>69</v>
      </c>
      <c r="AY157" s="156" t="s">
        <v>118</v>
      </c>
    </row>
    <row r="158" spans="2:51" s="13" customFormat="1" ht="11.25">
      <c r="B158" s="154"/>
      <c r="D158" s="155" t="s">
        <v>127</v>
      </c>
      <c r="E158" s="156" t="s">
        <v>3</v>
      </c>
      <c r="F158" s="157" t="s">
        <v>1657</v>
      </c>
      <c r="H158" s="158">
        <v>22.77</v>
      </c>
      <c r="I158" s="159"/>
      <c r="L158" s="154"/>
      <c r="M158" s="160"/>
      <c r="N158" s="161"/>
      <c r="O158" s="161"/>
      <c r="P158" s="161"/>
      <c r="Q158" s="161"/>
      <c r="R158" s="161"/>
      <c r="S158" s="161"/>
      <c r="T158" s="162"/>
      <c r="AT158" s="156" t="s">
        <v>127</v>
      </c>
      <c r="AU158" s="156" t="s">
        <v>78</v>
      </c>
      <c r="AV158" s="13" t="s">
        <v>78</v>
      </c>
      <c r="AW158" s="13" t="s">
        <v>30</v>
      </c>
      <c r="AX158" s="13" t="s">
        <v>69</v>
      </c>
      <c r="AY158" s="156" t="s">
        <v>118</v>
      </c>
    </row>
    <row r="159" spans="2:51" s="13" customFormat="1" ht="11.25">
      <c r="B159" s="154"/>
      <c r="D159" s="155" t="s">
        <v>127</v>
      </c>
      <c r="E159" s="156" t="s">
        <v>3</v>
      </c>
      <c r="F159" s="157" t="s">
        <v>1658</v>
      </c>
      <c r="H159" s="158">
        <v>25.375</v>
      </c>
      <c r="I159" s="159"/>
      <c r="L159" s="154"/>
      <c r="M159" s="160"/>
      <c r="N159" s="161"/>
      <c r="O159" s="161"/>
      <c r="P159" s="161"/>
      <c r="Q159" s="161"/>
      <c r="R159" s="161"/>
      <c r="S159" s="161"/>
      <c r="T159" s="162"/>
      <c r="AT159" s="156" t="s">
        <v>127</v>
      </c>
      <c r="AU159" s="156" t="s">
        <v>78</v>
      </c>
      <c r="AV159" s="13" t="s">
        <v>78</v>
      </c>
      <c r="AW159" s="13" t="s">
        <v>30</v>
      </c>
      <c r="AX159" s="13" t="s">
        <v>69</v>
      </c>
      <c r="AY159" s="156" t="s">
        <v>118</v>
      </c>
    </row>
    <row r="160" spans="2:51" s="13" customFormat="1" ht="11.25">
      <c r="B160" s="154"/>
      <c r="D160" s="155" t="s">
        <v>127</v>
      </c>
      <c r="E160" s="156" t="s">
        <v>3</v>
      </c>
      <c r="F160" s="157" t="s">
        <v>1659</v>
      </c>
      <c r="H160" s="158">
        <v>18.36</v>
      </c>
      <c r="I160" s="159"/>
      <c r="L160" s="154"/>
      <c r="M160" s="160"/>
      <c r="N160" s="161"/>
      <c r="O160" s="161"/>
      <c r="P160" s="161"/>
      <c r="Q160" s="161"/>
      <c r="R160" s="161"/>
      <c r="S160" s="161"/>
      <c r="T160" s="162"/>
      <c r="AT160" s="156" t="s">
        <v>127</v>
      </c>
      <c r="AU160" s="156" t="s">
        <v>78</v>
      </c>
      <c r="AV160" s="13" t="s">
        <v>78</v>
      </c>
      <c r="AW160" s="13" t="s">
        <v>30</v>
      </c>
      <c r="AX160" s="13" t="s">
        <v>69</v>
      </c>
      <c r="AY160" s="156" t="s">
        <v>118</v>
      </c>
    </row>
    <row r="161" spans="2:51" s="13" customFormat="1" ht="11.25">
      <c r="B161" s="154"/>
      <c r="D161" s="155" t="s">
        <v>127</v>
      </c>
      <c r="E161" s="156" t="s">
        <v>3</v>
      </c>
      <c r="F161" s="157" t="s">
        <v>1660</v>
      </c>
      <c r="H161" s="158">
        <v>22.92</v>
      </c>
      <c r="I161" s="159"/>
      <c r="L161" s="154"/>
      <c r="M161" s="160"/>
      <c r="N161" s="161"/>
      <c r="O161" s="161"/>
      <c r="P161" s="161"/>
      <c r="Q161" s="161"/>
      <c r="R161" s="161"/>
      <c r="S161" s="161"/>
      <c r="T161" s="162"/>
      <c r="AT161" s="156" t="s">
        <v>127</v>
      </c>
      <c r="AU161" s="156" t="s">
        <v>78</v>
      </c>
      <c r="AV161" s="13" t="s">
        <v>78</v>
      </c>
      <c r="AW161" s="13" t="s">
        <v>30</v>
      </c>
      <c r="AX161" s="13" t="s">
        <v>69</v>
      </c>
      <c r="AY161" s="156" t="s">
        <v>118</v>
      </c>
    </row>
    <row r="162" spans="2:51" s="13" customFormat="1" ht="11.25">
      <c r="B162" s="154"/>
      <c r="D162" s="155" t="s">
        <v>127</v>
      </c>
      <c r="E162" s="156" t="s">
        <v>3</v>
      </c>
      <c r="F162" s="157" t="s">
        <v>1661</v>
      </c>
      <c r="H162" s="158">
        <v>13.92</v>
      </c>
      <c r="I162" s="159"/>
      <c r="L162" s="154"/>
      <c r="M162" s="160"/>
      <c r="N162" s="161"/>
      <c r="O162" s="161"/>
      <c r="P162" s="161"/>
      <c r="Q162" s="161"/>
      <c r="R162" s="161"/>
      <c r="S162" s="161"/>
      <c r="T162" s="162"/>
      <c r="AT162" s="156" t="s">
        <v>127</v>
      </c>
      <c r="AU162" s="156" t="s">
        <v>78</v>
      </c>
      <c r="AV162" s="13" t="s">
        <v>78</v>
      </c>
      <c r="AW162" s="13" t="s">
        <v>30</v>
      </c>
      <c r="AX162" s="13" t="s">
        <v>69</v>
      </c>
      <c r="AY162" s="156" t="s">
        <v>118</v>
      </c>
    </row>
    <row r="163" spans="2:51" s="13" customFormat="1" ht="11.25">
      <c r="B163" s="154"/>
      <c r="D163" s="155" t="s">
        <v>127</v>
      </c>
      <c r="E163" s="156" t="s">
        <v>3</v>
      </c>
      <c r="F163" s="157" t="s">
        <v>1662</v>
      </c>
      <c r="H163" s="158">
        <v>15.648</v>
      </c>
      <c r="I163" s="159"/>
      <c r="L163" s="154"/>
      <c r="M163" s="160"/>
      <c r="N163" s="161"/>
      <c r="O163" s="161"/>
      <c r="P163" s="161"/>
      <c r="Q163" s="161"/>
      <c r="R163" s="161"/>
      <c r="S163" s="161"/>
      <c r="T163" s="162"/>
      <c r="AT163" s="156" t="s">
        <v>127</v>
      </c>
      <c r="AU163" s="156" t="s">
        <v>78</v>
      </c>
      <c r="AV163" s="13" t="s">
        <v>78</v>
      </c>
      <c r="AW163" s="13" t="s">
        <v>30</v>
      </c>
      <c r="AX163" s="13" t="s">
        <v>69</v>
      </c>
      <c r="AY163" s="156" t="s">
        <v>118</v>
      </c>
    </row>
    <row r="164" spans="2:51" s="13" customFormat="1" ht="11.25">
      <c r="B164" s="154"/>
      <c r="D164" s="155" t="s">
        <v>127</v>
      </c>
      <c r="E164" s="156" t="s">
        <v>3</v>
      </c>
      <c r="F164" s="157" t="s">
        <v>1663</v>
      </c>
      <c r="H164" s="158">
        <v>14.496</v>
      </c>
      <c r="I164" s="159"/>
      <c r="L164" s="154"/>
      <c r="M164" s="160"/>
      <c r="N164" s="161"/>
      <c r="O164" s="161"/>
      <c r="P164" s="161"/>
      <c r="Q164" s="161"/>
      <c r="R164" s="161"/>
      <c r="S164" s="161"/>
      <c r="T164" s="162"/>
      <c r="AT164" s="156" t="s">
        <v>127</v>
      </c>
      <c r="AU164" s="156" t="s">
        <v>78</v>
      </c>
      <c r="AV164" s="13" t="s">
        <v>78</v>
      </c>
      <c r="AW164" s="13" t="s">
        <v>30</v>
      </c>
      <c r="AX164" s="13" t="s">
        <v>69</v>
      </c>
      <c r="AY164" s="156" t="s">
        <v>118</v>
      </c>
    </row>
    <row r="165" spans="2:51" s="13" customFormat="1" ht="11.25">
      <c r="B165" s="154"/>
      <c r="D165" s="155" t="s">
        <v>127</v>
      </c>
      <c r="E165" s="156" t="s">
        <v>3</v>
      </c>
      <c r="F165" s="157" t="s">
        <v>1664</v>
      </c>
      <c r="H165" s="158">
        <v>17.088</v>
      </c>
      <c r="I165" s="159"/>
      <c r="L165" s="154"/>
      <c r="M165" s="160"/>
      <c r="N165" s="161"/>
      <c r="O165" s="161"/>
      <c r="P165" s="161"/>
      <c r="Q165" s="161"/>
      <c r="R165" s="161"/>
      <c r="S165" s="161"/>
      <c r="T165" s="162"/>
      <c r="AT165" s="156" t="s">
        <v>127</v>
      </c>
      <c r="AU165" s="156" t="s">
        <v>78</v>
      </c>
      <c r="AV165" s="13" t="s">
        <v>78</v>
      </c>
      <c r="AW165" s="13" t="s">
        <v>30</v>
      </c>
      <c r="AX165" s="13" t="s">
        <v>69</v>
      </c>
      <c r="AY165" s="156" t="s">
        <v>118</v>
      </c>
    </row>
    <row r="166" spans="2:51" s="13" customFormat="1" ht="11.25">
      <c r="B166" s="154"/>
      <c r="D166" s="155" t="s">
        <v>127</v>
      </c>
      <c r="E166" s="156" t="s">
        <v>3</v>
      </c>
      <c r="F166" s="157" t="s">
        <v>1665</v>
      </c>
      <c r="H166" s="158">
        <v>16.128</v>
      </c>
      <c r="I166" s="159"/>
      <c r="L166" s="154"/>
      <c r="M166" s="160"/>
      <c r="N166" s="161"/>
      <c r="O166" s="161"/>
      <c r="P166" s="161"/>
      <c r="Q166" s="161"/>
      <c r="R166" s="161"/>
      <c r="S166" s="161"/>
      <c r="T166" s="162"/>
      <c r="AT166" s="156" t="s">
        <v>127</v>
      </c>
      <c r="AU166" s="156" t="s">
        <v>78</v>
      </c>
      <c r="AV166" s="13" t="s">
        <v>78</v>
      </c>
      <c r="AW166" s="13" t="s">
        <v>30</v>
      </c>
      <c r="AX166" s="13" t="s">
        <v>69</v>
      </c>
      <c r="AY166" s="156" t="s">
        <v>118</v>
      </c>
    </row>
    <row r="167" spans="2:51" s="13" customFormat="1" ht="11.25">
      <c r="B167" s="154"/>
      <c r="D167" s="155" t="s">
        <v>127</v>
      </c>
      <c r="E167" s="156" t="s">
        <v>3</v>
      </c>
      <c r="F167" s="157" t="s">
        <v>1666</v>
      </c>
      <c r="H167" s="158">
        <v>15.648</v>
      </c>
      <c r="I167" s="159"/>
      <c r="L167" s="154"/>
      <c r="M167" s="160"/>
      <c r="N167" s="161"/>
      <c r="O167" s="161"/>
      <c r="P167" s="161"/>
      <c r="Q167" s="161"/>
      <c r="R167" s="161"/>
      <c r="S167" s="161"/>
      <c r="T167" s="162"/>
      <c r="AT167" s="156" t="s">
        <v>127</v>
      </c>
      <c r="AU167" s="156" t="s">
        <v>78</v>
      </c>
      <c r="AV167" s="13" t="s">
        <v>78</v>
      </c>
      <c r="AW167" s="13" t="s">
        <v>30</v>
      </c>
      <c r="AX167" s="13" t="s">
        <v>69</v>
      </c>
      <c r="AY167" s="156" t="s">
        <v>118</v>
      </c>
    </row>
    <row r="168" spans="2:51" s="13" customFormat="1" ht="11.25">
      <c r="B168" s="154"/>
      <c r="D168" s="155" t="s">
        <v>127</v>
      </c>
      <c r="E168" s="156" t="s">
        <v>3</v>
      </c>
      <c r="F168" s="157" t="s">
        <v>1667</v>
      </c>
      <c r="H168" s="158">
        <v>8.055</v>
      </c>
      <c r="I168" s="159"/>
      <c r="L168" s="154"/>
      <c r="M168" s="160"/>
      <c r="N168" s="161"/>
      <c r="O168" s="161"/>
      <c r="P168" s="161"/>
      <c r="Q168" s="161"/>
      <c r="R168" s="161"/>
      <c r="S168" s="161"/>
      <c r="T168" s="162"/>
      <c r="AT168" s="156" t="s">
        <v>127</v>
      </c>
      <c r="AU168" s="156" t="s">
        <v>78</v>
      </c>
      <c r="AV168" s="13" t="s">
        <v>78</v>
      </c>
      <c r="AW168" s="13" t="s">
        <v>30</v>
      </c>
      <c r="AX168" s="13" t="s">
        <v>69</v>
      </c>
      <c r="AY168" s="156" t="s">
        <v>118</v>
      </c>
    </row>
    <row r="169" spans="2:51" s="13" customFormat="1" ht="11.25">
      <c r="B169" s="154"/>
      <c r="D169" s="155" t="s">
        <v>127</v>
      </c>
      <c r="E169" s="156" t="s">
        <v>3</v>
      </c>
      <c r="F169" s="157" t="s">
        <v>1668</v>
      </c>
      <c r="H169" s="158">
        <v>8.25</v>
      </c>
      <c r="I169" s="159"/>
      <c r="L169" s="154"/>
      <c r="M169" s="160"/>
      <c r="N169" s="161"/>
      <c r="O169" s="161"/>
      <c r="P169" s="161"/>
      <c r="Q169" s="161"/>
      <c r="R169" s="161"/>
      <c r="S169" s="161"/>
      <c r="T169" s="162"/>
      <c r="AT169" s="156" t="s">
        <v>127</v>
      </c>
      <c r="AU169" s="156" t="s">
        <v>78</v>
      </c>
      <c r="AV169" s="13" t="s">
        <v>78</v>
      </c>
      <c r="AW169" s="13" t="s">
        <v>30</v>
      </c>
      <c r="AX169" s="13" t="s">
        <v>69</v>
      </c>
      <c r="AY169" s="156" t="s">
        <v>118</v>
      </c>
    </row>
    <row r="170" spans="2:51" s="16" customFormat="1" ht="11.25">
      <c r="B170" s="186"/>
      <c r="D170" s="155" t="s">
        <v>127</v>
      </c>
      <c r="E170" s="187" t="s">
        <v>3</v>
      </c>
      <c r="F170" s="188" t="s">
        <v>335</v>
      </c>
      <c r="H170" s="189">
        <v>245.15</v>
      </c>
      <c r="I170" s="190"/>
      <c r="L170" s="186"/>
      <c r="M170" s="191"/>
      <c r="N170" s="192"/>
      <c r="O170" s="192"/>
      <c r="P170" s="192"/>
      <c r="Q170" s="192"/>
      <c r="R170" s="192"/>
      <c r="S170" s="192"/>
      <c r="T170" s="193"/>
      <c r="AT170" s="187" t="s">
        <v>127</v>
      </c>
      <c r="AU170" s="187" t="s">
        <v>78</v>
      </c>
      <c r="AV170" s="16" t="s">
        <v>131</v>
      </c>
      <c r="AW170" s="16" t="s">
        <v>30</v>
      </c>
      <c r="AX170" s="16" t="s">
        <v>69</v>
      </c>
      <c r="AY170" s="187" t="s">
        <v>118</v>
      </c>
    </row>
    <row r="171" spans="2:51" s="13" customFormat="1" ht="11.25">
      <c r="B171" s="154"/>
      <c r="D171" s="155" t="s">
        <v>127</v>
      </c>
      <c r="E171" s="156" t="s">
        <v>3</v>
      </c>
      <c r="F171" s="157" t="s">
        <v>1669</v>
      </c>
      <c r="H171" s="158">
        <v>-29.19</v>
      </c>
      <c r="I171" s="159"/>
      <c r="L171" s="154"/>
      <c r="M171" s="160"/>
      <c r="N171" s="161"/>
      <c r="O171" s="161"/>
      <c r="P171" s="161"/>
      <c r="Q171" s="161"/>
      <c r="R171" s="161"/>
      <c r="S171" s="161"/>
      <c r="T171" s="162"/>
      <c r="AT171" s="156" t="s">
        <v>127</v>
      </c>
      <c r="AU171" s="156" t="s">
        <v>78</v>
      </c>
      <c r="AV171" s="13" t="s">
        <v>78</v>
      </c>
      <c r="AW171" s="13" t="s">
        <v>30</v>
      </c>
      <c r="AX171" s="13" t="s">
        <v>69</v>
      </c>
      <c r="AY171" s="156" t="s">
        <v>118</v>
      </c>
    </row>
    <row r="172" spans="2:51" s="13" customFormat="1" ht="11.25">
      <c r="B172" s="154"/>
      <c r="D172" s="155" t="s">
        <v>127</v>
      </c>
      <c r="E172" s="156" t="s">
        <v>3</v>
      </c>
      <c r="F172" s="157" t="s">
        <v>1670</v>
      </c>
      <c r="H172" s="158">
        <v>-3.375</v>
      </c>
      <c r="I172" s="159"/>
      <c r="L172" s="154"/>
      <c r="M172" s="160"/>
      <c r="N172" s="161"/>
      <c r="O172" s="161"/>
      <c r="P172" s="161"/>
      <c r="Q172" s="161"/>
      <c r="R172" s="161"/>
      <c r="S172" s="161"/>
      <c r="T172" s="162"/>
      <c r="AT172" s="156" t="s">
        <v>127</v>
      </c>
      <c r="AU172" s="156" t="s">
        <v>78</v>
      </c>
      <c r="AV172" s="13" t="s">
        <v>78</v>
      </c>
      <c r="AW172" s="13" t="s">
        <v>30</v>
      </c>
      <c r="AX172" s="13" t="s">
        <v>69</v>
      </c>
      <c r="AY172" s="156" t="s">
        <v>118</v>
      </c>
    </row>
    <row r="173" spans="2:51" s="13" customFormat="1" ht="11.25">
      <c r="B173" s="154"/>
      <c r="D173" s="155" t="s">
        <v>127</v>
      </c>
      <c r="E173" s="156" t="s">
        <v>3</v>
      </c>
      <c r="F173" s="157" t="s">
        <v>1671</v>
      </c>
      <c r="H173" s="158">
        <v>-9.36</v>
      </c>
      <c r="I173" s="159"/>
      <c r="L173" s="154"/>
      <c r="M173" s="160"/>
      <c r="N173" s="161"/>
      <c r="O173" s="161"/>
      <c r="P173" s="161"/>
      <c r="Q173" s="161"/>
      <c r="R173" s="161"/>
      <c r="S173" s="161"/>
      <c r="T173" s="162"/>
      <c r="AT173" s="156" t="s">
        <v>127</v>
      </c>
      <c r="AU173" s="156" t="s">
        <v>78</v>
      </c>
      <c r="AV173" s="13" t="s">
        <v>78</v>
      </c>
      <c r="AW173" s="13" t="s">
        <v>30</v>
      </c>
      <c r="AX173" s="13" t="s">
        <v>69</v>
      </c>
      <c r="AY173" s="156" t="s">
        <v>118</v>
      </c>
    </row>
    <row r="174" spans="2:51" s="13" customFormat="1" ht="11.25">
      <c r="B174" s="154"/>
      <c r="D174" s="155" t="s">
        <v>127</v>
      </c>
      <c r="E174" s="156" t="s">
        <v>3</v>
      </c>
      <c r="F174" s="157" t="s">
        <v>1672</v>
      </c>
      <c r="H174" s="158">
        <v>-7.1</v>
      </c>
      <c r="I174" s="159"/>
      <c r="L174" s="154"/>
      <c r="M174" s="160"/>
      <c r="N174" s="161"/>
      <c r="O174" s="161"/>
      <c r="P174" s="161"/>
      <c r="Q174" s="161"/>
      <c r="R174" s="161"/>
      <c r="S174" s="161"/>
      <c r="T174" s="162"/>
      <c r="AT174" s="156" t="s">
        <v>127</v>
      </c>
      <c r="AU174" s="156" t="s">
        <v>78</v>
      </c>
      <c r="AV174" s="13" t="s">
        <v>78</v>
      </c>
      <c r="AW174" s="13" t="s">
        <v>30</v>
      </c>
      <c r="AX174" s="13" t="s">
        <v>69</v>
      </c>
      <c r="AY174" s="156" t="s">
        <v>118</v>
      </c>
    </row>
    <row r="175" spans="2:51" s="16" customFormat="1" ht="11.25">
      <c r="B175" s="186"/>
      <c r="D175" s="155" t="s">
        <v>127</v>
      </c>
      <c r="E175" s="187" t="s">
        <v>3</v>
      </c>
      <c r="F175" s="188" t="s">
        <v>335</v>
      </c>
      <c r="H175" s="189">
        <v>-49.025</v>
      </c>
      <c r="I175" s="190"/>
      <c r="L175" s="186"/>
      <c r="M175" s="191"/>
      <c r="N175" s="192"/>
      <c r="O175" s="192"/>
      <c r="P175" s="192"/>
      <c r="Q175" s="192"/>
      <c r="R175" s="192"/>
      <c r="S175" s="192"/>
      <c r="T175" s="193"/>
      <c r="AT175" s="187" t="s">
        <v>127</v>
      </c>
      <c r="AU175" s="187" t="s">
        <v>78</v>
      </c>
      <c r="AV175" s="16" t="s">
        <v>131</v>
      </c>
      <c r="AW175" s="16" t="s">
        <v>30</v>
      </c>
      <c r="AX175" s="16" t="s">
        <v>69</v>
      </c>
      <c r="AY175" s="187" t="s">
        <v>118</v>
      </c>
    </row>
    <row r="176" spans="2:51" s="15" customFormat="1" ht="11.25">
      <c r="B176" s="170"/>
      <c r="D176" s="155" t="s">
        <v>127</v>
      </c>
      <c r="E176" s="171" t="s">
        <v>3</v>
      </c>
      <c r="F176" s="172" t="s">
        <v>150</v>
      </c>
      <c r="H176" s="173">
        <v>196.125</v>
      </c>
      <c r="I176" s="174"/>
      <c r="L176" s="170"/>
      <c r="M176" s="175"/>
      <c r="N176" s="176"/>
      <c r="O176" s="176"/>
      <c r="P176" s="176"/>
      <c r="Q176" s="176"/>
      <c r="R176" s="176"/>
      <c r="S176" s="176"/>
      <c r="T176" s="177"/>
      <c r="AT176" s="171" t="s">
        <v>127</v>
      </c>
      <c r="AU176" s="171" t="s">
        <v>78</v>
      </c>
      <c r="AV176" s="15" t="s">
        <v>125</v>
      </c>
      <c r="AW176" s="15" t="s">
        <v>30</v>
      </c>
      <c r="AX176" s="15" t="s">
        <v>31</v>
      </c>
      <c r="AY176" s="171" t="s">
        <v>118</v>
      </c>
    </row>
    <row r="177" spans="1:65" s="2" customFormat="1" ht="21.75" customHeight="1">
      <c r="A177" s="35"/>
      <c r="B177" s="140"/>
      <c r="C177" s="141" t="s">
        <v>205</v>
      </c>
      <c r="D177" s="141" t="s">
        <v>121</v>
      </c>
      <c r="E177" s="142" t="s">
        <v>1285</v>
      </c>
      <c r="F177" s="143" t="s">
        <v>1286</v>
      </c>
      <c r="G177" s="144" t="s">
        <v>270</v>
      </c>
      <c r="H177" s="145">
        <v>490.3</v>
      </c>
      <c r="I177" s="146"/>
      <c r="J177" s="147">
        <f>ROUND(I177*H177,2)</f>
        <v>0</v>
      </c>
      <c r="K177" s="143" t="s">
        <v>271</v>
      </c>
      <c r="L177" s="36"/>
      <c r="M177" s="148" t="s">
        <v>3</v>
      </c>
      <c r="N177" s="149" t="s">
        <v>40</v>
      </c>
      <c r="O177" s="56"/>
      <c r="P177" s="150">
        <f>O177*H177</f>
        <v>0</v>
      </c>
      <c r="Q177" s="150">
        <v>0.00084</v>
      </c>
      <c r="R177" s="150">
        <f>Q177*H177</f>
        <v>0.41185200000000005</v>
      </c>
      <c r="S177" s="150">
        <v>0</v>
      </c>
      <c r="T177" s="151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52" t="s">
        <v>125</v>
      </c>
      <c r="AT177" s="152" t="s">
        <v>121</v>
      </c>
      <c r="AU177" s="152" t="s">
        <v>78</v>
      </c>
      <c r="AY177" s="20" t="s">
        <v>118</v>
      </c>
      <c r="BE177" s="153">
        <f>IF(N177="základní",J177,0)</f>
        <v>0</v>
      </c>
      <c r="BF177" s="153">
        <f>IF(N177="snížená",J177,0)</f>
        <v>0</v>
      </c>
      <c r="BG177" s="153">
        <f>IF(N177="zákl. přenesená",J177,0)</f>
        <v>0</v>
      </c>
      <c r="BH177" s="153">
        <f>IF(N177="sníž. přenesená",J177,0)</f>
        <v>0</v>
      </c>
      <c r="BI177" s="153">
        <f>IF(N177="nulová",J177,0)</f>
        <v>0</v>
      </c>
      <c r="BJ177" s="20" t="s">
        <v>31</v>
      </c>
      <c r="BK177" s="153">
        <f>ROUND(I177*H177,2)</f>
        <v>0</v>
      </c>
      <c r="BL177" s="20" t="s">
        <v>125</v>
      </c>
      <c r="BM177" s="152" t="s">
        <v>1673</v>
      </c>
    </row>
    <row r="178" spans="1:47" s="2" customFormat="1" ht="11.25">
      <c r="A178" s="35"/>
      <c r="B178" s="36"/>
      <c r="C178" s="35"/>
      <c r="D178" s="181" t="s">
        <v>273</v>
      </c>
      <c r="E178" s="35"/>
      <c r="F178" s="182" t="s">
        <v>1288</v>
      </c>
      <c r="G178" s="35"/>
      <c r="H178" s="35"/>
      <c r="I178" s="183"/>
      <c r="J178" s="35"/>
      <c r="K178" s="35"/>
      <c r="L178" s="36"/>
      <c r="M178" s="184"/>
      <c r="N178" s="185"/>
      <c r="O178" s="56"/>
      <c r="P178" s="56"/>
      <c r="Q178" s="56"/>
      <c r="R178" s="56"/>
      <c r="S178" s="56"/>
      <c r="T178" s="57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T178" s="20" t="s">
        <v>273</v>
      </c>
      <c r="AU178" s="20" t="s">
        <v>78</v>
      </c>
    </row>
    <row r="179" spans="2:51" s="13" customFormat="1" ht="11.25">
      <c r="B179" s="154"/>
      <c r="D179" s="155" t="s">
        <v>127</v>
      </c>
      <c r="E179" s="156" t="s">
        <v>3</v>
      </c>
      <c r="F179" s="157" t="s">
        <v>1674</v>
      </c>
      <c r="H179" s="158">
        <v>48.44</v>
      </c>
      <c r="I179" s="159"/>
      <c r="L179" s="154"/>
      <c r="M179" s="160"/>
      <c r="N179" s="161"/>
      <c r="O179" s="161"/>
      <c r="P179" s="161"/>
      <c r="Q179" s="161"/>
      <c r="R179" s="161"/>
      <c r="S179" s="161"/>
      <c r="T179" s="162"/>
      <c r="AT179" s="156" t="s">
        <v>127</v>
      </c>
      <c r="AU179" s="156" t="s">
        <v>78</v>
      </c>
      <c r="AV179" s="13" t="s">
        <v>78</v>
      </c>
      <c r="AW179" s="13" t="s">
        <v>30</v>
      </c>
      <c r="AX179" s="13" t="s">
        <v>69</v>
      </c>
      <c r="AY179" s="156" t="s">
        <v>118</v>
      </c>
    </row>
    <row r="180" spans="2:51" s="13" customFormat="1" ht="11.25">
      <c r="B180" s="154"/>
      <c r="D180" s="155" t="s">
        <v>127</v>
      </c>
      <c r="E180" s="156" t="s">
        <v>3</v>
      </c>
      <c r="F180" s="157" t="s">
        <v>1675</v>
      </c>
      <c r="H180" s="158">
        <v>44.544</v>
      </c>
      <c r="I180" s="159"/>
      <c r="L180" s="154"/>
      <c r="M180" s="160"/>
      <c r="N180" s="161"/>
      <c r="O180" s="161"/>
      <c r="P180" s="161"/>
      <c r="Q180" s="161"/>
      <c r="R180" s="161"/>
      <c r="S180" s="161"/>
      <c r="T180" s="162"/>
      <c r="AT180" s="156" t="s">
        <v>127</v>
      </c>
      <c r="AU180" s="156" t="s">
        <v>78</v>
      </c>
      <c r="AV180" s="13" t="s">
        <v>78</v>
      </c>
      <c r="AW180" s="13" t="s">
        <v>30</v>
      </c>
      <c r="AX180" s="13" t="s">
        <v>69</v>
      </c>
      <c r="AY180" s="156" t="s">
        <v>118</v>
      </c>
    </row>
    <row r="181" spans="2:51" s="13" customFormat="1" ht="11.25">
      <c r="B181" s="154"/>
      <c r="D181" s="155" t="s">
        <v>127</v>
      </c>
      <c r="E181" s="156" t="s">
        <v>3</v>
      </c>
      <c r="F181" s="157" t="s">
        <v>1676</v>
      </c>
      <c r="H181" s="158">
        <v>45.54</v>
      </c>
      <c r="I181" s="159"/>
      <c r="L181" s="154"/>
      <c r="M181" s="160"/>
      <c r="N181" s="161"/>
      <c r="O181" s="161"/>
      <c r="P181" s="161"/>
      <c r="Q181" s="161"/>
      <c r="R181" s="161"/>
      <c r="S181" s="161"/>
      <c r="T181" s="162"/>
      <c r="AT181" s="156" t="s">
        <v>127</v>
      </c>
      <c r="AU181" s="156" t="s">
        <v>78</v>
      </c>
      <c r="AV181" s="13" t="s">
        <v>78</v>
      </c>
      <c r="AW181" s="13" t="s">
        <v>30</v>
      </c>
      <c r="AX181" s="13" t="s">
        <v>69</v>
      </c>
      <c r="AY181" s="156" t="s">
        <v>118</v>
      </c>
    </row>
    <row r="182" spans="2:51" s="13" customFormat="1" ht="11.25">
      <c r="B182" s="154"/>
      <c r="D182" s="155" t="s">
        <v>127</v>
      </c>
      <c r="E182" s="156" t="s">
        <v>3</v>
      </c>
      <c r="F182" s="157" t="s">
        <v>1677</v>
      </c>
      <c r="H182" s="158">
        <v>50.75</v>
      </c>
      <c r="I182" s="159"/>
      <c r="L182" s="154"/>
      <c r="M182" s="160"/>
      <c r="N182" s="161"/>
      <c r="O182" s="161"/>
      <c r="P182" s="161"/>
      <c r="Q182" s="161"/>
      <c r="R182" s="161"/>
      <c r="S182" s="161"/>
      <c r="T182" s="162"/>
      <c r="AT182" s="156" t="s">
        <v>127</v>
      </c>
      <c r="AU182" s="156" t="s">
        <v>78</v>
      </c>
      <c r="AV182" s="13" t="s">
        <v>78</v>
      </c>
      <c r="AW182" s="13" t="s">
        <v>30</v>
      </c>
      <c r="AX182" s="13" t="s">
        <v>69</v>
      </c>
      <c r="AY182" s="156" t="s">
        <v>118</v>
      </c>
    </row>
    <row r="183" spans="2:51" s="13" customFormat="1" ht="11.25">
      <c r="B183" s="154"/>
      <c r="D183" s="155" t="s">
        <v>127</v>
      </c>
      <c r="E183" s="156" t="s">
        <v>3</v>
      </c>
      <c r="F183" s="157" t="s">
        <v>1678</v>
      </c>
      <c r="H183" s="158">
        <v>36.72</v>
      </c>
      <c r="I183" s="159"/>
      <c r="L183" s="154"/>
      <c r="M183" s="160"/>
      <c r="N183" s="161"/>
      <c r="O183" s="161"/>
      <c r="P183" s="161"/>
      <c r="Q183" s="161"/>
      <c r="R183" s="161"/>
      <c r="S183" s="161"/>
      <c r="T183" s="162"/>
      <c r="AT183" s="156" t="s">
        <v>127</v>
      </c>
      <c r="AU183" s="156" t="s">
        <v>78</v>
      </c>
      <c r="AV183" s="13" t="s">
        <v>78</v>
      </c>
      <c r="AW183" s="13" t="s">
        <v>30</v>
      </c>
      <c r="AX183" s="13" t="s">
        <v>69</v>
      </c>
      <c r="AY183" s="156" t="s">
        <v>118</v>
      </c>
    </row>
    <row r="184" spans="2:51" s="13" customFormat="1" ht="11.25">
      <c r="B184" s="154"/>
      <c r="D184" s="155" t="s">
        <v>127</v>
      </c>
      <c r="E184" s="156" t="s">
        <v>3</v>
      </c>
      <c r="F184" s="157" t="s">
        <v>1679</v>
      </c>
      <c r="H184" s="158">
        <v>45.84</v>
      </c>
      <c r="I184" s="159"/>
      <c r="L184" s="154"/>
      <c r="M184" s="160"/>
      <c r="N184" s="161"/>
      <c r="O184" s="161"/>
      <c r="P184" s="161"/>
      <c r="Q184" s="161"/>
      <c r="R184" s="161"/>
      <c r="S184" s="161"/>
      <c r="T184" s="162"/>
      <c r="AT184" s="156" t="s">
        <v>127</v>
      </c>
      <c r="AU184" s="156" t="s">
        <v>78</v>
      </c>
      <c r="AV184" s="13" t="s">
        <v>78</v>
      </c>
      <c r="AW184" s="13" t="s">
        <v>30</v>
      </c>
      <c r="AX184" s="13" t="s">
        <v>69</v>
      </c>
      <c r="AY184" s="156" t="s">
        <v>118</v>
      </c>
    </row>
    <row r="185" spans="2:51" s="13" customFormat="1" ht="11.25">
      <c r="B185" s="154"/>
      <c r="D185" s="155" t="s">
        <v>127</v>
      </c>
      <c r="E185" s="156" t="s">
        <v>3</v>
      </c>
      <c r="F185" s="157" t="s">
        <v>1680</v>
      </c>
      <c r="H185" s="158">
        <v>27.84</v>
      </c>
      <c r="I185" s="159"/>
      <c r="L185" s="154"/>
      <c r="M185" s="160"/>
      <c r="N185" s="161"/>
      <c r="O185" s="161"/>
      <c r="P185" s="161"/>
      <c r="Q185" s="161"/>
      <c r="R185" s="161"/>
      <c r="S185" s="161"/>
      <c r="T185" s="162"/>
      <c r="AT185" s="156" t="s">
        <v>127</v>
      </c>
      <c r="AU185" s="156" t="s">
        <v>78</v>
      </c>
      <c r="AV185" s="13" t="s">
        <v>78</v>
      </c>
      <c r="AW185" s="13" t="s">
        <v>30</v>
      </c>
      <c r="AX185" s="13" t="s">
        <v>69</v>
      </c>
      <c r="AY185" s="156" t="s">
        <v>118</v>
      </c>
    </row>
    <row r="186" spans="2:51" s="13" customFormat="1" ht="11.25">
      <c r="B186" s="154"/>
      <c r="D186" s="155" t="s">
        <v>127</v>
      </c>
      <c r="E186" s="156" t="s">
        <v>3</v>
      </c>
      <c r="F186" s="157" t="s">
        <v>1681</v>
      </c>
      <c r="H186" s="158">
        <v>31.296</v>
      </c>
      <c r="I186" s="159"/>
      <c r="L186" s="154"/>
      <c r="M186" s="160"/>
      <c r="N186" s="161"/>
      <c r="O186" s="161"/>
      <c r="P186" s="161"/>
      <c r="Q186" s="161"/>
      <c r="R186" s="161"/>
      <c r="S186" s="161"/>
      <c r="T186" s="162"/>
      <c r="AT186" s="156" t="s">
        <v>127</v>
      </c>
      <c r="AU186" s="156" t="s">
        <v>78</v>
      </c>
      <c r="AV186" s="13" t="s">
        <v>78</v>
      </c>
      <c r="AW186" s="13" t="s">
        <v>30</v>
      </c>
      <c r="AX186" s="13" t="s">
        <v>69</v>
      </c>
      <c r="AY186" s="156" t="s">
        <v>118</v>
      </c>
    </row>
    <row r="187" spans="2:51" s="13" customFormat="1" ht="11.25">
      <c r="B187" s="154"/>
      <c r="D187" s="155" t="s">
        <v>127</v>
      </c>
      <c r="E187" s="156" t="s">
        <v>3</v>
      </c>
      <c r="F187" s="157" t="s">
        <v>1682</v>
      </c>
      <c r="H187" s="158">
        <v>28.992</v>
      </c>
      <c r="I187" s="159"/>
      <c r="L187" s="154"/>
      <c r="M187" s="160"/>
      <c r="N187" s="161"/>
      <c r="O187" s="161"/>
      <c r="P187" s="161"/>
      <c r="Q187" s="161"/>
      <c r="R187" s="161"/>
      <c r="S187" s="161"/>
      <c r="T187" s="162"/>
      <c r="AT187" s="156" t="s">
        <v>127</v>
      </c>
      <c r="AU187" s="156" t="s">
        <v>78</v>
      </c>
      <c r="AV187" s="13" t="s">
        <v>78</v>
      </c>
      <c r="AW187" s="13" t="s">
        <v>30</v>
      </c>
      <c r="AX187" s="13" t="s">
        <v>69</v>
      </c>
      <c r="AY187" s="156" t="s">
        <v>118</v>
      </c>
    </row>
    <row r="188" spans="2:51" s="13" customFormat="1" ht="11.25">
      <c r="B188" s="154"/>
      <c r="D188" s="155" t="s">
        <v>127</v>
      </c>
      <c r="E188" s="156" t="s">
        <v>3</v>
      </c>
      <c r="F188" s="157" t="s">
        <v>1683</v>
      </c>
      <c r="H188" s="158">
        <v>34.176</v>
      </c>
      <c r="I188" s="159"/>
      <c r="L188" s="154"/>
      <c r="M188" s="160"/>
      <c r="N188" s="161"/>
      <c r="O188" s="161"/>
      <c r="P188" s="161"/>
      <c r="Q188" s="161"/>
      <c r="R188" s="161"/>
      <c r="S188" s="161"/>
      <c r="T188" s="162"/>
      <c r="AT188" s="156" t="s">
        <v>127</v>
      </c>
      <c r="AU188" s="156" t="s">
        <v>78</v>
      </c>
      <c r="AV188" s="13" t="s">
        <v>78</v>
      </c>
      <c r="AW188" s="13" t="s">
        <v>30</v>
      </c>
      <c r="AX188" s="13" t="s">
        <v>69</v>
      </c>
      <c r="AY188" s="156" t="s">
        <v>118</v>
      </c>
    </row>
    <row r="189" spans="2:51" s="13" customFormat="1" ht="11.25">
      <c r="B189" s="154"/>
      <c r="D189" s="155" t="s">
        <v>127</v>
      </c>
      <c r="E189" s="156" t="s">
        <v>3</v>
      </c>
      <c r="F189" s="157" t="s">
        <v>1684</v>
      </c>
      <c r="H189" s="158">
        <v>32.256</v>
      </c>
      <c r="I189" s="159"/>
      <c r="L189" s="154"/>
      <c r="M189" s="160"/>
      <c r="N189" s="161"/>
      <c r="O189" s="161"/>
      <c r="P189" s="161"/>
      <c r="Q189" s="161"/>
      <c r="R189" s="161"/>
      <c r="S189" s="161"/>
      <c r="T189" s="162"/>
      <c r="AT189" s="156" t="s">
        <v>127</v>
      </c>
      <c r="AU189" s="156" t="s">
        <v>78</v>
      </c>
      <c r="AV189" s="13" t="s">
        <v>78</v>
      </c>
      <c r="AW189" s="13" t="s">
        <v>30</v>
      </c>
      <c r="AX189" s="13" t="s">
        <v>69</v>
      </c>
      <c r="AY189" s="156" t="s">
        <v>118</v>
      </c>
    </row>
    <row r="190" spans="2:51" s="13" customFormat="1" ht="11.25">
      <c r="B190" s="154"/>
      <c r="D190" s="155" t="s">
        <v>127</v>
      </c>
      <c r="E190" s="156" t="s">
        <v>3</v>
      </c>
      <c r="F190" s="157" t="s">
        <v>1685</v>
      </c>
      <c r="H190" s="158">
        <v>31.296</v>
      </c>
      <c r="I190" s="159"/>
      <c r="L190" s="154"/>
      <c r="M190" s="160"/>
      <c r="N190" s="161"/>
      <c r="O190" s="161"/>
      <c r="P190" s="161"/>
      <c r="Q190" s="161"/>
      <c r="R190" s="161"/>
      <c r="S190" s="161"/>
      <c r="T190" s="162"/>
      <c r="AT190" s="156" t="s">
        <v>127</v>
      </c>
      <c r="AU190" s="156" t="s">
        <v>78</v>
      </c>
      <c r="AV190" s="13" t="s">
        <v>78</v>
      </c>
      <c r="AW190" s="13" t="s">
        <v>30</v>
      </c>
      <c r="AX190" s="13" t="s">
        <v>69</v>
      </c>
      <c r="AY190" s="156" t="s">
        <v>118</v>
      </c>
    </row>
    <row r="191" spans="2:51" s="13" customFormat="1" ht="11.25">
      <c r="B191" s="154"/>
      <c r="D191" s="155" t="s">
        <v>127</v>
      </c>
      <c r="E191" s="156" t="s">
        <v>3</v>
      </c>
      <c r="F191" s="157" t="s">
        <v>1686</v>
      </c>
      <c r="H191" s="158">
        <v>16.11</v>
      </c>
      <c r="I191" s="159"/>
      <c r="L191" s="154"/>
      <c r="M191" s="160"/>
      <c r="N191" s="161"/>
      <c r="O191" s="161"/>
      <c r="P191" s="161"/>
      <c r="Q191" s="161"/>
      <c r="R191" s="161"/>
      <c r="S191" s="161"/>
      <c r="T191" s="162"/>
      <c r="AT191" s="156" t="s">
        <v>127</v>
      </c>
      <c r="AU191" s="156" t="s">
        <v>78</v>
      </c>
      <c r="AV191" s="13" t="s">
        <v>78</v>
      </c>
      <c r="AW191" s="13" t="s">
        <v>30</v>
      </c>
      <c r="AX191" s="13" t="s">
        <v>69</v>
      </c>
      <c r="AY191" s="156" t="s">
        <v>118</v>
      </c>
    </row>
    <row r="192" spans="2:51" s="13" customFormat="1" ht="11.25">
      <c r="B192" s="154"/>
      <c r="D192" s="155" t="s">
        <v>127</v>
      </c>
      <c r="E192" s="156" t="s">
        <v>3</v>
      </c>
      <c r="F192" s="157" t="s">
        <v>1687</v>
      </c>
      <c r="H192" s="158">
        <v>16.5</v>
      </c>
      <c r="I192" s="159"/>
      <c r="L192" s="154"/>
      <c r="M192" s="160"/>
      <c r="N192" s="161"/>
      <c r="O192" s="161"/>
      <c r="P192" s="161"/>
      <c r="Q192" s="161"/>
      <c r="R192" s="161"/>
      <c r="S192" s="161"/>
      <c r="T192" s="162"/>
      <c r="AT192" s="156" t="s">
        <v>127</v>
      </c>
      <c r="AU192" s="156" t="s">
        <v>78</v>
      </c>
      <c r="AV192" s="13" t="s">
        <v>78</v>
      </c>
      <c r="AW192" s="13" t="s">
        <v>30</v>
      </c>
      <c r="AX192" s="13" t="s">
        <v>69</v>
      </c>
      <c r="AY192" s="156" t="s">
        <v>118</v>
      </c>
    </row>
    <row r="193" spans="2:51" s="15" customFormat="1" ht="11.25">
      <c r="B193" s="170"/>
      <c r="D193" s="155" t="s">
        <v>127</v>
      </c>
      <c r="E193" s="171" t="s">
        <v>3</v>
      </c>
      <c r="F193" s="172" t="s">
        <v>150</v>
      </c>
      <c r="H193" s="173">
        <v>490.3</v>
      </c>
      <c r="I193" s="174"/>
      <c r="L193" s="170"/>
      <c r="M193" s="175"/>
      <c r="N193" s="176"/>
      <c r="O193" s="176"/>
      <c r="P193" s="176"/>
      <c r="Q193" s="176"/>
      <c r="R193" s="176"/>
      <c r="S193" s="176"/>
      <c r="T193" s="177"/>
      <c r="AT193" s="171" t="s">
        <v>127</v>
      </c>
      <c r="AU193" s="171" t="s">
        <v>78</v>
      </c>
      <c r="AV193" s="15" t="s">
        <v>125</v>
      </c>
      <c r="AW193" s="15" t="s">
        <v>30</v>
      </c>
      <c r="AX193" s="15" t="s">
        <v>31</v>
      </c>
      <c r="AY193" s="171" t="s">
        <v>118</v>
      </c>
    </row>
    <row r="194" spans="1:65" s="2" customFormat="1" ht="24.2" customHeight="1">
      <c r="A194" s="35"/>
      <c r="B194" s="140"/>
      <c r="C194" s="141" t="s">
        <v>209</v>
      </c>
      <c r="D194" s="141" t="s">
        <v>121</v>
      </c>
      <c r="E194" s="142" t="s">
        <v>1292</v>
      </c>
      <c r="F194" s="143" t="s">
        <v>1293</v>
      </c>
      <c r="G194" s="144" t="s">
        <v>270</v>
      </c>
      <c r="H194" s="145">
        <v>490.3</v>
      </c>
      <c r="I194" s="146"/>
      <c r="J194" s="147">
        <f>ROUND(I194*H194,2)</f>
        <v>0</v>
      </c>
      <c r="K194" s="143" t="s">
        <v>271</v>
      </c>
      <c r="L194" s="36"/>
      <c r="M194" s="148" t="s">
        <v>3</v>
      </c>
      <c r="N194" s="149" t="s">
        <v>40</v>
      </c>
      <c r="O194" s="56"/>
      <c r="P194" s="150">
        <f>O194*H194</f>
        <v>0</v>
      </c>
      <c r="Q194" s="150">
        <v>0</v>
      </c>
      <c r="R194" s="150">
        <f>Q194*H194</f>
        <v>0</v>
      </c>
      <c r="S194" s="150">
        <v>0</v>
      </c>
      <c r="T194" s="151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152" t="s">
        <v>125</v>
      </c>
      <c r="AT194" s="152" t="s">
        <v>121</v>
      </c>
      <c r="AU194" s="152" t="s">
        <v>78</v>
      </c>
      <c r="AY194" s="20" t="s">
        <v>118</v>
      </c>
      <c r="BE194" s="153">
        <f>IF(N194="základní",J194,0)</f>
        <v>0</v>
      </c>
      <c r="BF194" s="153">
        <f>IF(N194="snížená",J194,0)</f>
        <v>0</v>
      </c>
      <c r="BG194" s="153">
        <f>IF(N194="zákl. přenesená",J194,0)</f>
        <v>0</v>
      </c>
      <c r="BH194" s="153">
        <f>IF(N194="sníž. přenesená",J194,0)</f>
        <v>0</v>
      </c>
      <c r="BI194" s="153">
        <f>IF(N194="nulová",J194,0)</f>
        <v>0</v>
      </c>
      <c r="BJ194" s="20" t="s">
        <v>31</v>
      </c>
      <c r="BK194" s="153">
        <f>ROUND(I194*H194,2)</f>
        <v>0</v>
      </c>
      <c r="BL194" s="20" t="s">
        <v>125</v>
      </c>
      <c r="BM194" s="152" t="s">
        <v>1688</v>
      </c>
    </row>
    <row r="195" spans="1:47" s="2" customFormat="1" ht="11.25">
      <c r="A195" s="35"/>
      <c r="B195" s="36"/>
      <c r="C195" s="35"/>
      <c r="D195" s="181" t="s">
        <v>273</v>
      </c>
      <c r="E195" s="35"/>
      <c r="F195" s="182" t="s">
        <v>1295</v>
      </c>
      <c r="G195" s="35"/>
      <c r="H195" s="35"/>
      <c r="I195" s="183"/>
      <c r="J195" s="35"/>
      <c r="K195" s="35"/>
      <c r="L195" s="36"/>
      <c r="M195" s="184"/>
      <c r="N195" s="185"/>
      <c r="O195" s="56"/>
      <c r="P195" s="56"/>
      <c r="Q195" s="56"/>
      <c r="R195" s="56"/>
      <c r="S195" s="56"/>
      <c r="T195" s="57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T195" s="20" t="s">
        <v>273</v>
      </c>
      <c r="AU195" s="20" t="s">
        <v>78</v>
      </c>
    </row>
    <row r="196" spans="2:51" s="13" customFormat="1" ht="11.25">
      <c r="B196" s="154"/>
      <c r="D196" s="155" t="s">
        <v>127</v>
      </c>
      <c r="E196" s="156" t="s">
        <v>3</v>
      </c>
      <c r="F196" s="157" t="s">
        <v>1689</v>
      </c>
      <c r="H196" s="158">
        <v>490.3</v>
      </c>
      <c r="I196" s="159"/>
      <c r="L196" s="154"/>
      <c r="M196" s="160"/>
      <c r="N196" s="161"/>
      <c r="O196" s="161"/>
      <c r="P196" s="161"/>
      <c r="Q196" s="161"/>
      <c r="R196" s="161"/>
      <c r="S196" s="161"/>
      <c r="T196" s="162"/>
      <c r="AT196" s="156" t="s">
        <v>127</v>
      </c>
      <c r="AU196" s="156" t="s">
        <v>78</v>
      </c>
      <c r="AV196" s="13" t="s">
        <v>78</v>
      </c>
      <c r="AW196" s="13" t="s">
        <v>30</v>
      </c>
      <c r="AX196" s="13" t="s">
        <v>31</v>
      </c>
      <c r="AY196" s="156" t="s">
        <v>118</v>
      </c>
    </row>
    <row r="197" spans="1:65" s="2" customFormat="1" ht="37.9" customHeight="1">
      <c r="A197" s="35"/>
      <c r="B197" s="140"/>
      <c r="C197" s="141" t="s">
        <v>213</v>
      </c>
      <c r="D197" s="141" t="s">
        <v>121</v>
      </c>
      <c r="E197" s="142" t="s">
        <v>403</v>
      </c>
      <c r="F197" s="143" t="s">
        <v>404</v>
      </c>
      <c r="G197" s="144" t="s">
        <v>325</v>
      </c>
      <c r="H197" s="145">
        <v>203.225</v>
      </c>
      <c r="I197" s="146"/>
      <c r="J197" s="147">
        <f>ROUND(I197*H197,2)</f>
        <v>0</v>
      </c>
      <c r="K197" s="143" t="s">
        <v>271</v>
      </c>
      <c r="L197" s="36"/>
      <c r="M197" s="148" t="s">
        <v>3</v>
      </c>
      <c r="N197" s="149" t="s">
        <v>40</v>
      </c>
      <c r="O197" s="56"/>
      <c r="P197" s="150">
        <f>O197*H197</f>
        <v>0</v>
      </c>
      <c r="Q197" s="150">
        <v>0</v>
      </c>
      <c r="R197" s="150">
        <f>Q197*H197</f>
        <v>0</v>
      </c>
      <c r="S197" s="150">
        <v>0</v>
      </c>
      <c r="T197" s="151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152" t="s">
        <v>125</v>
      </c>
      <c r="AT197" s="152" t="s">
        <v>121</v>
      </c>
      <c r="AU197" s="152" t="s">
        <v>78</v>
      </c>
      <c r="AY197" s="20" t="s">
        <v>118</v>
      </c>
      <c r="BE197" s="153">
        <f>IF(N197="základní",J197,0)</f>
        <v>0</v>
      </c>
      <c r="BF197" s="153">
        <f>IF(N197="snížená",J197,0)</f>
        <v>0</v>
      </c>
      <c r="BG197" s="153">
        <f>IF(N197="zákl. přenesená",J197,0)</f>
        <v>0</v>
      </c>
      <c r="BH197" s="153">
        <f>IF(N197="sníž. přenesená",J197,0)</f>
        <v>0</v>
      </c>
      <c r="BI197" s="153">
        <f>IF(N197="nulová",J197,0)</f>
        <v>0</v>
      </c>
      <c r="BJ197" s="20" t="s">
        <v>31</v>
      </c>
      <c r="BK197" s="153">
        <f>ROUND(I197*H197,2)</f>
        <v>0</v>
      </c>
      <c r="BL197" s="20" t="s">
        <v>125</v>
      </c>
      <c r="BM197" s="152" t="s">
        <v>1690</v>
      </c>
    </row>
    <row r="198" spans="1:47" s="2" customFormat="1" ht="11.25">
      <c r="A198" s="35"/>
      <c r="B198" s="36"/>
      <c r="C198" s="35"/>
      <c r="D198" s="181" t="s">
        <v>273</v>
      </c>
      <c r="E198" s="35"/>
      <c r="F198" s="182" t="s">
        <v>406</v>
      </c>
      <c r="G198" s="35"/>
      <c r="H198" s="35"/>
      <c r="I198" s="183"/>
      <c r="J198" s="35"/>
      <c r="K198" s="35"/>
      <c r="L198" s="36"/>
      <c r="M198" s="184"/>
      <c r="N198" s="185"/>
      <c r="O198" s="56"/>
      <c r="P198" s="56"/>
      <c r="Q198" s="56"/>
      <c r="R198" s="56"/>
      <c r="S198" s="56"/>
      <c r="T198" s="57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T198" s="20" t="s">
        <v>273</v>
      </c>
      <c r="AU198" s="20" t="s">
        <v>78</v>
      </c>
    </row>
    <row r="199" spans="2:51" s="13" customFormat="1" ht="11.25">
      <c r="B199" s="154"/>
      <c r="D199" s="155" t="s">
        <v>127</v>
      </c>
      <c r="E199" s="156" t="s">
        <v>3</v>
      </c>
      <c r="F199" s="157" t="s">
        <v>1653</v>
      </c>
      <c r="H199" s="158">
        <v>196.125</v>
      </c>
      <c r="I199" s="159"/>
      <c r="L199" s="154"/>
      <c r="M199" s="160"/>
      <c r="N199" s="161"/>
      <c r="O199" s="161"/>
      <c r="P199" s="161"/>
      <c r="Q199" s="161"/>
      <c r="R199" s="161"/>
      <c r="S199" s="161"/>
      <c r="T199" s="162"/>
      <c r="AT199" s="156" t="s">
        <v>127</v>
      </c>
      <c r="AU199" s="156" t="s">
        <v>78</v>
      </c>
      <c r="AV199" s="13" t="s">
        <v>78</v>
      </c>
      <c r="AW199" s="13" t="s">
        <v>30</v>
      </c>
      <c r="AX199" s="13" t="s">
        <v>69</v>
      </c>
      <c r="AY199" s="156" t="s">
        <v>118</v>
      </c>
    </row>
    <row r="200" spans="2:51" s="13" customFormat="1" ht="11.25">
      <c r="B200" s="154"/>
      <c r="D200" s="155" t="s">
        <v>127</v>
      </c>
      <c r="E200" s="156" t="s">
        <v>3</v>
      </c>
      <c r="F200" s="157" t="s">
        <v>1691</v>
      </c>
      <c r="H200" s="158">
        <v>7.1</v>
      </c>
      <c r="I200" s="159"/>
      <c r="L200" s="154"/>
      <c r="M200" s="160"/>
      <c r="N200" s="161"/>
      <c r="O200" s="161"/>
      <c r="P200" s="161"/>
      <c r="Q200" s="161"/>
      <c r="R200" s="161"/>
      <c r="S200" s="161"/>
      <c r="T200" s="162"/>
      <c r="AT200" s="156" t="s">
        <v>127</v>
      </c>
      <c r="AU200" s="156" t="s">
        <v>78</v>
      </c>
      <c r="AV200" s="13" t="s">
        <v>78</v>
      </c>
      <c r="AW200" s="13" t="s">
        <v>30</v>
      </c>
      <c r="AX200" s="13" t="s">
        <v>69</v>
      </c>
      <c r="AY200" s="156" t="s">
        <v>118</v>
      </c>
    </row>
    <row r="201" spans="2:51" s="15" customFormat="1" ht="11.25">
      <c r="B201" s="170"/>
      <c r="D201" s="155" t="s">
        <v>127</v>
      </c>
      <c r="E201" s="171" t="s">
        <v>3</v>
      </c>
      <c r="F201" s="172" t="s">
        <v>150</v>
      </c>
      <c r="H201" s="173">
        <v>203.225</v>
      </c>
      <c r="I201" s="174"/>
      <c r="L201" s="170"/>
      <c r="M201" s="175"/>
      <c r="N201" s="176"/>
      <c r="O201" s="176"/>
      <c r="P201" s="176"/>
      <c r="Q201" s="176"/>
      <c r="R201" s="176"/>
      <c r="S201" s="176"/>
      <c r="T201" s="177"/>
      <c r="AT201" s="171" t="s">
        <v>127</v>
      </c>
      <c r="AU201" s="171" t="s">
        <v>78</v>
      </c>
      <c r="AV201" s="15" t="s">
        <v>125</v>
      </c>
      <c r="AW201" s="15" t="s">
        <v>30</v>
      </c>
      <c r="AX201" s="15" t="s">
        <v>31</v>
      </c>
      <c r="AY201" s="171" t="s">
        <v>118</v>
      </c>
    </row>
    <row r="202" spans="1:65" s="2" customFormat="1" ht="24.2" customHeight="1">
      <c r="A202" s="35"/>
      <c r="B202" s="140"/>
      <c r="C202" s="141" t="s">
        <v>222</v>
      </c>
      <c r="D202" s="141" t="s">
        <v>121</v>
      </c>
      <c r="E202" s="142" t="s">
        <v>413</v>
      </c>
      <c r="F202" s="143" t="s">
        <v>414</v>
      </c>
      <c r="G202" s="144" t="s">
        <v>325</v>
      </c>
      <c r="H202" s="145">
        <v>203.225</v>
      </c>
      <c r="I202" s="146"/>
      <c r="J202" s="147">
        <f>ROUND(I202*H202,2)</f>
        <v>0</v>
      </c>
      <c r="K202" s="143" t="s">
        <v>271</v>
      </c>
      <c r="L202" s="36"/>
      <c r="M202" s="148" t="s">
        <v>3</v>
      </c>
      <c r="N202" s="149" t="s">
        <v>40</v>
      </c>
      <c r="O202" s="56"/>
      <c r="P202" s="150">
        <f>O202*H202</f>
        <v>0</v>
      </c>
      <c r="Q202" s="150">
        <v>0</v>
      </c>
      <c r="R202" s="150">
        <f>Q202*H202</f>
        <v>0</v>
      </c>
      <c r="S202" s="150">
        <v>0</v>
      </c>
      <c r="T202" s="151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152" t="s">
        <v>125</v>
      </c>
      <c r="AT202" s="152" t="s">
        <v>121</v>
      </c>
      <c r="AU202" s="152" t="s">
        <v>78</v>
      </c>
      <c r="AY202" s="20" t="s">
        <v>118</v>
      </c>
      <c r="BE202" s="153">
        <f>IF(N202="základní",J202,0)</f>
        <v>0</v>
      </c>
      <c r="BF202" s="153">
        <f>IF(N202="snížená",J202,0)</f>
        <v>0</v>
      </c>
      <c r="BG202" s="153">
        <f>IF(N202="zákl. přenesená",J202,0)</f>
        <v>0</v>
      </c>
      <c r="BH202" s="153">
        <f>IF(N202="sníž. přenesená",J202,0)</f>
        <v>0</v>
      </c>
      <c r="BI202" s="153">
        <f>IF(N202="nulová",J202,0)</f>
        <v>0</v>
      </c>
      <c r="BJ202" s="20" t="s">
        <v>31</v>
      </c>
      <c r="BK202" s="153">
        <f>ROUND(I202*H202,2)</f>
        <v>0</v>
      </c>
      <c r="BL202" s="20" t="s">
        <v>125</v>
      </c>
      <c r="BM202" s="152" t="s">
        <v>1692</v>
      </c>
    </row>
    <row r="203" spans="1:47" s="2" customFormat="1" ht="11.25">
      <c r="A203" s="35"/>
      <c r="B203" s="36"/>
      <c r="C203" s="35"/>
      <c r="D203" s="181" t="s">
        <v>273</v>
      </c>
      <c r="E203" s="35"/>
      <c r="F203" s="182" t="s">
        <v>416</v>
      </c>
      <c r="G203" s="35"/>
      <c r="H203" s="35"/>
      <c r="I203" s="183"/>
      <c r="J203" s="35"/>
      <c r="K203" s="35"/>
      <c r="L203" s="36"/>
      <c r="M203" s="184"/>
      <c r="N203" s="185"/>
      <c r="O203" s="56"/>
      <c r="P203" s="56"/>
      <c r="Q203" s="56"/>
      <c r="R203" s="56"/>
      <c r="S203" s="56"/>
      <c r="T203" s="57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T203" s="20" t="s">
        <v>273</v>
      </c>
      <c r="AU203" s="20" t="s">
        <v>78</v>
      </c>
    </row>
    <row r="204" spans="2:51" s="13" customFormat="1" ht="11.25">
      <c r="B204" s="154"/>
      <c r="D204" s="155" t="s">
        <v>127</v>
      </c>
      <c r="E204" s="156" t="s">
        <v>3</v>
      </c>
      <c r="F204" s="157" t="s">
        <v>1693</v>
      </c>
      <c r="H204" s="158">
        <v>203.225</v>
      </c>
      <c r="I204" s="159"/>
      <c r="L204" s="154"/>
      <c r="M204" s="160"/>
      <c r="N204" s="161"/>
      <c r="O204" s="161"/>
      <c r="P204" s="161"/>
      <c r="Q204" s="161"/>
      <c r="R204" s="161"/>
      <c r="S204" s="161"/>
      <c r="T204" s="162"/>
      <c r="AT204" s="156" t="s">
        <v>127</v>
      </c>
      <c r="AU204" s="156" t="s">
        <v>78</v>
      </c>
      <c r="AV204" s="13" t="s">
        <v>78</v>
      </c>
      <c r="AW204" s="13" t="s">
        <v>30</v>
      </c>
      <c r="AX204" s="13" t="s">
        <v>31</v>
      </c>
      <c r="AY204" s="156" t="s">
        <v>118</v>
      </c>
    </row>
    <row r="205" spans="1:65" s="2" customFormat="1" ht="16.5" customHeight="1">
      <c r="A205" s="35"/>
      <c r="B205" s="140"/>
      <c r="C205" s="141" t="s">
        <v>8</v>
      </c>
      <c r="D205" s="141" t="s">
        <v>121</v>
      </c>
      <c r="E205" s="142" t="s">
        <v>418</v>
      </c>
      <c r="F205" s="143" t="s">
        <v>419</v>
      </c>
      <c r="G205" s="144" t="s">
        <v>325</v>
      </c>
      <c r="H205" s="145">
        <v>124.775</v>
      </c>
      <c r="I205" s="146"/>
      <c r="J205" s="147">
        <f>ROUND(I205*H205,2)</f>
        <v>0</v>
      </c>
      <c r="K205" s="143" t="s">
        <v>3</v>
      </c>
      <c r="L205" s="36"/>
      <c r="M205" s="148" t="s">
        <v>3</v>
      </c>
      <c r="N205" s="149" t="s">
        <v>40</v>
      </c>
      <c r="O205" s="56"/>
      <c r="P205" s="150">
        <f>O205*H205</f>
        <v>0</v>
      </c>
      <c r="Q205" s="150">
        <v>0</v>
      </c>
      <c r="R205" s="150">
        <f>Q205*H205</f>
        <v>0</v>
      </c>
      <c r="S205" s="150">
        <v>0</v>
      </c>
      <c r="T205" s="151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152" t="s">
        <v>125</v>
      </c>
      <c r="AT205" s="152" t="s">
        <v>121</v>
      </c>
      <c r="AU205" s="152" t="s">
        <v>78</v>
      </c>
      <c r="AY205" s="20" t="s">
        <v>118</v>
      </c>
      <c r="BE205" s="153">
        <f>IF(N205="základní",J205,0)</f>
        <v>0</v>
      </c>
      <c r="BF205" s="153">
        <f>IF(N205="snížená",J205,0)</f>
        <v>0</v>
      </c>
      <c r="BG205" s="153">
        <f>IF(N205="zákl. přenesená",J205,0)</f>
        <v>0</v>
      </c>
      <c r="BH205" s="153">
        <f>IF(N205="sníž. přenesená",J205,0)</f>
        <v>0</v>
      </c>
      <c r="BI205" s="153">
        <f>IF(N205="nulová",J205,0)</f>
        <v>0</v>
      </c>
      <c r="BJ205" s="20" t="s">
        <v>31</v>
      </c>
      <c r="BK205" s="153">
        <f>ROUND(I205*H205,2)</f>
        <v>0</v>
      </c>
      <c r="BL205" s="20" t="s">
        <v>125</v>
      </c>
      <c r="BM205" s="152" t="s">
        <v>1694</v>
      </c>
    </row>
    <row r="206" spans="2:51" s="13" customFormat="1" ht="11.25">
      <c r="B206" s="154"/>
      <c r="D206" s="155" t="s">
        <v>127</v>
      </c>
      <c r="E206" s="156" t="s">
        <v>3</v>
      </c>
      <c r="F206" s="157" t="s">
        <v>1695</v>
      </c>
      <c r="H206" s="158">
        <v>7.1</v>
      </c>
      <c r="I206" s="159"/>
      <c r="L206" s="154"/>
      <c r="M206" s="160"/>
      <c r="N206" s="161"/>
      <c r="O206" s="161"/>
      <c r="P206" s="161"/>
      <c r="Q206" s="161"/>
      <c r="R206" s="161"/>
      <c r="S206" s="161"/>
      <c r="T206" s="162"/>
      <c r="AT206" s="156" t="s">
        <v>127</v>
      </c>
      <c r="AU206" s="156" t="s">
        <v>78</v>
      </c>
      <c r="AV206" s="13" t="s">
        <v>78</v>
      </c>
      <c r="AW206" s="13" t="s">
        <v>30</v>
      </c>
      <c r="AX206" s="13" t="s">
        <v>69</v>
      </c>
      <c r="AY206" s="156" t="s">
        <v>118</v>
      </c>
    </row>
    <row r="207" spans="2:51" s="13" customFormat="1" ht="11.25">
      <c r="B207" s="154"/>
      <c r="D207" s="155" t="s">
        <v>127</v>
      </c>
      <c r="E207" s="156" t="s">
        <v>3</v>
      </c>
      <c r="F207" s="157" t="s">
        <v>1696</v>
      </c>
      <c r="H207" s="158">
        <v>117.675</v>
      </c>
      <c r="I207" s="159"/>
      <c r="L207" s="154"/>
      <c r="M207" s="160"/>
      <c r="N207" s="161"/>
      <c r="O207" s="161"/>
      <c r="P207" s="161"/>
      <c r="Q207" s="161"/>
      <c r="R207" s="161"/>
      <c r="S207" s="161"/>
      <c r="T207" s="162"/>
      <c r="AT207" s="156" t="s">
        <v>127</v>
      </c>
      <c r="AU207" s="156" t="s">
        <v>78</v>
      </c>
      <c r="AV207" s="13" t="s">
        <v>78</v>
      </c>
      <c r="AW207" s="13" t="s">
        <v>30</v>
      </c>
      <c r="AX207" s="13" t="s">
        <v>69</v>
      </c>
      <c r="AY207" s="156" t="s">
        <v>118</v>
      </c>
    </row>
    <row r="208" spans="2:51" s="15" customFormat="1" ht="11.25">
      <c r="B208" s="170"/>
      <c r="D208" s="155" t="s">
        <v>127</v>
      </c>
      <c r="E208" s="171" t="s">
        <v>3</v>
      </c>
      <c r="F208" s="172" t="s">
        <v>150</v>
      </c>
      <c r="H208" s="173">
        <v>124.775</v>
      </c>
      <c r="I208" s="174"/>
      <c r="L208" s="170"/>
      <c r="M208" s="175"/>
      <c r="N208" s="176"/>
      <c r="O208" s="176"/>
      <c r="P208" s="176"/>
      <c r="Q208" s="176"/>
      <c r="R208" s="176"/>
      <c r="S208" s="176"/>
      <c r="T208" s="177"/>
      <c r="AT208" s="171" t="s">
        <v>127</v>
      </c>
      <c r="AU208" s="171" t="s">
        <v>78</v>
      </c>
      <c r="AV208" s="15" t="s">
        <v>125</v>
      </c>
      <c r="AW208" s="15" t="s">
        <v>30</v>
      </c>
      <c r="AX208" s="15" t="s">
        <v>31</v>
      </c>
      <c r="AY208" s="171" t="s">
        <v>118</v>
      </c>
    </row>
    <row r="209" spans="1:65" s="2" customFormat="1" ht="16.5" customHeight="1">
      <c r="A209" s="35"/>
      <c r="B209" s="140"/>
      <c r="C209" s="141" t="s">
        <v>229</v>
      </c>
      <c r="D209" s="141" t="s">
        <v>121</v>
      </c>
      <c r="E209" s="142" t="s">
        <v>422</v>
      </c>
      <c r="F209" s="143" t="s">
        <v>423</v>
      </c>
      <c r="G209" s="144" t="s">
        <v>325</v>
      </c>
      <c r="H209" s="145">
        <v>78.45</v>
      </c>
      <c r="I209" s="146"/>
      <c r="J209" s="147">
        <f>ROUND(I209*H209,2)</f>
        <v>0</v>
      </c>
      <c r="K209" s="143" t="s">
        <v>3</v>
      </c>
      <c r="L209" s="36"/>
      <c r="M209" s="148" t="s">
        <v>3</v>
      </c>
      <c r="N209" s="149" t="s">
        <v>40</v>
      </c>
      <c r="O209" s="56"/>
      <c r="P209" s="150">
        <f>O209*H209</f>
        <v>0</v>
      </c>
      <c r="Q209" s="150">
        <v>0</v>
      </c>
      <c r="R209" s="150">
        <f>Q209*H209</f>
        <v>0</v>
      </c>
      <c r="S209" s="150">
        <v>0</v>
      </c>
      <c r="T209" s="151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152" t="s">
        <v>125</v>
      </c>
      <c r="AT209" s="152" t="s">
        <v>121</v>
      </c>
      <c r="AU209" s="152" t="s">
        <v>78</v>
      </c>
      <c r="AY209" s="20" t="s">
        <v>118</v>
      </c>
      <c r="BE209" s="153">
        <f>IF(N209="základní",J209,0)</f>
        <v>0</v>
      </c>
      <c r="BF209" s="153">
        <f>IF(N209="snížená",J209,0)</f>
        <v>0</v>
      </c>
      <c r="BG209" s="153">
        <f>IF(N209="zákl. přenesená",J209,0)</f>
        <v>0</v>
      </c>
      <c r="BH209" s="153">
        <f>IF(N209="sníž. přenesená",J209,0)</f>
        <v>0</v>
      </c>
      <c r="BI209" s="153">
        <f>IF(N209="nulová",J209,0)</f>
        <v>0</v>
      </c>
      <c r="BJ209" s="20" t="s">
        <v>31</v>
      </c>
      <c r="BK209" s="153">
        <f>ROUND(I209*H209,2)</f>
        <v>0</v>
      </c>
      <c r="BL209" s="20" t="s">
        <v>125</v>
      </c>
      <c r="BM209" s="152" t="s">
        <v>1697</v>
      </c>
    </row>
    <row r="210" spans="2:51" s="13" customFormat="1" ht="11.25">
      <c r="B210" s="154"/>
      <c r="D210" s="155" t="s">
        <v>127</v>
      </c>
      <c r="E210" s="156" t="s">
        <v>3</v>
      </c>
      <c r="F210" s="157" t="s">
        <v>1698</v>
      </c>
      <c r="H210" s="158">
        <v>78.45</v>
      </c>
      <c r="I210" s="159"/>
      <c r="L210" s="154"/>
      <c r="M210" s="160"/>
      <c r="N210" s="161"/>
      <c r="O210" s="161"/>
      <c r="P210" s="161"/>
      <c r="Q210" s="161"/>
      <c r="R210" s="161"/>
      <c r="S210" s="161"/>
      <c r="T210" s="162"/>
      <c r="AT210" s="156" t="s">
        <v>127</v>
      </c>
      <c r="AU210" s="156" t="s">
        <v>78</v>
      </c>
      <c r="AV210" s="13" t="s">
        <v>78</v>
      </c>
      <c r="AW210" s="13" t="s">
        <v>30</v>
      </c>
      <c r="AX210" s="13" t="s">
        <v>69</v>
      </c>
      <c r="AY210" s="156" t="s">
        <v>118</v>
      </c>
    </row>
    <row r="211" spans="2:51" s="15" customFormat="1" ht="11.25">
      <c r="B211" s="170"/>
      <c r="D211" s="155" t="s">
        <v>127</v>
      </c>
      <c r="E211" s="171" t="s">
        <v>3</v>
      </c>
      <c r="F211" s="172" t="s">
        <v>150</v>
      </c>
      <c r="H211" s="173">
        <v>78.45</v>
      </c>
      <c r="I211" s="174"/>
      <c r="L211" s="170"/>
      <c r="M211" s="175"/>
      <c r="N211" s="176"/>
      <c r="O211" s="176"/>
      <c r="P211" s="176"/>
      <c r="Q211" s="176"/>
      <c r="R211" s="176"/>
      <c r="S211" s="176"/>
      <c r="T211" s="177"/>
      <c r="AT211" s="171" t="s">
        <v>127</v>
      </c>
      <c r="AU211" s="171" t="s">
        <v>78</v>
      </c>
      <c r="AV211" s="15" t="s">
        <v>125</v>
      </c>
      <c r="AW211" s="15" t="s">
        <v>30</v>
      </c>
      <c r="AX211" s="15" t="s">
        <v>31</v>
      </c>
      <c r="AY211" s="171" t="s">
        <v>118</v>
      </c>
    </row>
    <row r="212" spans="1:65" s="2" customFormat="1" ht="24.2" customHeight="1">
      <c r="A212" s="35"/>
      <c r="B212" s="140"/>
      <c r="C212" s="141" t="s">
        <v>233</v>
      </c>
      <c r="D212" s="141" t="s">
        <v>121</v>
      </c>
      <c r="E212" s="142" t="s">
        <v>426</v>
      </c>
      <c r="F212" s="143" t="s">
        <v>427</v>
      </c>
      <c r="G212" s="144" t="s">
        <v>325</v>
      </c>
      <c r="H212" s="145">
        <v>173.07</v>
      </c>
      <c r="I212" s="146"/>
      <c r="J212" s="147">
        <f>ROUND(I212*H212,2)</f>
        <v>0</v>
      </c>
      <c r="K212" s="143" t="s">
        <v>271</v>
      </c>
      <c r="L212" s="36"/>
      <c r="M212" s="148" t="s">
        <v>3</v>
      </c>
      <c r="N212" s="149" t="s">
        <v>40</v>
      </c>
      <c r="O212" s="56"/>
      <c r="P212" s="150">
        <f>O212*H212</f>
        <v>0</v>
      </c>
      <c r="Q212" s="150">
        <v>0</v>
      </c>
      <c r="R212" s="150">
        <f>Q212*H212</f>
        <v>0</v>
      </c>
      <c r="S212" s="150">
        <v>0</v>
      </c>
      <c r="T212" s="151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152" t="s">
        <v>125</v>
      </c>
      <c r="AT212" s="152" t="s">
        <v>121</v>
      </c>
      <c r="AU212" s="152" t="s">
        <v>78</v>
      </c>
      <c r="AY212" s="20" t="s">
        <v>118</v>
      </c>
      <c r="BE212" s="153">
        <f>IF(N212="základní",J212,0)</f>
        <v>0</v>
      </c>
      <c r="BF212" s="153">
        <f>IF(N212="snížená",J212,0)</f>
        <v>0</v>
      </c>
      <c r="BG212" s="153">
        <f>IF(N212="zákl. přenesená",J212,0)</f>
        <v>0</v>
      </c>
      <c r="BH212" s="153">
        <f>IF(N212="sníž. přenesená",J212,0)</f>
        <v>0</v>
      </c>
      <c r="BI212" s="153">
        <f>IF(N212="nulová",J212,0)</f>
        <v>0</v>
      </c>
      <c r="BJ212" s="20" t="s">
        <v>31</v>
      </c>
      <c r="BK212" s="153">
        <f>ROUND(I212*H212,2)</f>
        <v>0</v>
      </c>
      <c r="BL212" s="20" t="s">
        <v>125</v>
      </c>
      <c r="BM212" s="152" t="s">
        <v>1699</v>
      </c>
    </row>
    <row r="213" spans="1:47" s="2" customFormat="1" ht="11.25">
      <c r="A213" s="35"/>
      <c r="B213" s="36"/>
      <c r="C213" s="35"/>
      <c r="D213" s="181" t="s">
        <v>273</v>
      </c>
      <c r="E213" s="35"/>
      <c r="F213" s="182" t="s">
        <v>429</v>
      </c>
      <c r="G213" s="35"/>
      <c r="H213" s="35"/>
      <c r="I213" s="183"/>
      <c r="J213" s="35"/>
      <c r="K213" s="35"/>
      <c r="L213" s="36"/>
      <c r="M213" s="184"/>
      <c r="N213" s="185"/>
      <c r="O213" s="56"/>
      <c r="P213" s="56"/>
      <c r="Q213" s="56"/>
      <c r="R213" s="56"/>
      <c r="S213" s="56"/>
      <c r="T213" s="57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T213" s="20" t="s">
        <v>273</v>
      </c>
      <c r="AU213" s="20" t="s">
        <v>78</v>
      </c>
    </row>
    <row r="214" spans="2:51" s="14" customFormat="1" ht="11.25">
      <c r="B214" s="163"/>
      <c r="D214" s="155" t="s">
        <v>127</v>
      </c>
      <c r="E214" s="164" t="s">
        <v>3</v>
      </c>
      <c r="F214" s="165" t="s">
        <v>341</v>
      </c>
      <c r="H214" s="164" t="s">
        <v>3</v>
      </c>
      <c r="I214" s="166"/>
      <c r="L214" s="163"/>
      <c r="M214" s="167"/>
      <c r="N214" s="168"/>
      <c r="O214" s="168"/>
      <c r="P214" s="168"/>
      <c r="Q214" s="168"/>
      <c r="R214" s="168"/>
      <c r="S214" s="168"/>
      <c r="T214" s="169"/>
      <c r="AT214" s="164" t="s">
        <v>127</v>
      </c>
      <c r="AU214" s="164" t="s">
        <v>78</v>
      </c>
      <c r="AV214" s="14" t="s">
        <v>31</v>
      </c>
      <c r="AW214" s="14" t="s">
        <v>30</v>
      </c>
      <c r="AX214" s="14" t="s">
        <v>69</v>
      </c>
      <c r="AY214" s="164" t="s">
        <v>118</v>
      </c>
    </row>
    <row r="215" spans="2:51" s="14" customFormat="1" ht="11.25">
      <c r="B215" s="163"/>
      <c r="D215" s="155" t="s">
        <v>127</v>
      </c>
      <c r="E215" s="164" t="s">
        <v>3</v>
      </c>
      <c r="F215" s="165" t="s">
        <v>1284</v>
      </c>
      <c r="H215" s="164" t="s">
        <v>3</v>
      </c>
      <c r="I215" s="166"/>
      <c r="L215" s="163"/>
      <c r="M215" s="167"/>
      <c r="N215" s="168"/>
      <c r="O215" s="168"/>
      <c r="P215" s="168"/>
      <c r="Q215" s="168"/>
      <c r="R215" s="168"/>
      <c r="S215" s="168"/>
      <c r="T215" s="169"/>
      <c r="AT215" s="164" t="s">
        <v>127</v>
      </c>
      <c r="AU215" s="164" t="s">
        <v>78</v>
      </c>
      <c r="AV215" s="14" t="s">
        <v>31</v>
      </c>
      <c r="AW215" s="14" t="s">
        <v>30</v>
      </c>
      <c r="AX215" s="14" t="s">
        <v>69</v>
      </c>
      <c r="AY215" s="164" t="s">
        <v>118</v>
      </c>
    </row>
    <row r="216" spans="2:51" s="13" customFormat="1" ht="11.25">
      <c r="B216" s="154"/>
      <c r="D216" s="155" t="s">
        <v>127</v>
      </c>
      <c r="E216" s="156" t="s">
        <v>3</v>
      </c>
      <c r="F216" s="157" t="s">
        <v>1655</v>
      </c>
      <c r="H216" s="158">
        <v>24.22</v>
      </c>
      <c r="I216" s="159"/>
      <c r="L216" s="154"/>
      <c r="M216" s="160"/>
      <c r="N216" s="161"/>
      <c r="O216" s="161"/>
      <c r="P216" s="161"/>
      <c r="Q216" s="161"/>
      <c r="R216" s="161"/>
      <c r="S216" s="161"/>
      <c r="T216" s="162"/>
      <c r="AT216" s="156" t="s">
        <v>127</v>
      </c>
      <c r="AU216" s="156" t="s">
        <v>78</v>
      </c>
      <c r="AV216" s="13" t="s">
        <v>78</v>
      </c>
      <c r="AW216" s="13" t="s">
        <v>30</v>
      </c>
      <c r="AX216" s="13" t="s">
        <v>69</v>
      </c>
      <c r="AY216" s="156" t="s">
        <v>118</v>
      </c>
    </row>
    <row r="217" spans="2:51" s="13" customFormat="1" ht="11.25">
      <c r="B217" s="154"/>
      <c r="D217" s="155" t="s">
        <v>127</v>
      </c>
      <c r="E217" s="156" t="s">
        <v>3</v>
      </c>
      <c r="F217" s="157" t="s">
        <v>1656</v>
      </c>
      <c r="H217" s="158">
        <v>22.272</v>
      </c>
      <c r="I217" s="159"/>
      <c r="L217" s="154"/>
      <c r="M217" s="160"/>
      <c r="N217" s="161"/>
      <c r="O217" s="161"/>
      <c r="P217" s="161"/>
      <c r="Q217" s="161"/>
      <c r="R217" s="161"/>
      <c r="S217" s="161"/>
      <c r="T217" s="162"/>
      <c r="AT217" s="156" t="s">
        <v>127</v>
      </c>
      <c r="AU217" s="156" t="s">
        <v>78</v>
      </c>
      <c r="AV217" s="13" t="s">
        <v>78</v>
      </c>
      <c r="AW217" s="13" t="s">
        <v>30</v>
      </c>
      <c r="AX217" s="13" t="s">
        <v>69</v>
      </c>
      <c r="AY217" s="156" t="s">
        <v>118</v>
      </c>
    </row>
    <row r="218" spans="2:51" s="13" customFormat="1" ht="11.25">
      <c r="B218" s="154"/>
      <c r="D218" s="155" t="s">
        <v>127</v>
      </c>
      <c r="E218" s="156" t="s">
        <v>3</v>
      </c>
      <c r="F218" s="157" t="s">
        <v>1657</v>
      </c>
      <c r="H218" s="158">
        <v>22.77</v>
      </c>
      <c r="I218" s="159"/>
      <c r="L218" s="154"/>
      <c r="M218" s="160"/>
      <c r="N218" s="161"/>
      <c r="O218" s="161"/>
      <c r="P218" s="161"/>
      <c r="Q218" s="161"/>
      <c r="R218" s="161"/>
      <c r="S218" s="161"/>
      <c r="T218" s="162"/>
      <c r="AT218" s="156" t="s">
        <v>127</v>
      </c>
      <c r="AU218" s="156" t="s">
        <v>78</v>
      </c>
      <c r="AV218" s="13" t="s">
        <v>78</v>
      </c>
      <c r="AW218" s="13" t="s">
        <v>30</v>
      </c>
      <c r="AX218" s="13" t="s">
        <v>69</v>
      </c>
      <c r="AY218" s="156" t="s">
        <v>118</v>
      </c>
    </row>
    <row r="219" spans="2:51" s="13" customFormat="1" ht="11.25">
      <c r="B219" s="154"/>
      <c r="D219" s="155" t="s">
        <v>127</v>
      </c>
      <c r="E219" s="156" t="s">
        <v>3</v>
      </c>
      <c r="F219" s="157" t="s">
        <v>1658</v>
      </c>
      <c r="H219" s="158">
        <v>25.375</v>
      </c>
      <c r="I219" s="159"/>
      <c r="L219" s="154"/>
      <c r="M219" s="160"/>
      <c r="N219" s="161"/>
      <c r="O219" s="161"/>
      <c r="P219" s="161"/>
      <c r="Q219" s="161"/>
      <c r="R219" s="161"/>
      <c r="S219" s="161"/>
      <c r="T219" s="162"/>
      <c r="AT219" s="156" t="s">
        <v>127</v>
      </c>
      <c r="AU219" s="156" t="s">
        <v>78</v>
      </c>
      <c r="AV219" s="13" t="s">
        <v>78</v>
      </c>
      <c r="AW219" s="13" t="s">
        <v>30</v>
      </c>
      <c r="AX219" s="13" t="s">
        <v>69</v>
      </c>
      <c r="AY219" s="156" t="s">
        <v>118</v>
      </c>
    </row>
    <row r="220" spans="2:51" s="13" customFormat="1" ht="11.25">
      <c r="B220" s="154"/>
      <c r="D220" s="155" t="s">
        <v>127</v>
      </c>
      <c r="E220" s="156" t="s">
        <v>3</v>
      </c>
      <c r="F220" s="157" t="s">
        <v>1659</v>
      </c>
      <c r="H220" s="158">
        <v>18.36</v>
      </c>
      <c r="I220" s="159"/>
      <c r="L220" s="154"/>
      <c r="M220" s="160"/>
      <c r="N220" s="161"/>
      <c r="O220" s="161"/>
      <c r="P220" s="161"/>
      <c r="Q220" s="161"/>
      <c r="R220" s="161"/>
      <c r="S220" s="161"/>
      <c r="T220" s="162"/>
      <c r="AT220" s="156" t="s">
        <v>127</v>
      </c>
      <c r="AU220" s="156" t="s">
        <v>78</v>
      </c>
      <c r="AV220" s="13" t="s">
        <v>78</v>
      </c>
      <c r="AW220" s="13" t="s">
        <v>30</v>
      </c>
      <c r="AX220" s="13" t="s">
        <v>69</v>
      </c>
      <c r="AY220" s="156" t="s">
        <v>118</v>
      </c>
    </row>
    <row r="221" spans="2:51" s="13" customFormat="1" ht="11.25">
      <c r="B221" s="154"/>
      <c r="D221" s="155" t="s">
        <v>127</v>
      </c>
      <c r="E221" s="156" t="s">
        <v>3</v>
      </c>
      <c r="F221" s="157" t="s">
        <v>1660</v>
      </c>
      <c r="H221" s="158">
        <v>22.92</v>
      </c>
      <c r="I221" s="159"/>
      <c r="L221" s="154"/>
      <c r="M221" s="160"/>
      <c r="N221" s="161"/>
      <c r="O221" s="161"/>
      <c r="P221" s="161"/>
      <c r="Q221" s="161"/>
      <c r="R221" s="161"/>
      <c r="S221" s="161"/>
      <c r="T221" s="162"/>
      <c r="AT221" s="156" t="s">
        <v>127</v>
      </c>
      <c r="AU221" s="156" t="s">
        <v>78</v>
      </c>
      <c r="AV221" s="13" t="s">
        <v>78</v>
      </c>
      <c r="AW221" s="13" t="s">
        <v>30</v>
      </c>
      <c r="AX221" s="13" t="s">
        <v>69</v>
      </c>
      <c r="AY221" s="156" t="s">
        <v>118</v>
      </c>
    </row>
    <row r="222" spans="2:51" s="13" customFormat="1" ht="11.25">
      <c r="B222" s="154"/>
      <c r="D222" s="155" t="s">
        <v>127</v>
      </c>
      <c r="E222" s="156" t="s">
        <v>3</v>
      </c>
      <c r="F222" s="157" t="s">
        <v>1661</v>
      </c>
      <c r="H222" s="158">
        <v>13.92</v>
      </c>
      <c r="I222" s="159"/>
      <c r="L222" s="154"/>
      <c r="M222" s="160"/>
      <c r="N222" s="161"/>
      <c r="O222" s="161"/>
      <c r="P222" s="161"/>
      <c r="Q222" s="161"/>
      <c r="R222" s="161"/>
      <c r="S222" s="161"/>
      <c r="T222" s="162"/>
      <c r="AT222" s="156" t="s">
        <v>127</v>
      </c>
      <c r="AU222" s="156" t="s">
        <v>78</v>
      </c>
      <c r="AV222" s="13" t="s">
        <v>78</v>
      </c>
      <c r="AW222" s="13" t="s">
        <v>30</v>
      </c>
      <c r="AX222" s="13" t="s">
        <v>69</v>
      </c>
      <c r="AY222" s="156" t="s">
        <v>118</v>
      </c>
    </row>
    <row r="223" spans="2:51" s="13" customFormat="1" ht="11.25">
      <c r="B223" s="154"/>
      <c r="D223" s="155" t="s">
        <v>127</v>
      </c>
      <c r="E223" s="156" t="s">
        <v>3</v>
      </c>
      <c r="F223" s="157" t="s">
        <v>1662</v>
      </c>
      <c r="H223" s="158">
        <v>15.648</v>
      </c>
      <c r="I223" s="159"/>
      <c r="L223" s="154"/>
      <c r="M223" s="160"/>
      <c r="N223" s="161"/>
      <c r="O223" s="161"/>
      <c r="P223" s="161"/>
      <c r="Q223" s="161"/>
      <c r="R223" s="161"/>
      <c r="S223" s="161"/>
      <c r="T223" s="162"/>
      <c r="AT223" s="156" t="s">
        <v>127</v>
      </c>
      <c r="AU223" s="156" t="s">
        <v>78</v>
      </c>
      <c r="AV223" s="13" t="s">
        <v>78</v>
      </c>
      <c r="AW223" s="13" t="s">
        <v>30</v>
      </c>
      <c r="AX223" s="13" t="s">
        <v>69</v>
      </c>
      <c r="AY223" s="156" t="s">
        <v>118</v>
      </c>
    </row>
    <row r="224" spans="2:51" s="13" customFormat="1" ht="11.25">
      <c r="B224" s="154"/>
      <c r="D224" s="155" t="s">
        <v>127</v>
      </c>
      <c r="E224" s="156" t="s">
        <v>3</v>
      </c>
      <c r="F224" s="157" t="s">
        <v>1663</v>
      </c>
      <c r="H224" s="158">
        <v>14.496</v>
      </c>
      <c r="I224" s="159"/>
      <c r="L224" s="154"/>
      <c r="M224" s="160"/>
      <c r="N224" s="161"/>
      <c r="O224" s="161"/>
      <c r="P224" s="161"/>
      <c r="Q224" s="161"/>
      <c r="R224" s="161"/>
      <c r="S224" s="161"/>
      <c r="T224" s="162"/>
      <c r="AT224" s="156" t="s">
        <v>127</v>
      </c>
      <c r="AU224" s="156" t="s">
        <v>78</v>
      </c>
      <c r="AV224" s="13" t="s">
        <v>78</v>
      </c>
      <c r="AW224" s="13" t="s">
        <v>30</v>
      </c>
      <c r="AX224" s="13" t="s">
        <v>69</v>
      </c>
      <c r="AY224" s="156" t="s">
        <v>118</v>
      </c>
    </row>
    <row r="225" spans="2:51" s="13" customFormat="1" ht="11.25">
      <c r="B225" s="154"/>
      <c r="D225" s="155" t="s">
        <v>127</v>
      </c>
      <c r="E225" s="156" t="s">
        <v>3</v>
      </c>
      <c r="F225" s="157" t="s">
        <v>1664</v>
      </c>
      <c r="H225" s="158">
        <v>17.088</v>
      </c>
      <c r="I225" s="159"/>
      <c r="L225" s="154"/>
      <c r="M225" s="160"/>
      <c r="N225" s="161"/>
      <c r="O225" s="161"/>
      <c r="P225" s="161"/>
      <c r="Q225" s="161"/>
      <c r="R225" s="161"/>
      <c r="S225" s="161"/>
      <c r="T225" s="162"/>
      <c r="AT225" s="156" t="s">
        <v>127</v>
      </c>
      <c r="AU225" s="156" t="s">
        <v>78</v>
      </c>
      <c r="AV225" s="13" t="s">
        <v>78</v>
      </c>
      <c r="AW225" s="13" t="s">
        <v>30</v>
      </c>
      <c r="AX225" s="13" t="s">
        <v>69</v>
      </c>
      <c r="AY225" s="156" t="s">
        <v>118</v>
      </c>
    </row>
    <row r="226" spans="2:51" s="13" customFormat="1" ht="11.25">
      <c r="B226" s="154"/>
      <c r="D226" s="155" t="s">
        <v>127</v>
      </c>
      <c r="E226" s="156" t="s">
        <v>3</v>
      </c>
      <c r="F226" s="157" t="s">
        <v>1665</v>
      </c>
      <c r="H226" s="158">
        <v>16.128</v>
      </c>
      <c r="I226" s="159"/>
      <c r="L226" s="154"/>
      <c r="M226" s="160"/>
      <c r="N226" s="161"/>
      <c r="O226" s="161"/>
      <c r="P226" s="161"/>
      <c r="Q226" s="161"/>
      <c r="R226" s="161"/>
      <c r="S226" s="161"/>
      <c r="T226" s="162"/>
      <c r="AT226" s="156" t="s">
        <v>127</v>
      </c>
      <c r="AU226" s="156" t="s">
        <v>78</v>
      </c>
      <c r="AV226" s="13" t="s">
        <v>78</v>
      </c>
      <c r="AW226" s="13" t="s">
        <v>30</v>
      </c>
      <c r="AX226" s="13" t="s">
        <v>69</v>
      </c>
      <c r="AY226" s="156" t="s">
        <v>118</v>
      </c>
    </row>
    <row r="227" spans="2:51" s="13" customFormat="1" ht="11.25">
      <c r="B227" s="154"/>
      <c r="D227" s="155" t="s">
        <v>127</v>
      </c>
      <c r="E227" s="156" t="s">
        <v>3</v>
      </c>
      <c r="F227" s="157" t="s">
        <v>1666</v>
      </c>
      <c r="H227" s="158">
        <v>15.648</v>
      </c>
      <c r="I227" s="159"/>
      <c r="L227" s="154"/>
      <c r="M227" s="160"/>
      <c r="N227" s="161"/>
      <c r="O227" s="161"/>
      <c r="P227" s="161"/>
      <c r="Q227" s="161"/>
      <c r="R227" s="161"/>
      <c r="S227" s="161"/>
      <c r="T227" s="162"/>
      <c r="AT227" s="156" t="s">
        <v>127</v>
      </c>
      <c r="AU227" s="156" t="s">
        <v>78</v>
      </c>
      <c r="AV227" s="13" t="s">
        <v>78</v>
      </c>
      <c r="AW227" s="13" t="s">
        <v>30</v>
      </c>
      <c r="AX227" s="13" t="s">
        <v>69</v>
      </c>
      <c r="AY227" s="156" t="s">
        <v>118</v>
      </c>
    </row>
    <row r="228" spans="2:51" s="13" customFormat="1" ht="11.25">
      <c r="B228" s="154"/>
      <c r="D228" s="155" t="s">
        <v>127</v>
      </c>
      <c r="E228" s="156" t="s">
        <v>3</v>
      </c>
      <c r="F228" s="157" t="s">
        <v>1667</v>
      </c>
      <c r="H228" s="158">
        <v>8.055</v>
      </c>
      <c r="I228" s="159"/>
      <c r="L228" s="154"/>
      <c r="M228" s="160"/>
      <c r="N228" s="161"/>
      <c r="O228" s="161"/>
      <c r="P228" s="161"/>
      <c r="Q228" s="161"/>
      <c r="R228" s="161"/>
      <c r="S228" s="161"/>
      <c r="T228" s="162"/>
      <c r="AT228" s="156" t="s">
        <v>127</v>
      </c>
      <c r="AU228" s="156" t="s">
        <v>78</v>
      </c>
      <c r="AV228" s="13" t="s">
        <v>78</v>
      </c>
      <c r="AW228" s="13" t="s">
        <v>30</v>
      </c>
      <c r="AX228" s="13" t="s">
        <v>69</v>
      </c>
      <c r="AY228" s="156" t="s">
        <v>118</v>
      </c>
    </row>
    <row r="229" spans="2:51" s="13" customFormat="1" ht="11.25">
      <c r="B229" s="154"/>
      <c r="D229" s="155" t="s">
        <v>127</v>
      </c>
      <c r="E229" s="156" t="s">
        <v>3</v>
      </c>
      <c r="F229" s="157" t="s">
        <v>1668</v>
      </c>
      <c r="H229" s="158">
        <v>8.25</v>
      </c>
      <c r="I229" s="159"/>
      <c r="L229" s="154"/>
      <c r="M229" s="160"/>
      <c r="N229" s="161"/>
      <c r="O229" s="161"/>
      <c r="P229" s="161"/>
      <c r="Q229" s="161"/>
      <c r="R229" s="161"/>
      <c r="S229" s="161"/>
      <c r="T229" s="162"/>
      <c r="AT229" s="156" t="s">
        <v>127</v>
      </c>
      <c r="AU229" s="156" t="s">
        <v>78</v>
      </c>
      <c r="AV229" s="13" t="s">
        <v>78</v>
      </c>
      <c r="AW229" s="13" t="s">
        <v>30</v>
      </c>
      <c r="AX229" s="13" t="s">
        <v>69</v>
      </c>
      <c r="AY229" s="156" t="s">
        <v>118</v>
      </c>
    </row>
    <row r="230" spans="2:51" s="13" customFormat="1" ht="11.25">
      <c r="B230" s="154"/>
      <c r="D230" s="155" t="s">
        <v>127</v>
      </c>
      <c r="E230" s="156" t="s">
        <v>3</v>
      </c>
      <c r="F230" s="157" t="s">
        <v>1700</v>
      </c>
      <c r="H230" s="158">
        <v>-20.85</v>
      </c>
      <c r="I230" s="159"/>
      <c r="L230" s="154"/>
      <c r="M230" s="160"/>
      <c r="N230" s="161"/>
      <c r="O230" s="161"/>
      <c r="P230" s="161"/>
      <c r="Q230" s="161"/>
      <c r="R230" s="161"/>
      <c r="S230" s="161"/>
      <c r="T230" s="162"/>
      <c r="AT230" s="156" t="s">
        <v>127</v>
      </c>
      <c r="AU230" s="156" t="s">
        <v>78</v>
      </c>
      <c r="AV230" s="13" t="s">
        <v>78</v>
      </c>
      <c r="AW230" s="13" t="s">
        <v>30</v>
      </c>
      <c r="AX230" s="13" t="s">
        <v>69</v>
      </c>
      <c r="AY230" s="156" t="s">
        <v>118</v>
      </c>
    </row>
    <row r="231" spans="2:51" s="13" customFormat="1" ht="11.25">
      <c r="B231" s="154"/>
      <c r="D231" s="155" t="s">
        <v>127</v>
      </c>
      <c r="E231" s="156" t="s">
        <v>3</v>
      </c>
      <c r="F231" s="157" t="s">
        <v>1670</v>
      </c>
      <c r="H231" s="158">
        <v>-3.375</v>
      </c>
      <c r="I231" s="159"/>
      <c r="L231" s="154"/>
      <c r="M231" s="160"/>
      <c r="N231" s="161"/>
      <c r="O231" s="161"/>
      <c r="P231" s="161"/>
      <c r="Q231" s="161"/>
      <c r="R231" s="161"/>
      <c r="S231" s="161"/>
      <c r="T231" s="162"/>
      <c r="AT231" s="156" t="s">
        <v>127</v>
      </c>
      <c r="AU231" s="156" t="s">
        <v>78</v>
      </c>
      <c r="AV231" s="13" t="s">
        <v>78</v>
      </c>
      <c r="AW231" s="13" t="s">
        <v>30</v>
      </c>
      <c r="AX231" s="13" t="s">
        <v>69</v>
      </c>
      <c r="AY231" s="156" t="s">
        <v>118</v>
      </c>
    </row>
    <row r="232" spans="2:51" s="13" customFormat="1" ht="11.25">
      <c r="B232" s="154"/>
      <c r="D232" s="155" t="s">
        <v>127</v>
      </c>
      <c r="E232" s="156" t="s">
        <v>3</v>
      </c>
      <c r="F232" s="157" t="s">
        <v>1671</v>
      </c>
      <c r="H232" s="158">
        <v>-9.36</v>
      </c>
      <c r="I232" s="159"/>
      <c r="L232" s="154"/>
      <c r="M232" s="160"/>
      <c r="N232" s="161"/>
      <c r="O232" s="161"/>
      <c r="P232" s="161"/>
      <c r="Q232" s="161"/>
      <c r="R232" s="161"/>
      <c r="S232" s="161"/>
      <c r="T232" s="162"/>
      <c r="AT232" s="156" t="s">
        <v>127</v>
      </c>
      <c r="AU232" s="156" t="s">
        <v>78</v>
      </c>
      <c r="AV232" s="13" t="s">
        <v>78</v>
      </c>
      <c r="AW232" s="13" t="s">
        <v>30</v>
      </c>
      <c r="AX232" s="13" t="s">
        <v>69</v>
      </c>
      <c r="AY232" s="156" t="s">
        <v>118</v>
      </c>
    </row>
    <row r="233" spans="2:51" s="13" customFormat="1" ht="11.25">
      <c r="B233" s="154"/>
      <c r="D233" s="155" t="s">
        <v>127</v>
      </c>
      <c r="E233" s="156" t="s">
        <v>3</v>
      </c>
      <c r="F233" s="157" t="s">
        <v>1672</v>
      </c>
      <c r="H233" s="158">
        <v>-7.1</v>
      </c>
      <c r="I233" s="159"/>
      <c r="L233" s="154"/>
      <c r="M233" s="160"/>
      <c r="N233" s="161"/>
      <c r="O233" s="161"/>
      <c r="P233" s="161"/>
      <c r="Q233" s="161"/>
      <c r="R233" s="161"/>
      <c r="S233" s="161"/>
      <c r="T233" s="162"/>
      <c r="AT233" s="156" t="s">
        <v>127</v>
      </c>
      <c r="AU233" s="156" t="s">
        <v>78</v>
      </c>
      <c r="AV233" s="13" t="s">
        <v>78</v>
      </c>
      <c r="AW233" s="13" t="s">
        <v>30</v>
      </c>
      <c r="AX233" s="13" t="s">
        <v>69</v>
      </c>
      <c r="AY233" s="156" t="s">
        <v>118</v>
      </c>
    </row>
    <row r="234" spans="2:51" s="13" customFormat="1" ht="11.25">
      <c r="B234" s="154"/>
      <c r="D234" s="155" t="s">
        <v>127</v>
      </c>
      <c r="E234" s="156" t="s">
        <v>3</v>
      </c>
      <c r="F234" s="157" t="s">
        <v>1701</v>
      </c>
      <c r="H234" s="158">
        <v>-51.984</v>
      </c>
      <c r="I234" s="159"/>
      <c r="L234" s="154"/>
      <c r="M234" s="160"/>
      <c r="N234" s="161"/>
      <c r="O234" s="161"/>
      <c r="P234" s="161"/>
      <c r="Q234" s="161"/>
      <c r="R234" s="161"/>
      <c r="S234" s="161"/>
      <c r="T234" s="162"/>
      <c r="AT234" s="156" t="s">
        <v>127</v>
      </c>
      <c r="AU234" s="156" t="s">
        <v>78</v>
      </c>
      <c r="AV234" s="13" t="s">
        <v>78</v>
      </c>
      <c r="AW234" s="13" t="s">
        <v>30</v>
      </c>
      <c r="AX234" s="13" t="s">
        <v>69</v>
      </c>
      <c r="AY234" s="156" t="s">
        <v>118</v>
      </c>
    </row>
    <row r="235" spans="2:51" s="13" customFormat="1" ht="11.25">
      <c r="B235" s="154"/>
      <c r="D235" s="155" t="s">
        <v>127</v>
      </c>
      <c r="E235" s="156" t="s">
        <v>3</v>
      </c>
      <c r="F235" s="157" t="s">
        <v>1702</v>
      </c>
      <c r="H235" s="158">
        <v>-12.996</v>
      </c>
      <c r="I235" s="159"/>
      <c r="L235" s="154"/>
      <c r="M235" s="160"/>
      <c r="N235" s="161"/>
      <c r="O235" s="161"/>
      <c r="P235" s="161"/>
      <c r="Q235" s="161"/>
      <c r="R235" s="161"/>
      <c r="S235" s="161"/>
      <c r="T235" s="162"/>
      <c r="AT235" s="156" t="s">
        <v>127</v>
      </c>
      <c r="AU235" s="156" t="s">
        <v>78</v>
      </c>
      <c r="AV235" s="13" t="s">
        <v>78</v>
      </c>
      <c r="AW235" s="13" t="s">
        <v>30</v>
      </c>
      <c r="AX235" s="13" t="s">
        <v>69</v>
      </c>
      <c r="AY235" s="156" t="s">
        <v>118</v>
      </c>
    </row>
    <row r="236" spans="2:51" s="16" customFormat="1" ht="11.25">
      <c r="B236" s="186"/>
      <c r="D236" s="155" t="s">
        <v>127</v>
      </c>
      <c r="E236" s="187" t="s">
        <v>3</v>
      </c>
      <c r="F236" s="188" t="s">
        <v>335</v>
      </c>
      <c r="H236" s="189">
        <v>139.485</v>
      </c>
      <c r="I236" s="190"/>
      <c r="L236" s="186"/>
      <c r="M236" s="191"/>
      <c r="N236" s="192"/>
      <c r="O236" s="192"/>
      <c r="P236" s="192"/>
      <c r="Q236" s="192"/>
      <c r="R236" s="192"/>
      <c r="S236" s="192"/>
      <c r="T236" s="193"/>
      <c r="AT236" s="187" t="s">
        <v>127</v>
      </c>
      <c r="AU236" s="187" t="s">
        <v>78</v>
      </c>
      <c r="AV236" s="16" t="s">
        <v>131</v>
      </c>
      <c r="AW236" s="16" t="s">
        <v>30</v>
      </c>
      <c r="AX236" s="16" t="s">
        <v>69</v>
      </c>
      <c r="AY236" s="187" t="s">
        <v>118</v>
      </c>
    </row>
    <row r="237" spans="2:51" s="13" customFormat="1" ht="11.25">
      <c r="B237" s="154"/>
      <c r="D237" s="155" t="s">
        <v>127</v>
      </c>
      <c r="E237" s="156" t="s">
        <v>3</v>
      </c>
      <c r="F237" s="157" t="s">
        <v>1703</v>
      </c>
      <c r="H237" s="158">
        <v>20.85</v>
      </c>
      <c r="I237" s="159"/>
      <c r="L237" s="154"/>
      <c r="M237" s="160"/>
      <c r="N237" s="161"/>
      <c r="O237" s="161"/>
      <c r="P237" s="161"/>
      <c r="Q237" s="161"/>
      <c r="R237" s="161"/>
      <c r="S237" s="161"/>
      <c r="T237" s="162"/>
      <c r="AT237" s="156" t="s">
        <v>127</v>
      </c>
      <c r="AU237" s="156" t="s">
        <v>78</v>
      </c>
      <c r="AV237" s="13" t="s">
        <v>78</v>
      </c>
      <c r="AW237" s="13" t="s">
        <v>30</v>
      </c>
      <c r="AX237" s="13" t="s">
        <v>69</v>
      </c>
      <c r="AY237" s="156" t="s">
        <v>118</v>
      </c>
    </row>
    <row r="238" spans="2:51" s="13" customFormat="1" ht="11.25">
      <c r="B238" s="154"/>
      <c r="D238" s="155" t="s">
        <v>127</v>
      </c>
      <c r="E238" s="156" t="s">
        <v>3</v>
      </c>
      <c r="F238" s="157" t="s">
        <v>1704</v>
      </c>
      <c r="H238" s="158">
        <v>3.375</v>
      </c>
      <c r="I238" s="159"/>
      <c r="L238" s="154"/>
      <c r="M238" s="160"/>
      <c r="N238" s="161"/>
      <c r="O238" s="161"/>
      <c r="P238" s="161"/>
      <c r="Q238" s="161"/>
      <c r="R238" s="161"/>
      <c r="S238" s="161"/>
      <c r="T238" s="162"/>
      <c r="AT238" s="156" t="s">
        <v>127</v>
      </c>
      <c r="AU238" s="156" t="s">
        <v>78</v>
      </c>
      <c r="AV238" s="13" t="s">
        <v>78</v>
      </c>
      <c r="AW238" s="13" t="s">
        <v>30</v>
      </c>
      <c r="AX238" s="13" t="s">
        <v>69</v>
      </c>
      <c r="AY238" s="156" t="s">
        <v>118</v>
      </c>
    </row>
    <row r="239" spans="2:51" s="13" customFormat="1" ht="11.25">
      <c r="B239" s="154"/>
      <c r="D239" s="155" t="s">
        <v>127</v>
      </c>
      <c r="E239" s="156" t="s">
        <v>3</v>
      </c>
      <c r="F239" s="157" t="s">
        <v>1705</v>
      </c>
      <c r="H239" s="158">
        <v>9.36</v>
      </c>
      <c r="I239" s="159"/>
      <c r="L239" s="154"/>
      <c r="M239" s="160"/>
      <c r="N239" s="161"/>
      <c r="O239" s="161"/>
      <c r="P239" s="161"/>
      <c r="Q239" s="161"/>
      <c r="R239" s="161"/>
      <c r="S239" s="161"/>
      <c r="T239" s="162"/>
      <c r="AT239" s="156" t="s">
        <v>127</v>
      </c>
      <c r="AU239" s="156" t="s">
        <v>78</v>
      </c>
      <c r="AV239" s="13" t="s">
        <v>78</v>
      </c>
      <c r="AW239" s="13" t="s">
        <v>30</v>
      </c>
      <c r="AX239" s="13" t="s">
        <v>69</v>
      </c>
      <c r="AY239" s="156" t="s">
        <v>118</v>
      </c>
    </row>
    <row r="240" spans="2:51" s="16" customFormat="1" ht="11.25">
      <c r="B240" s="186"/>
      <c r="D240" s="155" t="s">
        <v>127</v>
      </c>
      <c r="E240" s="187" t="s">
        <v>3</v>
      </c>
      <c r="F240" s="188" t="s">
        <v>335</v>
      </c>
      <c r="H240" s="189">
        <v>33.585</v>
      </c>
      <c r="I240" s="190"/>
      <c r="L240" s="186"/>
      <c r="M240" s="191"/>
      <c r="N240" s="192"/>
      <c r="O240" s="192"/>
      <c r="P240" s="192"/>
      <c r="Q240" s="192"/>
      <c r="R240" s="192"/>
      <c r="S240" s="192"/>
      <c r="T240" s="193"/>
      <c r="AT240" s="187" t="s">
        <v>127</v>
      </c>
      <c r="AU240" s="187" t="s">
        <v>78</v>
      </c>
      <c r="AV240" s="16" t="s">
        <v>131</v>
      </c>
      <c r="AW240" s="16" t="s">
        <v>30</v>
      </c>
      <c r="AX240" s="16" t="s">
        <v>69</v>
      </c>
      <c r="AY240" s="187" t="s">
        <v>118</v>
      </c>
    </row>
    <row r="241" spans="2:51" s="15" customFormat="1" ht="11.25">
      <c r="B241" s="170"/>
      <c r="D241" s="155" t="s">
        <v>127</v>
      </c>
      <c r="E241" s="171" t="s">
        <v>3</v>
      </c>
      <c r="F241" s="172" t="s">
        <v>150</v>
      </c>
      <c r="H241" s="173">
        <v>173.07</v>
      </c>
      <c r="I241" s="174"/>
      <c r="L241" s="170"/>
      <c r="M241" s="175"/>
      <c r="N241" s="176"/>
      <c r="O241" s="176"/>
      <c r="P241" s="176"/>
      <c r="Q241" s="176"/>
      <c r="R241" s="176"/>
      <c r="S241" s="176"/>
      <c r="T241" s="177"/>
      <c r="AT241" s="171" t="s">
        <v>127</v>
      </c>
      <c r="AU241" s="171" t="s">
        <v>78</v>
      </c>
      <c r="AV241" s="15" t="s">
        <v>125</v>
      </c>
      <c r="AW241" s="15" t="s">
        <v>30</v>
      </c>
      <c r="AX241" s="15" t="s">
        <v>31</v>
      </c>
      <c r="AY241" s="171" t="s">
        <v>118</v>
      </c>
    </row>
    <row r="242" spans="1:65" s="2" customFormat="1" ht="16.5" customHeight="1">
      <c r="A242" s="35"/>
      <c r="B242" s="140"/>
      <c r="C242" s="194" t="s">
        <v>237</v>
      </c>
      <c r="D242" s="194" t="s">
        <v>445</v>
      </c>
      <c r="E242" s="195" t="s">
        <v>446</v>
      </c>
      <c r="F242" s="196" t="s">
        <v>447</v>
      </c>
      <c r="G242" s="197" t="s">
        <v>448</v>
      </c>
      <c r="H242" s="198">
        <v>289.989</v>
      </c>
      <c r="I242" s="199"/>
      <c r="J242" s="200">
        <f>ROUND(I242*H242,2)</f>
        <v>0</v>
      </c>
      <c r="K242" s="196" t="s">
        <v>3</v>
      </c>
      <c r="L242" s="201"/>
      <c r="M242" s="202" t="s">
        <v>3</v>
      </c>
      <c r="N242" s="203" t="s">
        <v>40</v>
      </c>
      <c r="O242" s="56"/>
      <c r="P242" s="150">
        <f>O242*H242</f>
        <v>0</v>
      </c>
      <c r="Q242" s="150">
        <v>0</v>
      </c>
      <c r="R242" s="150">
        <f>Q242*H242</f>
        <v>0</v>
      </c>
      <c r="S242" s="150">
        <v>0</v>
      </c>
      <c r="T242" s="151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152" t="s">
        <v>160</v>
      </c>
      <c r="AT242" s="152" t="s">
        <v>445</v>
      </c>
      <c r="AU242" s="152" t="s">
        <v>78</v>
      </c>
      <c r="AY242" s="20" t="s">
        <v>118</v>
      </c>
      <c r="BE242" s="153">
        <f>IF(N242="základní",J242,0)</f>
        <v>0</v>
      </c>
      <c r="BF242" s="153">
        <f>IF(N242="snížená",J242,0)</f>
        <v>0</v>
      </c>
      <c r="BG242" s="153">
        <f>IF(N242="zákl. přenesená",J242,0)</f>
        <v>0</v>
      </c>
      <c r="BH242" s="153">
        <f>IF(N242="sníž. přenesená",J242,0)</f>
        <v>0</v>
      </c>
      <c r="BI242" s="153">
        <f>IF(N242="nulová",J242,0)</f>
        <v>0</v>
      </c>
      <c r="BJ242" s="20" t="s">
        <v>31</v>
      </c>
      <c r="BK242" s="153">
        <f>ROUND(I242*H242,2)</f>
        <v>0</v>
      </c>
      <c r="BL242" s="20" t="s">
        <v>125</v>
      </c>
      <c r="BM242" s="152" t="s">
        <v>1706</v>
      </c>
    </row>
    <row r="243" spans="2:51" s="13" customFormat="1" ht="11.25">
      <c r="B243" s="154"/>
      <c r="D243" s="155" t="s">
        <v>127</v>
      </c>
      <c r="E243" s="156" t="s">
        <v>3</v>
      </c>
      <c r="F243" s="157" t="s">
        <v>1707</v>
      </c>
      <c r="H243" s="158">
        <v>289.989</v>
      </c>
      <c r="I243" s="159"/>
      <c r="L243" s="154"/>
      <c r="M243" s="160"/>
      <c r="N243" s="161"/>
      <c r="O243" s="161"/>
      <c r="P243" s="161"/>
      <c r="Q243" s="161"/>
      <c r="R243" s="161"/>
      <c r="S243" s="161"/>
      <c r="T243" s="162"/>
      <c r="AT243" s="156" t="s">
        <v>127</v>
      </c>
      <c r="AU243" s="156" t="s">
        <v>78</v>
      </c>
      <c r="AV243" s="13" t="s">
        <v>78</v>
      </c>
      <c r="AW243" s="13" t="s">
        <v>30</v>
      </c>
      <c r="AX243" s="13" t="s">
        <v>69</v>
      </c>
      <c r="AY243" s="156" t="s">
        <v>118</v>
      </c>
    </row>
    <row r="244" spans="2:51" s="15" customFormat="1" ht="11.25">
      <c r="B244" s="170"/>
      <c r="D244" s="155" t="s">
        <v>127</v>
      </c>
      <c r="E244" s="171" t="s">
        <v>3</v>
      </c>
      <c r="F244" s="172" t="s">
        <v>150</v>
      </c>
      <c r="H244" s="173">
        <v>289.989</v>
      </c>
      <c r="I244" s="174"/>
      <c r="L244" s="170"/>
      <c r="M244" s="175"/>
      <c r="N244" s="176"/>
      <c r="O244" s="176"/>
      <c r="P244" s="176"/>
      <c r="Q244" s="176"/>
      <c r="R244" s="176"/>
      <c r="S244" s="176"/>
      <c r="T244" s="177"/>
      <c r="AT244" s="171" t="s">
        <v>127</v>
      </c>
      <c r="AU244" s="171" t="s">
        <v>78</v>
      </c>
      <c r="AV244" s="15" t="s">
        <v>125</v>
      </c>
      <c r="AW244" s="15" t="s">
        <v>30</v>
      </c>
      <c r="AX244" s="15" t="s">
        <v>31</v>
      </c>
      <c r="AY244" s="171" t="s">
        <v>118</v>
      </c>
    </row>
    <row r="245" spans="1:65" s="2" customFormat="1" ht="16.5" customHeight="1">
      <c r="A245" s="35"/>
      <c r="B245" s="140"/>
      <c r="C245" s="194" t="s">
        <v>241</v>
      </c>
      <c r="D245" s="194" t="s">
        <v>445</v>
      </c>
      <c r="E245" s="195" t="s">
        <v>451</v>
      </c>
      <c r="F245" s="196" t="s">
        <v>452</v>
      </c>
      <c r="G245" s="197" t="s">
        <v>448</v>
      </c>
      <c r="H245" s="198">
        <v>77.581</v>
      </c>
      <c r="I245" s="199"/>
      <c r="J245" s="200">
        <f>ROUND(I245*H245,2)</f>
        <v>0</v>
      </c>
      <c r="K245" s="196" t="s">
        <v>271</v>
      </c>
      <c r="L245" s="201"/>
      <c r="M245" s="202" t="s">
        <v>3</v>
      </c>
      <c r="N245" s="203" t="s">
        <v>40</v>
      </c>
      <c r="O245" s="56"/>
      <c r="P245" s="150">
        <f>O245*H245</f>
        <v>0</v>
      </c>
      <c r="Q245" s="150">
        <v>0</v>
      </c>
      <c r="R245" s="150">
        <f>Q245*H245</f>
        <v>0</v>
      </c>
      <c r="S245" s="150">
        <v>0</v>
      </c>
      <c r="T245" s="151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152" t="s">
        <v>160</v>
      </c>
      <c r="AT245" s="152" t="s">
        <v>445</v>
      </c>
      <c r="AU245" s="152" t="s">
        <v>78</v>
      </c>
      <c r="AY245" s="20" t="s">
        <v>118</v>
      </c>
      <c r="BE245" s="153">
        <f>IF(N245="základní",J245,0)</f>
        <v>0</v>
      </c>
      <c r="BF245" s="153">
        <f>IF(N245="snížená",J245,0)</f>
        <v>0</v>
      </c>
      <c r="BG245" s="153">
        <f>IF(N245="zákl. přenesená",J245,0)</f>
        <v>0</v>
      </c>
      <c r="BH245" s="153">
        <f>IF(N245="sníž. přenesená",J245,0)</f>
        <v>0</v>
      </c>
      <c r="BI245" s="153">
        <f>IF(N245="nulová",J245,0)</f>
        <v>0</v>
      </c>
      <c r="BJ245" s="20" t="s">
        <v>31</v>
      </c>
      <c r="BK245" s="153">
        <f>ROUND(I245*H245,2)</f>
        <v>0</v>
      </c>
      <c r="BL245" s="20" t="s">
        <v>125</v>
      </c>
      <c r="BM245" s="152" t="s">
        <v>1708</v>
      </c>
    </row>
    <row r="246" spans="2:51" s="13" customFormat="1" ht="11.25">
      <c r="B246" s="154"/>
      <c r="D246" s="155" t="s">
        <v>127</v>
      </c>
      <c r="E246" s="156" t="s">
        <v>3</v>
      </c>
      <c r="F246" s="157" t="s">
        <v>1709</v>
      </c>
      <c r="H246" s="158">
        <v>77.581</v>
      </c>
      <c r="I246" s="159"/>
      <c r="L246" s="154"/>
      <c r="M246" s="160"/>
      <c r="N246" s="161"/>
      <c r="O246" s="161"/>
      <c r="P246" s="161"/>
      <c r="Q246" s="161"/>
      <c r="R246" s="161"/>
      <c r="S246" s="161"/>
      <c r="T246" s="162"/>
      <c r="AT246" s="156" t="s">
        <v>127</v>
      </c>
      <c r="AU246" s="156" t="s">
        <v>78</v>
      </c>
      <c r="AV246" s="13" t="s">
        <v>78</v>
      </c>
      <c r="AW246" s="13" t="s">
        <v>30</v>
      </c>
      <c r="AX246" s="13" t="s">
        <v>69</v>
      </c>
      <c r="AY246" s="156" t="s">
        <v>118</v>
      </c>
    </row>
    <row r="247" spans="2:51" s="15" customFormat="1" ht="11.25">
      <c r="B247" s="170"/>
      <c r="D247" s="155" t="s">
        <v>127</v>
      </c>
      <c r="E247" s="171" t="s">
        <v>3</v>
      </c>
      <c r="F247" s="172" t="s">
        <v>150</v>
      </c>
      <c r="H247" s="173">
        <v>77.581</v>
      </c>
      <c r="I247" s="174"/>
      <c r="L247" s="170"/>
      <c r="M247" s="175"/>
      <c r="N247" s="176"/>
      <c r="O247" s="176"/>
      <c r="P247" s="176"/>
      <c r="Q247" s="176"/>
      <c r="R247" s="176"/>
      <c r="S247" s="176"/>
      <c r="T247" s="177"/>
      <c r="AT247" s="171" t="s">
        <v>127</v>
      </c>
      <c r="AU247" s="171" t="s">
        <v>78</v>
      </c>
      <c r="AV247" s="15" t="s">
        <v>125</v>
      </c>
      <c r="AW247" s="15" t="s">
        <v>30</v>
      </c>
      <c r="AX247" s="15" t="s">
        <v>31</v>
      </c>
      <c r="AY247" s="171" t="s">
        <v>118</v>
      </c>
    </row>
    <row r="248" spans="1:65" s="2" customFormat="1" ht="24.2" customHeight="1">
      <c r="A248" s="35"/>
      <c r="B248" s="140"/>
      <c r="C248" s="141" t="s">
        <v>249</v>
      </c>
      <c r="D248" s="141" t="s">
        <v>121</v>
      </c>
      <c r="E248" s="142" t="s">
        <v>455</v>
      </c>
      <c r="F248" s="143" t="s">
        <v>456</v>
      </c>
      <c r="G248" s="144" t="s">
        <v>325</v>
      </c>
      <c r="H248" s="145">
        <v>267.038</v>
      </c>
      <c r="I248" s="146"/>
      <c r="J248" s="147">
        <f>ROUND(I248*H248,2)</f>
        <v>0</v>
      </c>
      <c r="K248" s="143" t="s">
        <v>271</v>
      </c>
      <c r="L248" s="36"/>
      <c r="M248" s="148" t="s">
        <v>3</v>
      </c>
      <c r="N248" s="149" t="s">
        <v>40</v>
      </c>
      <c r="O248" s="56"/>
      <c r="P248" s="150">
        <f>O248*H248</f>
        <v>0</v>
      </c>
      <c r="Q248" s="150">
        <v>0</v>
      </c>
      <c r="R248" s="150">
        <f>Q248*H248</f>
        <v>0</v>
      </c>
      <c r="S248" s="150">
        <v>0</v>
      </c>
      <c r="T248" s="151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152" t="s">
        <v>125</v>
      </c>
      <c r="AT248" s="152" t="s">
        <v>121</v>
      </c>
      <c r="AU248" s="152" t="s">
        <v>78</v>
      </c>
      <c r="AY248" s="20" t="s">
        <v>118</v>
      </c>
      <c r="BE248" s="153">
        <f>IF(N248="základní",J248,0)</f>
        <v>0</v>
      </c>
      <c r="BF248" s="153">
        <f>IF(N248="snížená",J248,0)</f>
        <v>0</v>
      </c>
      <c r="BG248" s="153">
        <f>IF(N248="zákl. přenesená",J248,0)</f>
        <v>0</v>
      </c>
      <c r="BH248" s="153">
        <f>IF(N248="sníž. přenesená",J248,0)</f>
        <v>0</v>
      </c>
      <c r="BI248" s="153">
        <f>IF(N248="nulová",J248,0)</f>
        <v>0</v>
      </c>
      <c r="BJ248" s="20" t="s">
        <v>31</v>
      </c>
      <c r="BK248" s="153">
        <f>ROUND(I248*H248,2)</f>
        <v>0</v>
      </c>
      <c r="BL248" s="20" t="s">
        <v>125</v>
      </c>
      <c r="BM248" s="152" t="s">
        <v>1710</v>
      </c>
    </row>
    <row r="249" spans="1:47" s="2" customFormat="1" ht="11.25">
      <c r="A249" s="35"/>
      <c r="B249" s="36"/>
      <c r="C249" s="35"/>
      <c r="D249" s="181" t="s">
        <v>273</v>
      </c>
      <c r="E249" s="35"/>
      <c r="F249" s="182" t="s">
        <v>458</v>
      </c>
      <c r="G249" s="35"/>
      <c r="H249" s="35"/>
      <c r="I249" s="183"/>
      <c r="J249" s="35"/>
      <c r="K249" s="35"/>
      <c r="L249" s="36"/>
      <c r="M249" s="184"/>
      <c r="N249" s="185"/>
      <c r="O249" s="56"/>
      <c r="P249" s="56"/>
      <c r="Q249" s="56"/>
      <c r="R249" s="56"/>
      <c r="S249" s="56"/>
      <c r="T249" s="57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T249" s="20" t="s">
        <v>273</v>
      </c>
      <c r="AU249" s="20" t="s">
        <v>78</v>
      </c>
    </row>
    <row r="250" spans="2:51" s="13" customFormat="1" ht="11.25">
      <c r="B250" s="154"/>
      <c r="D250" s="155" t="s">
        <v>127</v>
      </c>
      <c r="E250" s="156" t="s">
        <v>3</v>
      </c>
      <c r="F250" s="157" t="s">
        <v>1691</v>
      </c>
      <c r="H250" s="158">
        <v>7.1</v>
      </c>
      <c r="I250" s="159"/>
      <c r="L250" s="154"/>
      <c r="M250" s="160"/>
      <c r="N250" s="161"/>
      <c r="O250" s="161"/>
      <c r="P250" s="161"/>
      <c r="Q250" s="161"/>
      <c r="R250" s="161"/>
      <c r="S250" s="161"/>
      <c r="T250" s="162"/>
      <c r="AT250" s="156" t="s">
        <v>127</v>
      </c>
      <c r="AU250" s="156" t="s">
        <v>78</v>
      </c>
      <c r="AV250" s="13" t="s">
        <v>78</v>
      </c>
      <c r="AW250" s="13" t="s">
        <v>30</v>
      </c>
      <c r="AX250" s="13" t="s">
        <v>69</v>
      </c>
      <c r="AY250" s="156" t="s">
        <v>118</v>
      </c>
    </row>
    <row r="251" spans="2:51" s="13" customFormat="1" ht="11.25">
      <c r="B251" s="154"/>
      <c r="D251" s="155" t="s">
        <v>127</v>
      </c>
      <c r="E251" s="156" t="s">
        <v>3</v>
      </c>
      <c r="F251" s="157" t="s">
        <v>1711</v>
      </c>
      <c r="H251" s="158">
        <v>60.042</v>
      </c>
      <c r="I251" s="159"/>
      <c r="L251" s="154"/>
      <c r="M251" s="160"/>
      <c r="N251" s="161"/>
      <c r="O251" s="161"/>
      <c r="P251" s="161"/>
      <c r="Q251" s="161"/>
      <c r="R251" s="161"/>
      <c r="S251" s="161"/>
      <c r="T251" s="162"/>
      <c r="AT251" s="156" t="s">
        <v>127</v>
      </c>
      <c r="AU251" s="156" t="s">
        <v>78</v>
      </c>
      <c r="AV251" s="13" t="s">
        <v>78</v>
      </c>
      <c r="AW251" s="13" t="s">
        <v>30</v>
      </c>
      <c r="AX251" s="13" t="s">
        <v>69</v>
      </c>
      <c r="AY251" s="156" t="s">
        <v>118</v>
      </c>
    </row>
    <row r="252" spans="2:51" s="13" customFormat="1" ht="11.25">
      <c r="B252" s="154"/>
      <c r="D252" s="155" t="s">
        <v>127</v>
      </c>
      <c r="E252" s="156" t="s">
        <v>3</v>
      </c>
      <c r="F252" s="157" t="s">
        <v>1712</v>
      </c>
      <c r="H252" s="158">
        <v>161.105</v>
      </c>
      <c r="I252" s="159"/>
      <c r="L252" s="154"/>
      <c r="M252" s="160"/>
      <c r="N252" s="161"/>
      <c r="O252" s="161"/>
      <c r="P252" s="161"/>
      <c r="Q252" s="161"/>
      <c r="R252" s="161"/>
      <c r="S252" s="161"/>
      <c r="T252" s="162"/>
      <c r="AT252" s="156" t="s">
        <v>127</v>
      </c>
      <c r="AU252" s="156" t="s">
        <v>78</v>
      </c>
      <c r="AV252" s="13" t="s">
        <v>78</v>
      </c>
      <c r="AW252" s="13" t="s">
        <v>30</v>
      </c>
      <c r="AX252" s="13" t="s">
        <v>69</v>
      </c>
      <c r="AY252" s="156" t="s">
        <v>118</v>
      </c>
    </row>
    <row r="253" spans="2:51" s="13" customFormat="1" ht="11.25">
      <c r="B253" s="154"/>
      <c r="D253" s="155" t="s">
        <v>127</v>
      </c>
      <c r="E253" s="156" t="s">
        <v>3</v>
      </c>
      <c r="F253" s="157" t="s">
        <v>1713</v>
      </c>
      <c r="H253" s="158">
        <v>38.791</v>
      </c>
      <c r="I253" s="159"/>
      <c r="L253" s="154"/>
      <c r="M253" s="160"/>
      <c r="N253" s="161"/>
      <c r="O253" s="161"/>
      <c r="P253" s="161"/>
      <c r="Q253" s="161"/>
      <c r="R253" s="161"/>
      <c r="S253" s="161"/>
      <c r="T253" s="162"/>
      <c r="AT253" s="156" t="s">
        <v>127</v>
      </c>
      <c r="AU253" s="156" t="s">
        <v>78</v>
      </c>
      <c r="AV253" s="13" t="s">
        <v>78</v>
      </c>
      <c r="AW253" s="13" t="s">
        <v>30</v>
      </c>
      <c r="AX253" s="13" t="s">
        <v>69</v>
      </c>
      <c r="AY253" s="156" t="s">
        <v>118</v>
      </c>
    </row>
    <row r="254" spans="2:51" s="15" customFormat="1" ht="11.25">
      <c r="B254" s="170"/>
      <c r="D254" s="155" t="s">
        <v>127</v>
      </c>
      <c r="E254" s="171" t="s">
        <v>3</v>
      </c>
      <c r="F254" s="172" t="s">
        <v>150</v>
      </c>
      <c r="H254" s="173">
        <v>267.038</v>
      </c>
      <c r="I254" s="174"/>
      <c r="L254" s="170"/>
      <c r="M254" s="175"/>
      <c r="N254" s="176"/>
      <c r="O254" s="176"/>
      <c r="P254" s="176"/>
      <c r="Q254" s="176"/>
      <c r="R254" s="176"/>
      <c r="S254" s="176"/>
      <c r="T254" s="177"/>
      <c r="AT254" s="171" t="s">
        <v>127</v>
      </c>
      <c r="AU254" s="171" t="s">
        <v>78</v>
      </c>
      <c r="AV254" s="15" t="s">
        <v>125</v>
      </c>
      <c r="AW254" s="15" t="s">
        <v>30</v>
      </c>
      <c r="AX254" s="15" t="s">
        <v>31</v>
      </c>
      <c r="AY254" s="171" t="s">
        <v>118</v>
      </c>
    </row>
    <row r="255" spans="1:65" s="2" customFormat="1" ht="37.9" customHeight="1">
      <c r="A255" s="35"/>
      <c r="B255" s="140"/>
      <c r="C255" s="141" t="s">
        <v>253</v>
      </c>
      <c r="D255" s="141" t="s">
        <v>121</v>
      </c>
      <c r="E255" s="142" t="s">
        <v>462</v>
      </c>
      <c r="F255" s="143" t="s">
        <v>463</v>
      </c>
      <c r="G255" s="144" t="s">
        <v>325</v>
      </c>
      <c r="H255" s="145">
        <v>267.038</v>
      </c>
      <c r="I255" s="146"/>
      <c r="J255" s="147">
        <f>ROUND(I255*H255,2)</f>
        <v>0</v>
      </c>
      <c r="K255" s="143" t="s">
        <v>271</v>
      </c>
      <c r="L255" s="36"/>
      <c r="M255" s="148" t="s">
        <v>3</v>
      </c>
      <c r="N255" s="149" t="s">
        <v>40</v>
      </c>
      <c r="O255" s="56"/>
      <c r="P255" s="150">
        <f>O255*H255</f>
        <v>0</v>
      </c>
      <c r="Q255" s="150">
        <v>0</v>
      </c>
      <c r="R255" s="150">
        <f>Q255*H255</f>
        <v>0</v>
      </c>
      <c r="S255" s="150">
        <v>0</v>
      </c>
      <c r="T255" s="151">
        <f>S255*H255</f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152" t="s">
        <v>125</v>
      </c>
      <c r="AT255" s="152" t="s">
        <v>121</v>
      </c>
      <c r="AU255" s="152" t="s">
        <v>78</v>
      </c>
      <c r="AY255" s="20" t="s">
        <v>118</v>
      </c>
      <c r="BE255" s="153">
        <f>IF(N255="základní",J255,0)</f>
        <v>0</v>
      </c>
      <c r="BF255" s="153">
        <f>IF(N255="snížená",J255,0)</f>
        <v>0</v>
      </c>
      <c r="BG255" s="153">
        <f>IF(N255="zákl. přenesená",J255,0)</f>
        <v>0</v>
      </c>
      <c r="BH255" s="153">
        <f>IF(N255="sníž. přenesená",J255,0)</f>
        <v>0</v>
      </c>
      <c r="BI255" s="153">
        <f>IF(N255="nulová",J255,0)</f>
        <v>0</v>
      </c>
      <c r="BJ255" s="20" t="s">
        <v>31</v>
      </c>
      <c r="BK255" s="153">
        <f>ROUND(I255*H255,2)</f>
        <v>0</v>
      </c>
      <c r="BL255" s="20" t="s">
        <v>125</v>
      </c>
      <c r="BM255" s="152" t="s">
        <v>1714</v>
      </c>
    </row>
    <row r="256" spans="1:47" s="2" customFormat="1" ht="11.25">
      <c r="A256" s="35"/>
      <c r="B256" s="36"/>
      <c r="C256" s="35"/>
      <c r="D256" s="181" t="s">
        <v>273</v>
      </c>
      <c r="E256" s="35"/>
      <c r="F256" s="182" t="s">
        <v>465</v>
      </c>
      <c r="G256" s="35"/>
      <c r="H256" s="35"/>
      <c r="I256" s="183"/>
      <c r="J256" s="35"/>
      <c r="K256" s="35"/>
      <c r="L256" s="36"/>
      <c r="M256" s="184"/>
      <c r="N256" s="185"/>
      <c r="O256" s="56"/>
      <c r="P256" s="56"/>
      <c r="Q256" s="56"/>
      <c r="R256" s="56"/>
      <c r="S256" s="56"/>
      <c r="T256" s="57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T256" s="20" t="s">
        <v>273</v>
      </c>
      <c r="AU256" s="20" t="s">
        <v>78</v>
      </c>
    </row>
    <row r="257" spans="2:51" s="13" customFormat="1" ht="11.25">
      <c r="B257" s="154"/>
      <c r="D257" s="155" t="s">
        <v>127</v>
      </c>
      <c r="E257" s="156" t="s">
        <v>3</v>
      </c>
      <c r="F257" s="157" t="s">
        <v>1715</v>
      </c>
      <c r="H257" s="158">
        <v>267.038</v>
      </c>
      <c r="I257" s="159"/>
      <c r="L257" s="154"/>
      <c r="M257" s="160"/>
      <c r="N257" s="161"/>
      <c r="O257" s="161"/>
      <c r="P257" s="161"/>
      <c r="Q257" s="161"/>
      <c r="R257" s="161"/>
      <c r="S257" s="161"/>
      <c r="T257" s="162"/>
      <c r="AT257" s="156" t="s">
        <v>127</v>
      </c>
      <c r="AU257" s="156" t="s">
        <v>78</v>
      </c>
      <c r="AV257" s="13" t="s">
        <v>78</v>
      </c>
      <c r="AW257" s="13" t="s">
        <v>30</v>
      </c>
      <c r="AX257" s="13" t="s">
        <v>31</v>
      </c>
      <c r="AY257" s="156" t="s">
        <v>118</v>
      </c>
    </row>
    <row r="258" spans="1:65" s="2" customFormat="1" ht="37.9" customHeight="1">
      <c r="A258" s="35"/>
      <c r="B258" s="140"/>
      <c r="C258" s="141" t="s">
        <v>257</v>
      </c>
      <c r="D258" s="141" t="s">
        <v>121</v>
      </c>
      <c r="E258" s="142" t="s">
        <v>1320</v>
      </c>
      <c r="F258" s="143" t="s">
        <v>1321</v>
      </c>
      <c r="G258" s="144" t="s">
        <v>325</v>
      </c>
      <c r="H258" s="145">
        <v>51.984</v>
      </c>
      <c r="I258" s="146"/>
      <c r="J258" s="147">
        <f>ROUND(I258*H258,2)</f>
        <v>0</v>
      </c>
      <c r="K258" s="143" t="s">
        <v>271</v>
      </c>
      <c r="L258" s="36"/>
      <c r="M258" s="148" t="s">
        <v>3</v>
      </c>
      <c r="N258" s="149" t="s">
        <v>40</v>
      </c>
      <c r="O258" s="56"/>
      <c r="P258" s="150">
        <f>O258*H258</f>
        <v>0</v>
      </c>
      <c r="Q258" s="150">
        <v>0</v>
      </c>
      <c r="R258" s="150">
        <f>Q258*H258</f>
        <v>0</v>
      </c>
      <c r="S258" s="150">
        <v>0</v>
      </c>
      <c r="T258" s="151">
        <f>S258*H258</f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152" t="s">
        <v>125</v>
      </c>
      <c r="AT258" s="152" t="s">
        <v>121</v>
      </c>
      <c r="AU258" s="152" t="s">
        <v>78</v>
      </c>
      <c r="AY258" s="20" t="s">
        <v>118</v>
      </c>
      <c r="BE258" s="153">
        <f>IF(N258="základní",J258,0)</f>
        <v>0</v>
      </c>
      <c r="BF258" s="153">
        <f>IF(N258="snížená",J258,0)</f>
        <v>0</v>
      </c>
      <c r="BG258" s="153">
        <f>IF(N258="zákl. přenesená",J258,0)</f>
        <v>0</v>
      </c>
      <c r="BH258" s="153">
        <f>IF(N258="sníž. přenesená",J258,0)</f>
        <v>0</v>
      </c>
      <c r="BI258" s="153">
        <f>IF(N258="nulová",J258,0)</f>
        <v>0</v>
      </c>
      <c r="BJ258" s="20" t="s">
        <v>31</v>
      </c>
      <c r="BK258" s="153">
        <f>ROUND(I258*H258,2)</f>
        <v>0</v>
      </c>
      <c r="BL258" s="20" t="s">
        <v>125</v>
      </c>
      <c r="BM258" s="152" t="s">
        <v>1716</v>
      </c>
    </row>
    <row r="259" spans="1:47" s="2" customFormat="1" ht="11.25">
      <c r="A259" s="35"/>
      <c r="B259" s="36"/>
      <c r="C259" s="35"/>
      <c r="D259" s="181" t="s">
        <v>273</v>
      </c>
      <c r="E259" s="35"/>
      <c r="F259" s="182" t="s">
        <v>1323</v>
      </c>
      <c r="G259" s="35"/>
      <c r="H259" s="35"/>
      <c r="I259" s="183"/>
      <c r="J259" s="35"/>
      <c r="K259" s="35"/>
      <c r="L259" s="36"/>
      <c r="M259" s="184"/>
      <c r="N259" s="185"/>
      <c r="O259" s="56"/>
      <c r="P259" s="56"/>
      <c r="Q259" s="56"/>
      <c r="R259" s="56"/>
      <c r="S259" s="56"/>
      <c r="T259" s="57"/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T259" s="20" t="s">
        <v>273</v>
      </c>
      <c r="AU259" s="20" t="s">
        <v>78</v>
      </c>
    </row>
    <row r="260" spans="2:51" s="14" customFormat="1" ht="11.25">
      <c r="B260" s="163"/>
      <c r="D260" s="155" t="s">
        <v>127</v>
      </c>
      <c r="E260" s="164" t="s">
        <v>3</v>
      </c>
      <c r="F260" s="165" t="s">
        <v>1717</v>
      </c>
      <c r="H260" s="164" t="s">
        <v>3</v>
      </c>
      <c r="I260" s="166"/>
      <c r="L260" s="163"/>
      <c r="M260" s="167"/>
      <c r="N260" s="168"/>
      <c r="O260" s="168"/>
      <c r="P260" s="168"/>
      <c r="Q260" s="168"/>
      <c r="R260" s="168"/>
      <c r="S260" s="168"/>
      <c r="T260" s="169"/>
      <c r="AT260" s="164" t="s">
        <v>127</v>
      </c>
      <c r="AU260" s="164" t="s">
        <v>78</v>
      </c>
      <c r="AV260" s="14" t="s">
        <v>31</v>
      </c>
      <c r="AW260" s="14" t="s">
        <v>30</v>
      </c>
      <c r="AX260" s="14" t="s">
        <v>69</v>
      </c>
      <c r="AY260" s="164" t="s">
        <v>118</v>
      </c>
    </row>
    <row r="261" spans="2:51" s="13" customFormat="1" ht="11.25">
      <c r="B261" s="154"/>
      <c r="D261" s="155" t="s">
        <v>127</v>
      </c>
      <c r="E261" s="156" t="s">
        <v>3</v>
      </c>
      <c r="F261" s="157" t="s">
        <v>1718</v>
      </c>
      <c r="H261" s="158">
        <v>51.984</v>
      </c>
      <c r="I261" s="159"/>
      <c r="L261" s="154"/>
      <c r="M261" s="160"/>
      <c r="N261" s="161"/>
      <c r="O261" s="161"/>
      <c r="P261" s="161"/>
      <c r="Q261" s="161"/>
      <c r="R261" s="161"/>
      <c r="S261" s="161"/>
      <c r="T261" s="162"/>
      <c r="AT261" s="156" t="s">
        <v>127</v>
      </c>
      <c r="AU261" s="156" t="s">
        <v>78</v>
      </c>
      <c r="AV261" s="13" t="s">
        <v>78</v>
      </c>
      <c r="AW261" s="13" t="s">
        <v>30</v>
      </c>
      <c r="AX261" s="13" t="s">
        <v>69</v>
      </c>
      <c r="AY261" s="156" t="s">
        <v>118</v>
      </c>
    </row>
    <row r="262" spans="2:51" s="15" customFormat="1" ht="11.25">
      <c r="B262" s="170"/>
      <c r="D262" s="155" t="s">
        <v>127</v>
      </c>
      <c r="E262" s="171" t="s">
        <v>3</v>
      </c>
      <c r="F262" s="172" t="s">
        <v>150</v>
      </c>
      <c r="H262" s="173">
        <v>51.984</v>
      </c>
      <c r="I262" s="174"/>
      <c r="L262" s="170"/>
      <c r="M262" s="175"/>
      <c r="N262" s="176"/>
      <c r="O262" s="176"/>
      <c r="P262" s="176"/>
      <c r="Q262" s="176"/>
      <c r="R262" s="176"/>
      <c r="S262" s="176"/>
      <c r="T262" s="177"/>
      <c r="AT262" s="171" t="s">
        <v>127</v>
      </c>
      <c r="AU262" s="171" t="s">
        <v>78</v>
      </c>
      <c r="AV262" s="15" t="s">
        <v>125</v>
      </c>
      <c r="AW262" s="15" t="s">
        <v>30</v>
      </c>
      <c r="AX262" s="15" t="s">
        <v>31</v>
      </c>
      <c r="AY262" s="171" t="s">
        <v>118</v>
      </c>
    </row>
    <row r="263" spans="1:65" s="2" customFormat="1" ht="16.5" customHeight="1">
      <c r="A263" s="35"/>
      <c r="B263" s="140"/>
      <c r="C263" s="194" t="s">
        <v>461</v>
      </c>
      <c r="D263" s="194" t="s">
        <v>445</v>
      </c>
      <c r="E263" s="195" t="s">
        <v>1326</v>
      </c>
      <c r="F263" s="196" t="s">
        <v>1327</v>
      </c>
      <c r="G263" s="197" t="s">
        <v>448</v>
      </c>
      <c r="H263" s="198">
        <v>108.075</v>
      </c>
      <c r="I263" s="199"/>
      <c r="J263" s="200">
        <f>ROUND(I263*H263,2)</f>
        <v>0</v>
      </c>
      <c r="K263" s="196" t="s">
        <v>271</v>
      </c>
      <c r="L263" s="201"/>
      <c r="M263" s="202" t="s">
        <v>3</v>
      </c>
      <c r="N263" s="203" t="s">
        <v>40</v>
      </c>
      <c r="O263" s="56"/>
      <c r="P263" s="150">
        <f>O263*H263</f>
        <v>0</v>
      </c>
      <c r="Q263" s="150">
        <v>0</v>
      </c>
      <c r="R263" s="150">
        <f>Q263*H263</f>
        <v>0</v>
      </c>
      <c r="S263" s="150">
        <v>0</v>
      </c>
      <c r="T263" s="151">
        <f>S263*H263</f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152" t="s">
        <v>160</v>
      </c>
      <c r="AT263" s="152" t="s">
        <v>445</v>
      </c>
      <c r="AU263" s="152" t="s">
        <v>78</v>
      </c>
      <c r="AY263" s="20" t="s">
        <v>118</v>
      </c>
      <c r="BE263" s="153">
        <f>IF(N263="základní",J263,0)</f>
        <v>0</v>
      </c>
      <c r="BF263" s="153">
        <f>IF(N263="snížená",J263,0)</f>
        <v>0</v>
      </c>
      <c r="BG263" s="153">
        <f>IF(N263="zákl. přenesená",J263,0)</f>
        <v>0</v>
      </c>
      <c r="BH263" s="153">
        <f>IF(N263="sníž. přenesená",J263,0)</f>
        <v>0</v>
      </c>
      <c r="BI263" s="153">
        <f>IF(N263="nulová",J263,0)</f>
        <v>0</v>
      </c>
      <c r="BJ263" s="20" t="s">
        <v>31</v>
      </c>
      <c r="BK263" s="153">
        <f>ROUND(I263*H263,2)</f>
        <v>0</v>
      </c>
      <c r="BL263" s="20" t="s">
        <v>125</v>
      </c>
      <c r="BM263" s="152" t="s">
        <v>1719</v>
      </c>
    </row>
    <row r="264" spans="2:51" s="13" customFormat="1" ht="11.25">
      <c r="B264" s="154"/>
      <c r="D264" s="155" t="s">
        <v>127</v>
      </c>
      <c r="E264" s="156" t="s">
        <v>3</v>
      </c>
      <c r="F264" s="157" t="s">
        <v>1720</v>
      </c>
      <c r="H264" s="158">
        <v>108.075</v>
      </c>
      <c r="I264" s="159"/>
      <c r="L264" s="154"/>
      <c r="M264" s="160"/>
      <c r="N264" s="161"/>
      <c r="O264" s="161"/>
      <c r="P264" s="161"/>
      <c r="Q264" s="161"/>
      <c r="R264" s="161"/>
      <c r="S264" s="161"/>
      <c r="T264" s="162"/>
      <c r="AT264" s="156" t="s">
        <v>127</v>
      </c>
      <c r="AU264" s="156" t="s">
        <v>78</v>
      </c>
      <c r="AV264" s="13" t="s">
        <v>78</v>
      </c>
      <c r="AW264" s="13" t="s">
        <v>30</v>
      </c>
      <c r="AX264" s="13" t="s">
        <v>69</v>
      </c>
      <c r="AY264" s="156" t="s">
        <v>118</v>
      </c>
    </row>
    <row r="265" spans="2:51" s="15" customFormat="1" ht="11.25">
      <c r="B265" s="170"/>
      <c r="D265" s="155" t="s">
        <v>127</v>
      </c>
      <c r="E265" s="171" t="s">
        <v>3</v>
      </c>
      <c r="F265" s="172" t="s">
        <v>150</v>
      </c>
      <c r="H265" s="173">
        <v>108.075</v>
      </c>
      <c r="I265" s="174"/>
      <c r="L265" s="170"/>
      <c r="M265" s="175"/>
      <c r="N265" s="176"/>
      <c r="O265" s="176"/>
      <c r="P265" s="176"/>
      <c r="Q265" s="176"/>
      <c r="R265" s="176"/>
      <c r="S265" s="176"/>
      <c r="T265" s="177"/>
      <c r="AT265" s="171" t="s">
        <v>127</v>
      </c>
      <c r="AU265" s="171" t="s">
        <v>78</v>
      </c>
      <c r="AV265" s="15" t="s">
        <v>125</v>
      </c>
      <c r="AW265" s="15" t="s">
        <v>30</v>
      </c>
      <c r="AX265" s="15" t="s">
        <v>31</v>
      </c>
      <c r="AY265" s="171" t="s">
        <v>118</v>
      </c>
    </row>
    <row r="266" spans="1:65" s="2" customFormat="1" ht="24.2" customHeight="1">
      <c r="A266" s="35"/>
      <c r="B266" s="140"/>
      <c r="C266" s="141" t="s">
        <v>221</v>
      </c>
      <c r="D266" s="141" t="s">
        <v>121</v>
      </c>
      <c r="E266" s="142" t="s">
        <v>1110</v>
      </c>
      <c r="F266" s="143" t="s">
        <v>1111</v>
      </c>
      <c r="G266" s="144" t="s">
        <v>270</v>
      </c>
      <c r="H266" s="145">
        <v>35.5</v>
      </c>
      <c r="I266" s="146"/>
      <c r="J266" s="147">
        <f>ROUND(I266*H266,2)</f>
        <v>0</v>
      </c>
      <c r="K266" s="143" t="s">
        <v>271</v>
      </c>
      <c r="L266" s="36"/>
      <c r="M266" s="148" t="s">
        <v>3</v>
      </c>
      <c r="N266" s="149" t="s">
        <v>40</v>
      </c>
      <c r="O266" s="56"/>
      <c r="P266" s="150">
        <f>O266*H266</f>
        <v>0</v>
      </c>
      <c r="Q266" s="150">
        <v>0</v>
      </c>
      <c r="R266" s="150">
        <f>Q266*H266</f>
        <v>0</v>
      </c>
      <c r="S266" s="150">
        <v>0</v>
      </c>
      <c r="T266" s="151">
        <f>S266*H266</f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152" t="s">
        <v>125</v>
      </c>
      <c r="AT266" s="152" t="s">
        <v>121</v>
      </c>
      <c r="AU266" s="152" t="s">
        <v>78</v>
      </c>
      <c r="AY266" s="20" t="s">
        <v>118</v>
      </c>
      <c r="BE266" s="153">
        <f>IF(N266="základní",J266,0)</f>
        <v>0</v>
      </c>
      <c r="BF266" s="153">
        <f>IF(N266="snížená",J266,0)</f>
        <v>0</v>
      </c>
      <c r="BG266" s="153">
        <f>IF(N266="zákl. přenesená",J266,0)</f>
        <v>0</v>
      </c>
      <c r="BH266" s="153">
        <f>IF(N266="sníž. přenesená",J266,0)</f>
        <v>0</v>
      </c>
      <c r="BI266" s="153">
        <f>IF(N266="nulová",J266,0)</f>
        <v>0</v>
      </c>
      <c r="BJ266" s="20" t="s">
        <v>31</v>
      </c>
      <c r="BK266" s="153">
        <f>ROUND(I266*H266,2)</f>
        <v>0</v>
      </c>
      <c r="BL266" s="20" t="s">
        <v>125</v>
      </c>
      <c r="BM266" s="152" t="s">
        <v>1721</v>
      </c>
    </row>
    <row r="267" spans="1:47" s="2" customFormat="1" ht="11.25">
      <c r="A267" s="35"/>
      <c r="B267" s="36"/>
      <c r="C267" s="35"/>
      <c r="D267" s="181" t="s">
        <v>273</v>
      </c>
      <c r="E267" s="35"/>
      <c r="F267" s="182" t="s">
        <v>1113</v>
      </c>
      <c r="G267" s="35"/>
      <c r="H267" s="35"/>
      <c r="I267" s="183"/>
      <c r="J267" s="35"/>
      <c r="K267" s="35"/>
      <c r="L267" s="36"/>
      <c r="M267" s="184"/>
      <c r="N267" s="185"/>
      <c r="O267" s="56"/>
      <c r="P267" s="56"/>
      <c r="Q267" s="56"/>
      <c r="R267" s="56"/>
      <c r="S267" s="56"/>
      <c r="T267" s="57"/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T267" s="20" t="s">
        <v>273</v>
      </c>
      <c r="AU267" s="20" t="s">
        <v>78</v>
      </c>
    </row>
    <row r="268" spans="2:51" s="13" customFormat="1" ht="11.25">
      <c r="B268" s="154"/>
      <c r="D268" s="155" t="s">
        <v>127</v>
      </c>
      <c r="E268" s="156" t="s">
        <v>3</v>
      </c>
      <c r="F268" s="157" t="s">
        <v>1722</v>
      </c>
      <c r="H268" s="158">
        <v>35.5</v>
      </c>
      <c r="I268" s="159"/>
      <c r="L268" s="154"/>
      <c r="M268" s="160"/>
      <c r="N268" s="161"/>
      <c r="O268" s="161"/>
      <c r="P268" s="161"/>
      <c r="Q268" s="161"/>
      <c r="R268" s="161"/>
      <c r="S268" s="161"/>
      <c r="T268" s="162"/>
      <c r="AT268" s="156" t="s">
        <v>127</v>
      </c>
      <c r="AU268" s="156" t="s">
        <v>78</v>
      </c>
      <c r="AV268" s="13" t="s">
        <v>78</v>
      </c>
      <c r="AW268" s="13" t="s">
        <v>30</v>
      </c>
      <c r="AX268" s="13" t="s">
        <v>69</v>
      </c>
      <c r="AY268" s="156" t="s">
        <v>118</v>
      </c>
    </row>
    <row r="269" spans="2:51" s="15" customFormat="1" ht="11.25">
      <c r="B269" s="170"/>
      <c r="D269" s="155" t="s">
        <v>127</v>
      </c>
      <c r="E269" s="171" t="s">
        <v>3</v>
      </c>
      <c r="F269" s="172" t="s">
        <v>150</v>
      </c>
      <c r="H269" s="173">
        <v>35.5</v>
      </c>
      <c r="I269" s="174"/>
      <c r="L269" s="170"/>
      <c r="M269" s="175"/>
      <c r="N269" s="176"/>
      <c r="O269" s="176"/>
      <c r="P269" s="176"/>
      <c r="Q269" s="176"/>
      <c r="R269" s="176"/>
      <c r="S269" s="176"/>
      <c r="T269" s="177"/>
      <c r="AT269" s="171" t="s">
        <v>127</v>
      </c>
      <c r="AU269" s="171" t="s">
        <v>78</v>
      </c>
      <c r="AV269" s="15" t="s">
        <v>125</v>
      </c>
      <c r="AW269" s="15" t="s">
        <v>30</v>
      </c>
      <c r="AX269" s="15" t="s">
        <v>31</v>
      </c>
      <c r="AY269" s="171" t="s">
        <v>118</v>
      </c>
    </row>
    <row r="270" spans="1:65" s="2" customFormat="1" ht="16.5" customHeight="1">
      <c r="A270" s="35"/>
      <c r="B270" s="140"/>
      <c r="C270" s="194" t="s">
        <v>474</v>
      </c>
      <c r="D270" s="194" t="s">
        <v>445</v>
      </c>
      <c r="E270" s="195" t="s">
        <v>1114</v>
      </c>
      <c r="F270" s="196" t="s">
        <v>1115</v>
      </c>
      <c r="G270" s="197" t="s">
        <v>448</v>
      </c>
      <c r="H270" s="198">
        <v>11.36</v>
      </c>
      <c r="I270" s="199"/>
      <c r="J270" s="200">
        <f>ROUND(I270*H270,2)</f>
        <v>0</v>
      </c>
      <c r="K270" s="196" t="s">
        <v>271</v>
      </c>
      <c r="L270" s="201"/>
      <c r="M270" s="202" t="s">
        <v>3</v>
      </c>
      <c r="N270" s="203" t="s">
        <v>40</v>
      </c>
      <c r="O270" s="56"/>
      <c r="P270" s="150">
        <f>O270*H270</f>
        <v>0</v>
      </c>
      <c r="Q270" s="150">
        <v>0</v>
      </c>
      <c r="R270" s="150">
        <f>Q270*H270</f>
        <v>0</v>
      </c>
      <c r="S270" s="150">
        <v>0</v>
      </c>
      <c r="T270" s="151">
        <f>S270*H270</f>
        <v>0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152" t="s">
        <v>160</v>
      </c>
      <c r="AT270" s="152" t="s">
        <v>445</v>
      </c>
      <c r="AU270" s="152" t="s">
        <v>78</v>
      </c>
      <c r="AY270" s="20" t="s">
        <v>118</v>
      </c>
      <c r="BE270" s="153">
        <f>IF(N270="základní",J270,0)</f>
        <v>0</v>
      </c>
      <c r="BF270" s="153">
        <f>IF(N270="snížená",J270,0)</f>
        <v>0</v>
      </c>
      <c r="BG270" s="153">
        <f>IF(N270="zákl. přenesená",J270,0)</f>
        <v>0</v>
      </c>
      <c r="BH270" s="153">
        <f>IF(N270="sníž. přenesená",J270,0)</f>
        <v>0</v>
      </c>
      <c r="BI270" s="153">
        <f>IF(N270="nulová",J270,0)</f>
        <v>0</v>
      </c>
      <c r="BJ270" s="20" t="s">
        <v>31</v>
      </c>
      <c r="BK270" s="153">
        <f>ROUND(I270*H270,2)</f>
        <v>0</v>
      </c>
      <c r="BL270" s="20" t="s">
        <v>125</v>
      </c>
      <c r="BM270" s="152" t="s">
        <v>1723</v>
      </c>
    </row>
    <row r="271" spans="2:51" s="13" customFormat="1" ht="11.25">
      <c r="B271" s="154"/>
      <c r="D271" s="155" t="s">
        <v>127</v>
      </c>
      <c r="E271" s="156" t="s">
        <v>3</v>
      </c>
      <c r="F271" s="157" t="s">
        <v>1724</v>
      </c>
      <c r="H271" s="158">
        <v>11.36</v>
      </c>
      <c r="I271" s="159"/>
      <c r="L271" s="154"/>
      <c r="M271" s="160"/>
      <c r="N271" s="161"/>
      <c r="O271" s="161"/>
      <c r="P271" s="161"/>
      <c r="Q271" s="161"/>
      <c r="R271" s="161"/>
      <c r="S271" s="161"/>
      <c r="T271" s="162"/>
      <c r="AT271" s="156" t="s">
        <v>127</v>
      </c>
      <c r="AU271" s="156" t="s">
        <v>78</v>
      </c>
      <c r="AV271" s="13" t="s">
        <v>78</v>
      </c>
      <c r="AW271" s="13" t="s">
        <v>30</v>
      </c>
      <c r="AX271" s="13" t="s">
        <v>69</v>
      </c>
      <c r="AY271" s="156" t="s">
        <v>118</v>
      </c>
    </row>
    <row r="272" spans="2:51" s="15" customFormat="1" ht="11.25">
      <c r="B272" s="170"/>
      <c r="D272" s="155" t="s">
        <v>127</v>
      </c>
      <c r="E272" s="171" t="s">
        <v>3</v>
      </c>
      <c r="F272" s="172" t="s">
        <v>150</v>
      </c>
      <c r="H272" s="173">
        <v>11.36</v>
      </c>
      <c r="I272" s="174"/>
      <c r="L272" s="170"/>
      <c r="M272" s="175"/>
      <c r="N272" s="176"/>
      <c r="O272" s="176"/>
      <c r="P272" s="176"/>
      <c r="Q272" s="176"/>
      <c r="R272" s="176"/>
      <c r="S272" s="176"/>
      <c r="T272" s="177"/>
      <c r="AT272" s="171" t="s">
        <v>127</v>
      </c>
      <c r="AU272" s="171" t="s">
        <v>78</v>
      </c>
      <c r="AV272" s="15" t="s">
        <v>125</v>
      </c>
      <c r="AW272" s="15" t="s">
        <v>30</v>
      </c>
      <c r="AX272" s="15" t="s">
        <v>31</v>
      </c>
      <c r="AY272" s="171" t="s">
        <v>118</v>
      </c>
    </row>
    <row r="273" spans="1:65" s="2" customFormat="1" ht="24.2" customHeight="1">
      <c r="A273" s="35"/>
      <c r="B273" s="140"/>
      <c r="C273" s="141" t="s">
        <v>484</v>
      </c>
      <c r="D273" s="141" t="s">
        <v>121</v>
      </c>
      <c r="E273" s="142" t="s">
        <v>1118</v>
      </c>
      <c r="F273" s="143" t="s">
        <v>1119</v>
      </c>
      <c r="G273" s="144" t="s">
        <v>270</v>
      </c>
      <c r="H273" s="145">
        <v>35.5</v>
      </c>
      <c r="I273" s="146"/>
      <c r="J273" s="147">
        <f>ROUND(I273*H273,2)</f>
        <v>0</v>
      </c>
      <c r="K273" s="143" t="s">
        <v>271</v>
      </c>
      <c r="L273" s="36"/>
      <c r="M273" s="148" t="s">
        <v>3</v>
      </c>
      <c r="N273" s="149" t="s">
        <v>40</v>
      </c>
      <c r="O273" s="56"/>
      <c r="P273" s="150">
        <f>O273*H273</f>
        <v>0</v>
      </c>
      <c r="Q273" s="150">
        <v>0</v>
      </c>
      <c r="R273" s="150">
        <f>Q273*H273</f>
        <v>0</v>
      </c>
      <c r="S273" s="150">
        <v>0</v>
      </c>
      <c r="T273" s="151">
        <f>S273*H273</f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152" t="s">
        <v>125</v>
      </c>
      <c r="AT273" s="152" t="s">
        <v>121</v>
      </c>
      <c r="AU273" s="152" t="s">
        <v>78</v>
      </c>
      <c r="AY273" s="20" t="s">
        <v>118</v>
      </c>
      <c r="BE273" s="153">
        <f>IF(N273="základní",J273,0)</f>
        <v>0</v>
      </c>
      <c r="BF273" s="153">
        <f>IF(N273="snížená",J273,0)</f>
        <v>0</v>
      </c>
      <c r="BG273" s="153">
        <f>IF(N273="zákl. přenesená",J273,0)</f>
        <v>0</v>
      </c>
      <c r="BH273" s="153">
        <f>IF(N273="sníž. přenesená",J273,0)</f>
        <v>0</v>
      </c>
      <c r="BI273" s="153">
        <f>IF(N273="nulová",J273,0)</f>
        <v>0</v>
      </c>
      <c r="BJ273" s="20" t="s">
        <v>31</v>
      </c>
      <c r="BK273" s="153">
        <f>ROUND(I273*H273,2)</f>
        <v>0</v>
      </c>
      <c r="BL273" s="20" t="s">
        <v>125</v>
      </c>
      <c r="BM273" s="152" t="s">
        <v>1725</v>
      </c>
    </row>
    <row r="274" spans="1:47" s="2" customFormat="1" ht="11.25">
      <c r="A274" s="35"/>
      <c r="B274" s="36"/>
      <c r="C274" s="35"/>
      <c r="D274" s="181" t="s">
        <v>273</v>
      </c>
      <c r="E274" s="35"/>
      <c r="F274" s="182" t="s">
        <v>1121</v>
      </c>
      <c r="G274" s="35"/>
      <c r="H274" s="35"/>
      <c r="I274" s="183"/>
      <c r="J274" s="35"/>
      <c r="K274" s="35"/>
      <c r="L274" s="36"/>
      <c r="M274" s="184"/>
      <c r="N274" s="185"/>
      <c r="O274" s="56"/>
      <c r="P274" s="56"/>
      <c r="Q274" s="56"/>
      <c r="R274" s="56"/>
      <c r="S274" s="56"/>
      <c r="T274" s="57"/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T274" s="20" t="s">
        <v>273</v>
      </c>
      <c r="AU274" s="20" t="s">
        <v>78</v>
      </c>
    </row>
    <row r="275" spans="2:51" s="13" customFormat="1" ht="11.25">
      <c r="B275" s="154"/>
      <c r="D275" s="155" t="s">
        <v>127</v>
      </c>
      <c r="E275" s="156" t="s">
        <v>3</v>
      </c>
      <c r="F275" s="157" t="s">
        <v>1726</v>
      </c>
      <c r="H275" s="158">
        <v>35.5</v>
      </c>
      <c r="I275" s="159"/>
      <c r="L275" s="154"/>
      <c r="M275" s="160"/>
      <c r="N275" s="161"/>
      <c r="O275" s="161"/>
      <c r="P275" s="161"/>
      <c r="Q275" s="161"/>
      <c r="R275" s="161"/>
      <c r="S275" s="161"/>
      <c r="T275" s="162"/>
      <c r="AT275" s="156" t="s">
        <v>127</v>
      </c>
      <c r="AU275" s="156" t="s">
        <v>78</v>
      </c>
      <c r="AV275" s="13" t="s">
        <v>78</v>
      </c>
      <c r="AW275" s="13" t="s">
        <v>30</v>
      </c>
      <c r="AX275" s="13" t="s">
        <v>31</v>
      </c>
      <c r="AY275" s="156" t="s">
        <v>118</v>
      </c>
    </row>
    <row r="276" spans="1:65" s="2" customFormat="1" ht="16.5" customHeight="1">
      <c r="A276" s="35"/>
      <c r="B276" s="140"/>
      <c r="C276" s="194" t="s">
        <v>489</v>
      </c>
      <c r="D276" s="194" t="s">
        <v>445</v>
      </c>
      <c r="E276" s="195" t="s">
        <v>1123</v>
      </c>
      <c r="F276" s="196" t="s">
        <v>1124</v>
      </c>
      <c r="G276" s="197" t="s">
        <v>1125</v>
      </c>
      <c r="H276" s="198">
        <v>1.118</v>
      </c>
      <c r="I276" s="199"/>
      <c r="J276" s="200">
        <f>ROUND(I276*H276,2)</f>
        <v>0</v>
      </c>
      <c r="K276" s="196" t="s">
        <v>271</v>
      </c>
      <c r="L276" s="201"/>
      <c r="M276" s="202" t="s">
        <v>3</v>
      </c>
      <c r="N276" s="203" t="s">
        <v>40</v>
      </c>
      <c r="O276" s="56"/>
      <c r="P276" s="150">
        <f>O276*H276</f>
        <v>0</v>
      </c>
      <c r="Q276" s="150">
        <v>0.001</v>
      </c>
      <c r="R276" s="150">
        <f>Q276*H276</f>
        <v>0.001118</v>
      </c>
      <c r="S276" s="150">
        <v>0</v>
      </c>
      <c r="T276" s="151">
        <f>S276*H276</f>
        <v>0</v>
      </c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R276" s="152" t="s">
        <v>160</v>
      </c>
      <c r="AT276" s="152" t="s">
        <v>445</v>
      </c>
      <c r="AU276" s="152" t="s">
        <v>78</v>
      </c>
      <c r="AY276" s="20" t="s">
        <v>118</v>
      </c>
      <c r="BE276" s="153">
        <f>IF(N276="základní",J276,0)</f>
        <v>0</v>
      </c>
      <c r="BF276" s="153">
        <f>IF(N276="snížená",J276,0)</f>
        <v>0</v>
      </c>
      <c r="BG276" s="153">
        <f>IF(N276="zákl. přenesená",J276,0)</f>
        <v>0</v>
      </c>
      <c r="BH276" s="153">
        <f>IF(N276="sníž. přenesená",J276,0)</f>
        <v>0</v>
      </c>
      <c r="BI276" s="153">
        <f>IF(N276="nulová",J276,0)</f>
        <v>0</v>
      </c>
      <c r="BJ276" s="20" t="s">
        <v>31</v>
      </c>
      <c r="BK276" s="153">
        <f>ROUND(I276*H276,2)</f>
        <v>0</v>
      </c>
      <c r="BL276" s="20" t="s">
        <v>125</v>
      </c>
      <c r="BM276" s="152" t="s">
        <v>1727</v>
      </c>
    </row>
    <row r="277" spans="2:51" s="13" customFormat="1" ht="11.25">
      <c r="B277" s="154"/>
      <c r="D277" s="155" t="s">
        <v>127</v>
      </c>
      <c r="E277" s="156" t="s">
        <v>3</v>
      </c>
      <c r="F277" s="157" t="s">
        <v>1728</v>
      </c>
      <c r="H277" s="158">
        <v>1.118</v>
      </c>
      <c r="I277" s="159"/>
      <c r="L277" s="154"/>
      <c r="M277" s="160"/>
      <c r="N277" s="161"/>
      <c r="O277" s="161"/>
      <c r="P277" s="161"/>
      <c r="Q277" s="161"/>
      <c r="R277" s="161"/>
      <c r="S277" s="161"/>
      <c r="T277" s="162"/>
      <c r="AT277" s="156" t="s">
        <v>127</v>
      </c>
      <c r="AU277" s="156" t="s">
        <v>78</v>
      </c>
      <c r="AV277" s="13" t="s">
        <v>78</v>
      </c>
      <c r="AW277" s="13" t="s">
        <v>30</v>
      </c>
      <c r="AX277" s="13" t="s">
        <v>69</v>
      </c>
      <c r="AY277" s="156" t="s">
        <v>118</v>
      </c>
    </row>
    <row r="278" spans="2:51" s="15" customFormat="1" ht="11.25">
      <c r="B278" s="170"/>
      <c r="D278" s="155" t="s">
        <v>127</v>
      </c>
      <c r="E278" s="171" t="s">
        <v>3</v>
      </c>
      <c r="F278" s="172" t="s">
        <v>150</v>
      </c>
      <c r="H278" s="173">
        <v>1.118</v>
      </c>
      <c r="I278" s="174"/>
      <c r="L278" s="170"/>
      <c r="M278" s="175"/>
      <c r="N278" s="176"/>
      <c r="O278" s="176"/>
      <c r="P278" s="176"/>
      <c r="Q278" s="176"/>
      <c r="R278" s="176"/>
      <c r="S278" s="176"/>
      <c r="T278" s="177"/>
      <c r="AT278" s="171" t="s">
        <v>127</v>
      </c>
      <c r="AU278" s="171" t="s">
        <v>78</v>
      </c>
      <c r="AV278" s="15" t="s">
        <v>125</v>
      </c>
      <c r="AW278" s="15" t="s">
        <v>30</v>
      </c>
      <c r="AX278" s="15" t="s">
        <v>31</v>
      </c>
      <c r="AY278" s="171" t="s">
        <v>118</v>
      </c>
    </row>
    <row r="279" spans="2:63" s="12" customFormat="1" ht="22.9" customHeight="1">
      <c r="B279" s="127"/>
      <c r="D279" s="128" t="s">
        <v>68</v>
      </c>
      <c r="E279" s="138" t="s">
        <v>131</v>
      </c>
      <c r="F279" s="138" t="s">
        <v>467</v>
      </c>
      <c r="I279" s="130"/>
      <c r="J279" s="139">
        <f>BK279</f>
        <v>0</v>
      </c>
      <c r="L279" s="127"/>
      <c r="M279" s="132"/>
      <c r="N279" s="133"/>
      <c r="O279" s="133"/>
      <c r="P279" s="134">
        <f>SUM(P280:P314)</f>
        <v>0</v>
      </c>
      <c r="Q279" s="133"/>
      <c r="R279" s="134">
        <f>SUM(R280:R314)</f>
        <v>0</v>
      </c>
      <c r="S279" s="133"/>
      <c r="T279" s="135">
        <f>SUM(T280:T314)</f>
        <v>0</v>
      </c>
      <c r="AR279" s="128" t="s">
        <v>31</v>
      </c>
      <c r="AT279" s="136" t="s">
        <v>68</v>
      </c>
      <c r="AU279" s="136" t="s">
        <v>31</v>
      </c>
      <c r="AY279" s="128" t="s">
        <v>118</v>
      </c>
      <c r="BK279" s="137">
        <f>SUM(BK280:BK314)</f>
        <v>0</v>
      </c>
    </row>
    <row r="280" spans="1:65" s="2" customFormat="1" ht="24.2" customHeight="1">
      <c r="A280" s="35"/>
      <c r="B280" s="140"/>
      <c r="C280" s="141" t="s">
        <v>497</v>
      </c>
      <c r="D280" s="141" t="s">
        <v>121</v>
      </c>
      <c r="E280" s="142" t="s">
        <v>1729</v>
      </c>
      <c r="F280" s="143" t="s">
        <v>1730</v>
      </c>
      <c r="G280" s="144" t="s">
        <v>171</v>
      </c>
      <c r="H280" s="145">
        <v>15</v>
      </c>
      <c r="I280" s="146"/>
      <c r="J280" s="147">
        <f>ROUND(I280*H280,2)</f>
        <v>0</v>
      </c>
      <c r="K280" s="143" t="s">
        <v>3</v>
      </c>
      <c r="L280" s="36"/>
      <c r="M280" s="148" t="s">
        <v>3</v>
      </c>
      <c r="N280" s="149" t="s">
        <v>40</v>
      </c>
      <c r="O280" s="56"/>
      <c r="P280" s="150">
        <f>O280*H280</f>
        <v>0</v>
      </c>
      <c r="Q280" s="150">
        <v>0</v>
      </c>
      <c r="R280" s="150">
        <f>Q280*H280</f>
        <v>0</v>
      </c>
      <c r="S280" s="150">
        <v>0</v>
      </c>
      <c r="T280" s="151">
        <f>S280*H280</f>
        <v>0</v>
      </c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R280" s="152" t="s">
        <v>125</v>
      </c>
      <c r="AT280" s="152" t="s">
        <v>121</v>
      </c>
      <c r="AU280" s="152" t="s">
        <v>78</v>
      </c>
      <c r="AY280" s="20" t="s">
        <v>118</v>
      </c>
      <c r="BE280" s="153">
        <f>IF(N280="základní",J280,0)</f>
        <v>0</v>
      </c>
      <c r="BF280" s="153">
        <f>IF(N280="snížená",J280,0)</f>
        <v>0</v>
      </c>
      <c r="BG280" s="153">
        <f>IF(N280="zákl. přenesená",J280,0)</f>
        <v>0</v>
      </c>
      <c r="BH280" s="153">
        <f>IF(N280="sníž. přenesená",J280,0)</f>
        <v>0</v>
      </c>
      <c r="BI280" s="153">
        <f>IF(N280="nulová",J280,0)</f>
        <v>0</v>
      </c>
      <c r="BJ280" s="20" t="s">
        <v>31</v>
      </c>
      <c r="BK280" s="153">
        <f>ROUND(I280*H280,2)</f>
        <v>0</v>
      </c>
      <c r="BL280" s="20" t="s">
        <v>125</v>
      </c>
      <c r="BM280" s="152" t="s">
        <v>1731</v>
      </c>
    </row>
    <row r="281" spans="1:47" s="2" customFormat="1" ht="29.25">
      <c r="A281" s="35"/>
      <c r="B281" s="36"/>
      <c r="C281" s="35"/>
      <c r="D281" s="155" t="s">
        <v>890</v>
      </c>
      <c r="E281" s="35"/>
      <c r="F281" s="204" t="s">
        <v>1354</v>
      </c>
      <c r="G281" s="35"/>
      <c r="H281" s="35"/>
      <c r="I281" s="183"/>
      <c r="J281" s="35"/>
      <c r="K281" s="35"/>
      <c r="L281" s="36"/>
      <c r="M281" s="184"/>
      <c r="N281" s="185"/>
      <c r="O281" s="56"/>
      <c r="P281" s="56"/>
      <c r="Q281" s="56"/>
      <c r="R281" s="56"/>
      <c r="S281" s="56"/>
      <c r="T281" s="57"/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T281" s="20" t="s">
        <v>890</v>
      </c>
      <c r="AU281" s="20" t="s">
        <v>78</v>
      </c>
    </row>
    <row r="282" spans="2:51" s="13" customFormat="1" ht="11.25">
      <c r="B282" s="154"/>
      <c r="D282" s="155" t="s">
        <v>127</v>
      </c>
      <c r="E282" s="156" t="s">
        <v>3</v>
      </c>
      <c r="F282" s="157" t="s">
        <v>1732</v>
      </c>
      <c r="H282" s="158">
        <v>7</v>
      </c>
      <c r="I282" s="159"/>
      <c r="L282" s="154"/>
      <c r="M282" s="160"/>
      <c r="N282" s="161"/>
      <c r="O282" s="161"/>
      <c r="P282" s="161"/>
      <c r="Q282" s="161"/>
      <c r="R282" s="161"/>
      <c r="S282" s="161"/>
      <c r="T282" s="162"/>
      <c r="AT282" s="156" t="s">
        <v>127</v>
      </c>
      <c r="AU282" s="156" t="s">
        <v>78</v>
      </c>
      <c r="AV282" s="13" t="s">
        <v>78</v>
      </c>
      <c r="AW282" s="13" t="s">
        <v>30</v>
      </c>
      <c r="AX282" s="13" t="s">
        <v>69</v>
      </c>
      <c r="AY282" s="156" t="s">
        <v>118</v>
      </c>
    </row>
    <row r="283" spans="2:51" s="13" customFormat="1" ht="11.25">
      <c r="B283" s="154"/>
      <c r="D283" s="155" t="s">
        <v>127</v>
      </c>
      <c r="E283" s="156" t="s">
        <v>3</v>
      </c>
      <c r="F283" s="157" t="s">
        <v>1733</v>
      </c>
      <c r="H283" s="158">
        <v>2</v>
      </c>
      <c r="I283" s="159"/>
      <c r="L283" s="154"/>
      <c r="M283" s="160"/>
      <c r="N283" s="161"/>
      <c r="O283" s="161"/>
      <c r="P283" s="161"/>
      <c r="Q283" s="161"/>
      <c r="R283" s="161"/>
      <c r="S283" s="161"/>
      <c r="T283" s="162"/>
      <c r="AT283" s="156" t="s">
        <v>127</v>
      </c>
      <c r="AU283" s="156" t="s">
        <v>78</v>
      </c>
      <c r="AV283" s="13" t="s">
        <v>78</v>
      </c>
      <c r="AW283" s="13" t="s">
        <v>30</v>
      </c>
      <c r="AX283" s="13" t="s">
        <v>69</v>
      </c>
      <c r="AY283" s="156" t="s">
        <v>118</v>
      </c>
    </row>
    <row r="284" spans="2:51" s="13" customFormat="1" ht="11.25">
      <c r="B284" s="154"/>
      <c r="D284" s="155" t="s">
        <v>127</v>
      </c>
      <c r="E284" s="156" t="s">
        <v>3</v>
      </c>
      <c r="F284" s="157" t="s">
        <v>1734</v>
      </c>
      <c r="H284" s="158">
        <v>4</v>
      </c>
      <c r="I284" s="159"/>
      <c r="L284" s="154"/>
      <c r="M284" s="160"/>
      <c r="N284" s="161"/>
      <c r="O284" s="161"/>
      <c r="P284" s="161"/>
      <c r="Q284" s="161"/>
      <c r="R284" s="161"/>
      <c r="S284" s="161"/>
      <c r="T284" s="162"/>
      <c r="AT284" s="156" t="s">
        <v>127</v>
      </c>
      <c r="AU284" s="156" t="s">
        <v>78</v>
      </c>
      <c r="AV284" s="13" t="s">
        <v>78</v>
      </c>
      <c r="AW284" s="13" t="s">
        <v>30</v>
      </c>
      <c r="AX284" s="13" t="s">
        <v>69</v>
      </c>
      <c r="AY284" s="156" t="s">
        <v>118</v>
      </c>
    </row>
    <row r="285" spans="2:51" s="13" customFormat="1" ht="11.25">
      <c r="B285" s="154"/>
      <c r="D285" s="155" t="s">
        <v>127</v>
      </c>
      <c r="E285" s="156" t="s">
        <v>3</v>
      </c>
      <c r="F285" s="157" t="s">
        <v>1735</v>
      </c>
      <c r="H285" s="158">
        <v>2</v>
      </c>
      <c r="I285" s="159"/>
      <c r="L285" s="154"/>
      <c r="M285" s="160"/>
      <c r="N285" s="161"/>
      <c r="O285" s="161"/>
      <c r="P285" s="161"/>
      <c r="Q285" s="161"/>
      <c r="R285" s="161"/>
      <c r="S285" s="161"/>
      <c r="T285" s="162"/>
      <c r="AT285" s="156" t="s">
        <v>127</v>
      </c>
      <c r="AU285" s="156" t="s">
        <v>78</v>
      </c>
      <c r="AV285" s="13" t="s">
        <v>78</v>
      </c>
      <c r="AW285" s="13" t="s">
        <v>30</v>
      </c>
      <c r="AX285" s="13" t="s">
        <v>69</v>
      </c>
      <c r="AY285" s="156" t="s">
        <v>118</v>
      </c>
    </row>
    <row r="286" spans="2:51" s="15" customFormat="1" ht="11.25">
      <c r="B286" s="170"/>
      <c r="D286" s="155" t="s">
        <v>127</v>
      </c>
      <c r="E286" s="171" t="s">
        <v>3</v>
      </c>
      <c r="F286" s="172" t="s">
        <v>150</v>
      </c>
      <c r="H286" s="173">
        <v>15</v>
      </c>
      <c r="I286" s="174"/>
      <c r="L286" s="170"/>
      <c r="M286" s="175"/>
      <c r="N286" s="176"/>
      <c r="O286" s="176"/>
      <c r="P286" s="176"/>
      <c r="Q286" s="176"/>
      <c r="R286" s="176"/>
      <c r="S286" s="176"/>
      <c r="T286" s="177"/>
      <c r="AT286" s="171" t="s">
        <v>127</v>
      </c>
      <c r="AU286" s="171" t="s">
        <v>78</v>
      </c>
      <c r="AV286" s="15" t="s">
        <v>125</v>
      </c>
      <c r="AW286" s="15" t="s">
        <v>30</v>
      </c>
      <c r="AX286" s="15" t="s">
        <v>31</v>
      </c>
      <c r="AY286" s="171" t="s">
        <v>118</v>
      </c>
    </row>
    <row r="287" spans="1:65" s="2" customFormat="1" ht="21.75" customHeight="1">
      <c r="A287" s="35"/>
      <c r="B287" s="140"/>
      <c r="C287" s="141" t="s">
        <v>503</v>
      </c>
      <c r="D287" s="141" t="s">
        <v>121</v>
      </c>
      <c r="E287" s="142" t="s">
        <v>468</v>
      </c>
      <c r="F287" s="143" t="s">
        <v>469</v>
      </c>
      <c r="G287" s="144" t="s">
        <v>325</v>
      </c>
      <c r="H287" s="145">
        <v>2.8</v>
      </c>
      <c r="I287" s="146"/>
      <c r="J287" s="147">
        <f>ROUND(I287*H287,2)</f>
        <v>0</v>
      </c>
      <c r="K287" s="143" t="s">
        <v>271</v>
      </c>
      <c r="L287" s="36"/>
      <c r="M287" s="148" t="s">
        <v>3</v>
      </c>
      <c r="N287" s="149" t="s">
        <v>40</v>
      </c>
      <c r="O287" s="56"/>
      <c r="P287" s="150">
        <f>O287*H287</f>
        <v>0</v>
      </c>
      <c r="Q287" s="150">
        <v>0</v>
      </c>
      <c r="R287" s="150">
        <f>Q287*H287</f>
        <v>0</v>
      </c>
      <c r="S287" s="150">
        <v>0</v>
      </c>
      <c r="T287" s="151">
        <f>S287*H287</f>
        <v>0</v>
      </c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R287" s="152" t="s">
        <v>125</v>
      </c>
      <c r="AT287" s="152" t="s">
        <v>121</v>
      </c>
      <c r="AU287" s="152" t="s">
        <v>78</v>
      </c>
      <c r="AY287" s="20" t="s">
        <v>118</v>
      </c>
      <c r="BE287" s="153">
        <f>IF(N287="základní",J287,0)</f>
        <v>0</v>
      </c>
      <c r="BF287" s="153">
        <f>IF(N287="snížená",J287,0)</f>
        <v>0</v>
      </c>
      <c r="BG287" s="153">
        <f>IF(N287="zákl. přenesená",J287,0)</f>
        <v>0</v>
      </c>
      <c r="BH287" s="153">
        <f>IF(N287="sníž. přenesená",J287,0)</f>
        <v>0</v>
      </c>
      <c r="BI287" s="153">
        <f>IF(N287="nulová",J287,0)</f>
        <v>0</v>
      </c>
      <c r="BJ287" s="20" t="s">
        <v>31</v>
      </c>
      <c r="BK287" s="153">
        <f>ROUND(I287*H287,2)</f>
        <v>0</v>
      </c>
      <c r="BL287" s="20" t="s">
        <v>125</v>
      </c>
      <c r="BM287" s="152" t="s">
        <v>1736</v>
      </c>
    </row>
    <row r="288" spans="1:47" s="2" customFormat="1" ht="11.25">
      <c r="A288" s="35"/>
      <c r="B288" s="36"/>
      <c r="C288" s="35"/>
      <c r="D288" s="181" t="s">
        <v>273</v>
      </c>
      <c r="E288" s="35"/>
      <c r="F288" s="182" t="s">
        <v>471</v>
      </c>
      <c r="G288" s="35"/>
      <c r="H288" s="35"/>
      <c r="I288" s="183"/>
      <c r="J288" s="35"/>
      <c r="K288" s="35"/>
      <c r="L288" s="36"/>
      <c r="M288" s="184"/>
      <c r="N288" s="185"/>
      <c r="O288" s="56"/>
      <c r="P288" s="56"/>
      <c r="Q288" s="56"/>
      <c r="R288" s="56"/>
      <c r="S288" s="56"/>
      <c r="T288" s="57"/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T288" s="20" t="s">
        <v>273</v>
      </c>
      <c r="AU288" s="20" t="s">
        <v>78</v>
      </c>
    </row>
    <row r="289" spans="2:51" s="14" customFormat="1" ht="11.25">
      <c r="B289" s="163"/>
      <c r="D289" s="155" t="s">
        <v>127</v>
      </c>
      <c r="E289" s="164" t="s">
        <v>3</v>
      </c>
      <c r="F289" s="165" t="s">
        <v>1344</v>
      </c>
      <c r="H289" s="164" t="s">
        <v>3</v>
      </c>
      <c r="I289" s="166"/>
      <c r="L289" s="163"/>
      <c r="M289" s="167"/>
      <c r="N289" s="168"/>
      <c r="O289" s="168"/>
      <c r="P289" s="168"/>
      <c r="Q289" s="168"/>
      <c r="R289" s="168"/>
      <c r="S289" s="168"/>
      <c r="T289" s="169"/>
      <c r="AT289" s="164" t="s">
        <v>127</v>
      </c>
      <c r="AU289" s="164" t="s">
        <v>78</v>
      </c>
      <c r="AV289" s="14" t="s">
        <v>31</v>
      </c>
      <c r="AW289" s="14" t="s">
        <v>30</v>
      </c>
      <c r="AX289" s="14" t="s">
        <v>69</v>
      </c>
      <c r="AY289" s="164" t="s">
        <v>118</v>
      </c>
    </row>
    <row r="290" spans="2:51" s="13" customFormat="1" ht="11.25">
      <c r="B290" s="154"/>
      <c r="D290" s="155" t="s">
        <v>127</v>
      </c>
      <c r="E290" s="156" t="s">
        <v>3</v>
      </c>
      <c r="F290" s="157" t="s">
        <v>1737</v>
      </c>
      <c r="H290" s="158">
        <v>2.8</v>
      </c>
      <c r="I290" s="159"/>
      <c r="L290" s="154"/>
      <c r="M290" s="160"/>
      <c r="N290" s="161"/>
      <c r="O290" s="161"/>
      <c r="P290" s="161"/>
      <c r="Q290" s="161"/>
      <c r="R290" s="161"/>
      <c r="S290" s="161"/>
      <c r="T290" s="162"/>
      <c r="AT290" s="156" t="s">
        <v>127</v>
      </c>
      <c r="AU290" s="156" t="s">
        <v>78</v>
      </c>
      <c r="AV290" s="13" t="s">
        <v>78</v>
      </c>
      <c r="AW290" s="13" t="s">
        <v>30</v>
      </c>
      <c r="AX290" s="13" t="s">
        <v>31</v>
      </c>
      <c r="AY290" s="156" t="s">
        <v>118</v>
      </c>
    </row>
    <row r="291" spans="1:65" s="2" customFormat="1" ht="16.5" customHeight="1">
      <c r="A291" s="35"/>
      <c r="B291" s="140"/>
      <c r="C291" s="141" t="s">
        <v>509</v>
      </c>
      <c r="D291" s="141" t="s">
        <v>121</v>
      </c>
      <c r="E291" s="142" t="s">
        <v>1738</v>
      </c>
      <c r="F291" s="143" t="s">
        <v>1739</v>
      </c>
      <c r="G291" s="144" t="s">
        <v>142</v>
      </c>
      <c r="H291" s="145">
        <v>160</v>
      </c>
      <c r="I291" s="146"/>
      <c r="J291" s="147">
        <f>ROUND(I291*H291,2)</f>
        <v>0</v>
      </c>
      <c r="K291" s="143" t="s">
        <v>3</v>
      </c>
      <c r="L291" s="36"/>
      <c r="M291" s="148" t="s">
        <v>3</v>
      </c>
      <c r="N291" s="149" t="s">
        <v>40</v>
      </c>
      <c r="O291" s="56"/>
      <c r="P291" s="150">
        <f>O291*H291</f>
        <v>0</v>
      </c>
      <c r="Q291" s="150">
        <v>0</v>
      </c>
      <c r="R291" s="150">
        <f>Q291*H291</f>
        <v>0</v>
      </c>
      <c r="S291" s="150">
        <v>0</v>
      </c>
      <c r="T291" s="151">
        <f>S291*H291</f>
        <v>0</v>
      </c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R291" s="152" t="s">
        <v>125</v>
      </c>
      <c r="AT291" s="152" t="s">
        <v>121</v>
      </c>
      <c r="AU291" s="152" t="s">
        <v>78</v>
      </c>
      <c r="AY291" s="20" t="s">
        <v>118</v>
      </c>
      <c r="BE291" s="153">
        <f>IF(N291="základní",J291,0)</f>
        <v>0</v>
      </c>
      <c r="BF291" s="153">
        <f>IF(N291="snížená",J291,0)</f>
        <v>0</v>
      </c>
      <c r="BG291" s="153">
        <f>IF(N291="zákl. přenesená",J291,0)</f>
        <v>0</v>
      </c>
      <c r="BH291" s="153">
        <f>IF(N291="sníž. přenesená",J291,0)</f>
        <v>0</v>
      </c>
      <c r="BI291" s="153">
        <f>IF(N291="nulová",J291,0)</f>
        <v>0</v>
      </c>
      <c r="BJ291" s="20" t="s">
        <v>31</v>
      </c>
      <c r="BK291" s="153">
        <f>ROUND(I291*H291,2)</f>
        <v>0</v>
      </c>
      <c r="BL291" s="20" t="s">
        <v>125</v>
      </c>
      <c r="BM291" s="152" t="s">
        <v>1740</v>
      </c>
    </row>
    <row r="292" spans="2:51" s="13" customFormat="1" ht="11.25">
      <c r="B292" s="154"/>
      <c r="D292" s="155" t="s">
        <v>127</v>
      </c>
      <c r="E292" s="156" t="s">
        <v>3</v>
      </c>
      <c r="F292" s="157" t="s">
        <v>1741</v>
      </c>
      <c r="H292" s="158">
        <v>160</v>
      </c>
      <c r="I292" s="159"/>
      <c r="L292" s="154"/>
      <c r="M292" s="160"/>
      <c r="N292" s="161"/>
      <c r="O292" s="161"/>
      <c r="P292" s="161"/>
      <c r="Q292" s="161"/>
      <c r="R292" s="161"/>
      <c r="S292" s="161"/>
      <c r="T292" s="162"/>
      <c r="AT292" s="156" t="s">
        <v>127</v>
      </c>
      <c r="AU292" s="156" t="s">
        <v>78</v>
      </c>
      <c r="AV292" s="13" t="s">
        <v>78</v>
      </c>
      <c r="AW292" s="13" t="s">
        <v>30</v>
      </c>
      <c r="AX292" s="13" t="s">
        <v>31</v>
      </c>
      <c r="AY292" s="156" t="s">
        <v>118</v>
      </c>
    </row>
    <row r="293" spans="1:65" s="2" customFormat="1" ht="24.2" customHeight="1">
      <c r="A293" s="35"/>
      <c r="B293" s="140"/>
      <c r="C293" s="141" t="s">
        <v>513</v>
      </c>
      <c r="D293" s="141" t="s">
        <v>121</v>
      </c>
      <c r="E293" s="142" t="s">
        <v>1742</v>
      </c>
      <c r="F293" s="143" t="s">
        <v>1743</v>
      </c>
      <c r="G293" s="144" t="s">
        <v>171</v>
      </c>
      <c r="H293" s="145">
        <v>6</v>
      </c>
      <c r="I293" s="146"/>
      <c r="J293" s="147">
        <f>ROUND(I293*H293,2)</f>
        <v>0</v>
      </c>
      <c r="K293" s="143" t="s">
        <v>271</v>
      </c>
      <c r="L293" s="36"/>
      <c r="M293" s="148" t="s">
        <v>3</v>
      </c>
      <c r="N293" s="149" t="s">
        <v>40</v>
      </c>
      <c r="O293" s="56"/>
      <c r="P293" s="150">
        <f>O293*H293</f>
        <v>0</v>
      </c>
      <c r="Q293" s="150">
        <v>0</v>
      </c>
      <c r="R293" s="150">
        <f>Q293*H293</f>
        <v>0</v>
      </c>
      <c r="S293" s="150">
        <v>0</v>
      </c>
      <c r="T293" s="151">
        <f>S293*H293</f>
        <v>0</v>
      </c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R293" s="152" t="s">
        <v>125</v>
      </c>
      <c r="AT293" s="152" t="s">
        <v>121</v>
      </c>
      <c r="AU293" s="152" t="s">
        <v>78</v>
      </c>
      <c r="AY293" s="20" t="s">
        <v>118</v>
      </c>
      <c r="BE293" s="153">
        <f>IF(N293="základní",J293,0)</f>
        <v>0</v>
      </c>
      <c r="BF293" s="153">
        <f>IF(N293="snížená",J293,0)</f>
        <v>0</v>
      </c>
      <c r="BG293" s="153">
        <f>IF(N293="zákl. přenesená",J293,0)</f>
        <v>0</v>
      </c>
      <c r="BH293" s="153">
        <f>IF(N293="sníž. přenesená",J293,0)</f>
        <v>0</v>
      </c>
      <c r="BI293" s="153">
        <f>IF(N293="nulová",J293,0)</f>
        <v>0</v>
      </c>
      <c r="BJ293" s="20" t="s">
        <v>31</v>
      </c>
      <c r="BK293" s="153">
        <f>ROUND(I293*H293,2)</f>
        <v>0</v>
      </c>
      <c r="BL293" s="20" t="s">
        <v>125</v>
      </c>
      <c r="BM293" s="152" t="s">
        <v>1744</v>
      </c>
    </row>
    <row r="294" spans="1:47" s="2" customFormat="1" ht="11.25">
      <c r="A294" s="35"/>
      <c r="B294" s="36"/>
      <c r="C294" s="35"/>
      <c r="D294" s="181" t="s">
        <v>273</v>
      </c>
      <c r="E294" s="35"/>
      <c r="F294" s="182" t="s">
        <v>1745</v>
      </c>
      <c r="G294" s="35"/>
      <c r="H294" s="35"/>
      <c r="I294" s="183"/>
      <c r="J294" s="35"/>
      <c r="K294" s="35"/>
      <c r="L294" s="36"/>
      <c r="M294" s="184"/>
      <c r="N294" s="185"/>
      <c r="O294" s="56"/>
      <c r="P294" s="56"/>
      <c r="Q294" s="56"/>
      <c r="R294" s="56"/>
      <c r="S294" s="56"/>
      <c r="T294" s="57"/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T294" s="20" t="s">
        <v>273</v>
      </c>
      <c r="AU294" s="20" t="s">
        <v>78</v>
      </c>
    </row>
    <row r="295" spans="2:51" s="13" customFormat="1" ht="11.25">
      <c r="B295" s="154"/>
      <c r="D295" s="155" t="s">
        <v>127</v>
      </c>
      <c r="E295" s="156" t="s">
        <v>3</v>
      </c>
      <c r="F295" s="157" t="s">
        <v>151</v>
      </c>
      <c r="H295" s="158">
        <v>6</v>
      </c>
      <c r="I295" s="159"/>
      <c r="L295" s="154"/>
      <c r="M295" s="160"/>
      <c r="N295" s="161"/>
      <c r="O295" s="161"/>
      <c r="P295" s="161"/>
      <c r="Q295" s="161"/>
      <c r="R295" s="161"/>
      <c r="S295" s="161"/>
      <c r="T295" s="162"/>
      <c r="AT295" s="156" t="s">
        <v>127</v>
      </c>
      <c r="AU295" s="156" t="s">
        <v>78</v>
      </c>
      <c r="AV295" s="13" t="s">
        <v>78</v>
      </c>
      <c r="AW295" s="13" t="s">
        <v>30</v>
      </c>
      <c r="AX295" s="13" t="s">
        <v>31</v>
      </c>
      <c r="AY295" s="156" t="s">
        <v>118</v>
      </c>
    </row>
    <row r="296" spans="1:65" s="2" customFormat="1" ht="24.2" customHeight="1">
      <c r="A296" s="35"/>
      <c r="B296" s="140"/>
      <c r="C296" s="141" t="s">
        <v>522</v>
      </c>
      <c r="D296" s="141" t="s">
        <v>121</v>
      </c>
      <c r="E296" s="142" t="s">
        <v>1746</v>
      </c>
      <c r="F296" s="143" t="s">
        <v>1747</v>
      </c>
      <c r="G296" s="144" t="s">
        <v>171</v>
      </c>
      <c r="H296" s="145">
        <v>8</v>
      </c>
      <c r="I296" s="146"/>
      <c r="J296" s="147">
        <f>ROUND(I296*H296,2)</f>
        <v>0</v>
      </c>
      <c r="K296" s="143" t="s">
        <v>271</v>
      </c>
      <c r="L296" s="36"/>
      <c r="M296" s="148" t="s">
        <v>3</v>
      </c>
      <c r="N296" s="149" t="s">
        <v>40</v>
      </c>
      <c r="O296" s="56"/>
      <c r="P296" s="150">
        <f>O296*H296</f>
        <v>0</v>
      </c>
      <c r="Q296" s="150">
        <v>0</v>
      </c>
      <c r="R296" s="150">
        <f>Q296*H296</f>
        <v>0</v>
      </c>
      <c r="S296" s="150">
        <v>0</v>
      </c>
      <c r="T296" s="151">
        <f>S296*H296</f>
        <v>0</v>
      </c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R296" s="152" t="s">
        <v>125</v>
      </c>
      <c r="AT296" s="152" t="s">
        <v>121</v>
      </c>
      <c r="AU296" s="152" t="s">
        <v>78</v>
      </c>
      <c r="AY296" s="20" t="s">
        <v>118</v>
      </c>
      <c r="BE296" s="153">
        <f>IF(N296="základní",J296,0)</f>
        <v>0</v>
      </c>
      <c r="BF296" s="153">
        <f>IF(N296="snížená",J296,0)</f>
        <v>0</v>
      </c>
      <c r="BG296" s="153">
        <f>IF(N296="zákl. přenesená",J296,0)</f>
        <v>0</v>
      </c>
      <c r="BH296" s="153">
        <f>IF(N296="sníž. přenesená",J296,0)</f>
        <v>0</v>
      </c>
      <c r="BI296" s="153">
        <f>IF(N296="nulová",J296,0)</f>
        <v>0</v>
      </c>
      <c r="BJ296" s="20" t="s">
        <v>31</v>
      </c>
      <c r="BK296" s="153">
        <f>ROUND(I296*H296,2)</f>
        <v>0</v>
      </c>
      <c r="BL296" s="20" t="s">
        <v>125</v>
      </c>
      <c r="BM296" s="152" t="s">
        <v>1748</v>
      </c>
    </row>
    <row r="297" spans="1:47" s="2" customFormat="1" ht="11.25">
      <c r="A297" s="35"/>
      <c r="B297" s="36"/>
      <c r="C297" s="35"/>
      <c r="D297" s="181" t="s">
        <v>273</v>
      </c>
      <c r="E297" s="35"/>
      <c r="F297" s="182" t="s">
        <v>1749</v>
      </c>
      <c r="G297" s="35"/>
      <c r="H297" s="35"/>
      <c r="I297" s="183"/>
      <c r="J297" s="35"/>
      <c r="K297" s="35"/>
      <c r="L297" s="36"/>
      <c r="M297" s="184"/>
      <c r="N297" s="185"/>
      <c r="O297" s="56"/>
      <c r="P297" s="56"/>
      <c r="Q297" s="56"/>
      <c r="R297" s="56"/>
      <c r="S297" s="56"/>
      <c r="T297" s="57"/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T297" s="20" t="s">
        <v>273</v>
      </c>
      <c r="AU297" s="20" t="s">
        <v>78</v>
      </c>
    </row>
    <row r="298" spans="2:51" s="13" customFormat="1" ht="11.25">
      <c r="B298" s="154"/>
      <c r="D298" s="155" t="s">
        <v>127</v>
      </c>
      <c r="E298" s="156" t="s">
        <v>3</v>
      </c>
      <c r="F298" s="157" t="s">
        <v>160</v>
      </c>
      <c r="H298" s="158">
        <v>8</v>
      </c>
      <c r="I298" s="159"/>
      <c r="L298" s="154"/>
      <c r="M298" s="160"/>
      <c r="N298" s="161"/>
      <c r="O298" s="161"/>
      <c r="P298" s="161"/>
      <c r="Q298" s="161"/>
      <c r="R298" s="161"/>
      <c r="S298" s="161"/>
      <c r="T298" s="162"/>
      <c r="AT298" s="156" t="s">
        <v>127</v>
      </c>
      <c r="AU298" s="156" t="s">
        <v>78</v>
      </c>
      <c r="AV298" s="13" t="s">
        <v>78</v>
      </c>
      <c r="AW298" s="13" t="s">
        <v>30</v>
      </c>
      <c r="AX298" s="13" t="s">
        <v>31</v>
      </c>
      <c r="AY298" s="156" t="s">
        <v>118</v>
      </c>
    </row>
    <row r="299" spans="1:65" s="2" customFormat="1" ht="24.2" customHeight="1">
      <c r="A299" s="35"/>
      <c r="B299" s="140"/>
      <c r="C299" s="141" t="s">
        <v>532</v>
      </c>
      <c r="D299" s="141" t="s">
        <v>121</v>
      </c>
      <c r="E299" s="142" t="s">
        <v>490</v>
      </c>
      <c r="F299" s="143" t="s">
        <v>491</v>
      </c>
      <c r="G299" s="144" t="s">
        <v>448</v>
      </c>
      <c r="H299" s="145">
        <v>5.869</v>
      </c>
      <c r="I299" s="146"/>
      <c r="J299" s="147">
        <f>ROUND(I299*H299,2)</f>
        <v>0</v>
      </c>
      <c r="K299" s="143" t="s">
        <v>271</v>
      </c>
      <c r="L299" s="36"/>
      <c r="M299" s="148" t="s">
        <v>3</v>
      </c>
      <c r="N299" s="149" t="s">
        <v>40</v>
      </c>
      <c r="O299" s="56"/>
      <c r="P299" s="150">
        <f>O299*H299</f>
        <v>0</v>
      </c>
      <c r="Q299" s="150">
        <v>0</v>
      </c>
      <c r="R299" s="150">
        <f>Q299*H299</f>
        <v>0</v>
      </c>
      <c r="S299" s="150">
        <v>0</v>
      </c>
      <c r="T299" s="151">
        <f>S299*H299</f>
        <v>0</v>
      </c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R299" s="152" t="s">
        <v>125</v>
      </c>
      <c r="AT299" s="152" t="s">
        <v>121</v>
      </c>
      <c r="AU299" s="152" t="s">
        <v>78</v>
      </c>
      <c r="AY299" s="20" t="s">
        <v>118</v>
      </c>
      <c r="BE299" s="153">
        <f>IF(N299="základní",J299,0)</f>
        <v>0</v>
      </c>
      <c r="BF299" s="153">
        <f>IF(N299="snížená",J299,0)</f>
        <v>0</v>
      </c>
      <c r="BG299" s="153">
        <f>IF(N299="zákl. přenesená",J299,0)</f>
        <v>0</v>
      </c>
      <c r="BH299" s="153">
        <f>IF(N299="sníž. přenesená",J299,0)</f>
        <v>0</v>
      </c>
      <c r="BI299" s="153">
        <f>IF(N299="nulová",J299,0)</f>
        <v>0</v>
      </c>
      <c r="BJ299" s="20" t="s">
        <v>31</v>
      </c>
      <c r="BK299" s="153">
        <f>ROUND(I299*H299,2)</f>
        <v>0</v>
      </c>
      <c r="BL299" s="20" t="s">
        <v>125</v>
      </c>
      <c r="BM299" s="152" t="s">
        <v>1750</v>
      </c>
    </row>
    <row r="300" spans="1:47" s="2" customFormat="1" ht="11.25">
      <c r="A300" s="35"/>
      <c r="B300" s="36"/>
      <c r="C300" s="35"/>
      <c r="D300" s="181" t="s">
        <v>273</v>
      </c>
      <c r="E300" s="35"/>
      <c r="F300" s="182" t="s">
        <v>493</v>
      </c>
      <c r="G300" s="35"/>
      <c r="H300" s="35"/>
      <c r="I300" s="183"/>
      <c r="J300" s="35"/>
      <c r="K300" s="35"/>
      <c r="L300" s="36"/>
      <c r="M300" s="184"/>
      <c r="N300" s="185"/>
      <c r="O300" s="56"/>
      <c r="P300" s="56"/>
      <c r="Q300" s="56"/>
      <c r="R300" s="56"/>
      <c r="S300" s="56"/>
      <c r="T300" s="57"/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T300" s="20" t="s">
        <v>273</v>
      </c>
      <c r="AU300" s="20" t="s">
        <v>78</v>
      </c>
    </row>
    <row r="301" spans="2:51" s="13" customFormat="1" ht="11.25">
      <c r="B301" s="154"/>
      <c r="D301" s="155" t="s">
        <v>127</v>
      </c>
      <c r="E301" s="156" t="s">
        <v>3</v>
      </c>
      <c r="F301" s="157" t="s">
        <v>1751</v>
      </c>
      <c r="H301" s="158">
        <v>5.6</v>
      </c>
      <c r="I301" s="159"/>
      <c r="L301" s="154"/>
      <c r="M301" s="160"/>
      <c r="N301" s="161"/>
      <c r="O301" s="161"/>
      <c r="P301" s="161"/>
      <c r="Q301" s="161"/>
      <c r="R301" s="161"/>
      <c r="S301" s="161"/>
      <c r="T301" s="162"/>
      <c r="AT301" s="156" t="s">
        <v>127</v>
      </c>
      <c r="AU301" s="156" t="s">
        <v>78</v>
      </c>
      <c r="AV301" s="13" t="s">
        <v>78</v>
      </c>
      <c r="AW301" s="13" t="s">
        <v>30</v>
      </c>
      <c r="AX301" s="13" t="s">
        <v>69</v>
      </c>
      <c r="AY301" s="156" t="s">
        <v>118</v>
      </c>
    </row>
    <row r="302" spans="2:51" s="13" customFormat="1" ht="11.25">
      <c r="B302" s="154"/>
      <c r="D302" s="155" t="s">
        <v>127</v>
      </c>
      <c r="E302" s="156" t="s">
        <v>3</v>
      </c>
      <c r="F302" s="157" t="s">
        <v>1752</v>
      </c>
      <c r="H302" s="158">
        <v>0.051</v>
      </c>
      <c r="I302" s="159"/>
      <c r="L302" s="154"/>
      <c r="M302" s="160"/>
      <c r="N302" s="161"/>
      <c r="O302" s="161"/>
      <c r="P302" s="161"/>
      <c r="Q302" s="161"/>
      <c r="R302" s="161"/>
      <c r="S302" s="161"/>
      <c r="T302" s="162"/>
      <c r="AT302" s="156" t="s">
        <v>127</v>
      </c>
      <c r="AU302" s="156" t="s">
        <v>78</v>
      </c>
      <c r="AV302" s="13" t="s">
        <v>78</v>
      </c>
      <c r="AW302" s="13" t="s">
        <v>30</v>
      </c>
      <c r="AX302" s="13" t="s">
        <v>69</v>
      </c>
      <c r="AY302" s="156" t="s">
        <v>118</v>
      </c>
    </row>
    <row r="303" spans="2:51" s="13" customFormat="1" ht="11.25">
      <c r="B303" s="154"/>
      <c r="D303" s="155" t="s">
        <v>127</v>
      </c>
      <c r="E303" s="156" t="s">
        <v>3</v>
      </c>
      <c r="F303" s="157" t="s">
        <v>1753</v>
      </c>
      <c r="H303" s="158">
        <v>0.09</v>
      </c>
      <c r="I303" s="159"/>
      <c r="L303" s="154"/>
      <c r="M303" s="160"/>
      <c r="N303" s="161"/>
      <c r="O303" s="161"/>
      <c r="P303" s="161"/>
      <c r="Q303" s="161"/>
      <c r="R303" s="161"/>
      <c r="S303" s="161"/>
      <c r="T303" s="162"/>
      <c r="AT303" s="156" t="s">
        <v>127</v>
      </c>
      <c r="AU303" s="156" t="s">
        <v>78</v>
      </c>
      <c r="AV303" s="13" t="s">
        <v>78</v>
      </c>
      <c r="AW303" s="13" t="s">
        <v>30</v>
      </c>
      <c r="AX303" s="13" t="s">
        <v>69</v>
      </c>
      <c r="AY303" s="156" t="s">
        <v>118</v>
      </c>
    </row>
    <row r="304" spans="2:51" s="13" customFormat="1" ht="11.25">
      <c r="B304" s="154"/>
      <c r="D304" s="155" t="s">
        <v>127</v>
      </c>
      <c r="E304" s="156" t="s">
        <v>3</v>
      </c>
      <c r="F304" s="157" t="s">
        <v>1754</v>
      </c>
      <c r="H304" s="158">
        <v>0.128</v>
      </c>
      <c r="I304" s="159"/>
      <c r="L304" s="154"/>
      <c r="M304" s="160"/>
      <c r="N304" s="161"/>
      <c r="O304" s="161"/>
      <c r="P304" s="161"/>
      <c r="Q304" s="161"/>
      <c r="R304" s="161"/>
      <c r="S304" s="161"/>
      <c r="T304" s="162"/>
      <c r="AT304" s="156" t="s">
        <v>127</v>
      </c>
      <c r="AU304" s="156" t="s">
        <v>78</v>
      </c>
      <c r="AV304" s="13" t="s">
        <v>78</v>
      </c>
      <c r="AW304" s="13" t="s">
        <v>30</v>
      </c>
      <c r="AX304" s="13" t="s">
        <v>69</v>
      </c>
      <c r="AY304" s="156" t="s">
        <v>118</v>
      </c>
    </row>
    <row r="305" spans="2:51" s="15" customFormat="1" ht="11.25">
      <c r="B305" s="170"/>
      <c r="D305" s="155" t="s">
        <v>127</v>
      </c>
      <c r="E305" s="171" t="s">
        <v>3</v>
      </c>
      <c r="F305" s="172" t="s">
        <v>150</v>
      </c>
      <c r="H305" s="173">
        <v>5.869</v>
      </c>
      <c r="I305" s="174"/>
      <c r="L305" s="170"/>
      <c r="M305" s="175"/>
      <c r="N305" s="176"/>
      <c r="O305" s="176"/>
      <c r="P305" s="176"/>
      <c r="Q305" s="176"/>
      <c r="R305" s="176"/>
      <c r="S305" s="176"/>
      <c r="T305" s="177"/>
      <c r="AT305" s="171" t="s">
        <v>127</v>
      </c>
      <c r="AU305" s="171" t="s">
        <v>78</v>
      </c>
      <c r="AV305" s="15" t="s">
        <v>125</v>
      </c>
      <c r="AW305" s="15" t="s">
        <v>30</v>
      </c>
      <c r="AX305" s="15" t="s">
        <v>31</v>
      </c>
      <c r="AY305" s="171" t="s">
        <v>118</v>
      </c>
    </row>
    <row r="306" spans="1:65" s="2" customFormat="1" ht="21.75" customHeight="1">
      <c r="A306" s="35"/>
      <c r="B306" s="140"/>
      <c r="C306" s="141" t="s">
        <v>541</v>
      </c>
      <c r="D306" s="141" t="s">
        <v>121</v>
      </c>
      <c r="E306" s="142" t="s">
        <v>498</v>
      </c>
      <c r="F306" s="143" t="s">
        <v>499</v>
      </c>
      <c r="G306" s="144" t="s">
        <v>448</v>
      </c>
      <c r="H306" s="145">
        <v>5.869</v>
      </c>
      <c r="I306" s="146"/>
      <c r="J306" s="147">
        <f>ROUND(I306*H306,2)</f>
        <v>0</v>
      </c>
      <c r="K306" s="143" t="s">
        <v>271</v>
      </c>
      <c r="L306" s="36"/>
      <c r="M306" s="148" t="s">
        <v>3</v>
      </c>
      <c r="N306" s="149" t="s">
        <v>40</v>
      </c>
      <c r="O306" s="56"/>
      <c r="P306" s="150">
        <f>O306*H306</f>
        <v>0</v>
      </c>
      <c r="Q306" s="150">
        <v>0</v>
      </c>
      <c r="R306" s="150">
        <f>Q306*H306</f>
        <v>0</v>
      </c>
      <c r="S306" s="150">
        <v>0</v>
      </c>
      <c r="T306" s="151">
        <f>S306*H306</f>
        <v>0</v>
      </c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R306" s="152" t="s">
        <v>125</v>
      </c>
      <c r="AT306" s="152" t="s">
        <v>121</v>
      </c>
      <c r="AU306" s="152" t="s">
        <v>78</v>
      </c>
      <c r="AY306" s="20" t="s">
        <v>118</v>
      </c>
      <c r="BE306" s="153">
        <f>IF(N306="základní",J306,0)</f>
        <v>0</v>
      </c>
      <c r="BF306" s="153">
        <f>IF(N306="snížená",J306,0)</f>
        <v>0</v>
      </c>
      <c r="BG306" s="153">
        <f>IF(N306="zákl. přenesená",J306,0)</f>
        <v>0</v>
      </c>
      <c r="BH306" s="153">
        <f>IF(N306="sníž. přenesená",J306,0)</f>
        <v>0</v>
      </c>
      <c r="BI306" s="153">
        <f>IF(N306="nulová",J306,0)</f>
        <v>0</v>
      </c>
      <c r="BJ306" s="20" t="s">
        <v>31</v>
      </c>
      <c r="BK306" s="153">
        <f>ROUND(I306*H306,2)</f>
        <v>0</v>
      </c>
      <c r="BL306" s="20" t="s">
        <v>125</v>
      </c>
      <c r="BM306" s="152" t="s">
        <v>1755</v>
      </c>
    </row>
    <row r="307" spans="1:47" s="2" customFormat="1" ht="11.25">
      <c r="A307" s="35"/>
      <c r="B307" s="36"/>
      <c r="C307" s="35"/>
      <c r="D307" s="181" t="s">
        <v>273</v>
      </c>
      <c r="E307" s="35"/>
      <c r="F307" s="182" t="s">
        <v>501</v>
      </c>
      <c r="G307" s="35"/>
      <c r="H307" s="35"/>
      <c r="I307" s="183"/>
      <c r="J307" s="35"/>
      <c r="K307" s="35"/>
      <c r="L307" s="36"/>
      <c r="M307" s="184"/>
      <c r="N307" s="185"/>
      <c r="O307" s="56"/>
      <c r="P307" s="56"/>
      <c r="Q307" s="56"/>
      <c r="R307" s="56"/>
      <c r="S307" s="56"/>
      <c r="T307" s="57"/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T307" s="20" t="s">
        <v>273</v>
      </c>
      <c r="AU307" s="20" t="s">
        <v>78</v>
      </c>
    </row>
    <row r="308" spans="2:51" s="13" customFormat="1" ht="11.25">
      <c r="B308" s="154"/>
      <c r="D308" s="155" t="s">
        <v>127</v>
      </c>
      <c r="E308" s="156" t="s">
        <v>3</v>
      </c>
      <c r="F308" s="157" t="s">
        <v>1756</v>
      </c>
      <c r="H308" s="158">
        <v>5.869</v>
      </c>
      <c r="I308" s="159"/>
      <c r="L308" s="154"/>
      <c r="M308" s="160"/>
      <c r="N308" s="161"/>
      <c r="O308" s="161"/>
      <c r="P308" s="161"/>
      <c r="Q308" s="161"/>
      <c r="R308" s="161"/>
      <c r="S308" s="161"/>
      <c r="T308" s="162"/>
      <c r="AT308" s="156" t="s">
        <v>127</v>
      </c>
      <c r="AU308" s="156" t="s">
        <v>78</v>
      </c>
      <c r="AV308" s="13" t="s">
        <v>78</v>
      </c>
      <c r="AW308" s="13" t="s">
        <v>30</v>
      </c>
      <c r="AX308" s="13" t="s">
        <v>31</v>
      </c>
      <c r="AY308" s="156" t="s">
        <v>118</v>
      </c>
    </row>
    <row r="309" spans="1:65" s="2" customFormat="1" ht="24.2" customHeight="1">
      <c r="A309" s="35"/>
      <c r="B309" s="140"/>
      <c r="C309" s="141" t="s">
        <v>547</v>
      </c>
      <c r="D309" s="141" t="s">
        <v>121</v>
      </c>
      <c r="E309" s="142" t="s">
        <v>504</v>
      </c>
      <c r="F309" s="143" t="s">
        <v>505</v>
      </c>
      <c r="G309" s="144" t="s">
        <v>448</v>
      </c>
      <c r="H309" s="145">
        <v>41.083</v>
      </c>
      <c r="I309" s="146"/>
      <c r="J309" s="147">
        <f>ROUND(I309*H309,2)</f>
        <v>0</v>
      </c>
      <c r="K309" s="143" t="s">
        <v>271</v>
      </c>
      <c r="L309" s="36"/>
      <c r="M309" s="148" t="s">
        <v>3</v>
      </c>
      <c r="N309" s="149" t="s">
        <v>40</v>
      </c>
      <c r="O309" s="56"/>
      <c r="P309" s="150">
        <f>O309*H309</f>
        <v>0</v>
      </c>
      <c r="Q309" s="150">
        <v>0</v>
      </c>
      <c r="R309" s="150">
        <f>Q309*H309</f>
        <v>0</v>
      </c>
      <c r="S309" s="150">
        <v>0</v>
      </c>
      <c r="T309" s="151">
        <f>S309*H309</f>
        <v>0</v>
      </c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R309" s="152" t="s">
        <v>125</v>
      </c>
      <c r="AT309" s="152" t="s">
        <v>121</v>
      </c>
      <c r="AU309" s="152" t="s">
        <v>78</v>
      </c>
      <c r="AY309" s="20" t="s">
        <v>118</v>
      </c>
      <c r="BE309" s="153">
        <f>IF(N309="základní",J309,0)</f>
        <v>0</v>
      </c>
      <c r="BF309" s="153">
        <f>IF(N309="snížená",J309,0)</f>
        <v>0</v>
      </c>
      <c r="BG309" s="153">
        <f>IF(N309="zákl. přenesená",J309,0)</f>
        <v>0</v>
      </c>
      <c r="BH309" s="153">
        <f>IF(N309="sníž. přenesená",J309,0)</f>
        <v>0</v>
      </c>
      <c r="BI309" s="153">
        <f>IF(N309="nulová",J309,0)</f>
        <v>0</v>
      </c>
      <c r="BJ309" s="20" t="s">
        <v>31</v>
      </c>
      <c r="BK309" s="153">
        <f>ROUND(I309*H309,2)</f>
        <v>0</v>
      </c>
      <c r="BL309" s="20" t="s">
        <v>125</v>
      </c>
      <c r="BM309" s="152" t="s">
        <v>1757</v>
      </c>
    </row>
    <row r="310" spans="1:47" s="2" customFormat="1" ht="11.25">
      <c r="A310" s="35"/>
      <c r="B310" s="36"/>
      <c r="C310" s="35"/>
      <c r="D310" s="181" t="s">
        <v>273</v>
      </c>
      <c r="E310" s="35"/>
      <c r="F310" s="182" t="s">
        <v>507</v>
      </c>
      <c r="G310" s="35"/>
      <c r="H310" s="35"/>
      <c r="I310" s="183"/>
      <c r="J310" s="35"/>
      <c r="K310" s="35"/>
      <c r="L310" s="36"/>
      <c r="M310" s="184"/>
      <c r="N310" s="185"/>
      <c r="O310" s="56"/>
      <c r="P310" s="56"/>
      <c r="Q310" s="56"/>
      <c r="R310" s="56"/>
      <c r="S310" s="56"/>
      <c r="T310" s="57"/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T310" s="20" t="s">
        <v>273</v>
      </c>
      <c r="AU310" s="20" t="s">
        <v>78</v>
      </c>
    </row>
    <row r="311" spans="2:51" s="13" customFormat="1" ht="11.25">
      <c r="B311" s="154"/>
      <c r="D311" s="155" t="s">
        <v>127</v>
      </c>
      <c r="E311" s="156" t="s">
        <v>3</v>
      </c>
      <c r="F311" s="157" t="s">
        <v>1758</v>
      </c>
      <c r="H311" s="158">
        <v>41.083</v>
      </c>
      <c r="I311" s="159"/>
      <c r="L311" s="154"/>
      <c r="M311" s="160"/>
      <c r="N311" s="161"/>
      <c r="O311" s="161"/>
      <c r="P311" s="161"/>
      <c r="Q311" s="161"/>
      <c r="R311" s="161"/>
      <c r="S311" s="161"/>
      <c r="T311" s="162"/>
      <c r="AT311" s="156" t="s">
        <v>127</v>
      </c>
      <c r="AU311" s="156" t="s">
        <v>78</v>
      </c>
      <c r="AV311" s="13" t="s">
        <v>78</v>
      </c>
      <c r="AW311" s="13" t="s">
        <v>30</v>
      </c>
      <c r="AX311" s="13" t="s">
        <v>69</v>
      </c>
      <c r="AY311" s="156" t="s">
        <v>118</v>
      </c>
    </row>
    <row r="312" spans="2:51" s="15" customFormat="1" ht="11.25">
      <c r="B312" s="170"/>
      <c r="D312" s="155" t="s">
        <v>127</v>
      </c>
      <c r="E312" s="171" t="s">
        <v>3</v>
      </c>
      <c r="F312" s="172" t="s">
        <v>150</v>
      </c>
      <c r="H312" s="173">
        <v>41.083</v>
      </c>
      <c r="I312" s="174"/>
      <c r="L312" s="170"/>
      <c r="M312" s="175"/>
      <c r="N312" s="176"/>
      <c r="O312" s="176"/>
      <c r="P312" s="176"/>
      <c r="Q312" s="176"/>
      <c r="R312" s="176"/>
      <c r="S312" s="176"/>
      <c r="T312" s="177"/>
      <c r="AT312" s="171" t="s">
        <v>127</v>
      </c>
      <c r="AU312" s="171" t="s">
        <v>78</v>
      </c>
      <c r="AV312" s="15" t="s">
        <v>125</v>
      </c>
      <c r="AW312" s="15" t="s">
        <v>30</v>
      </c>
      <c r="AX312" s="15" t="s">
        <v>31</v>
      </c>
      <c r="AY312" s="171" t="s">
        <v>118</v>
      </c>
    </row>
    <row r="313" spans="1:65" s="2" customFormat="1" ht="16.5" customHeight="1">
      <c r="A313" s="35"/>
      <c r="B313" s="140"/>
      <c r="C313" s="141" t="s">
        <v>550</v>
      </c>
      <c r="D313" s="141" t="s">
        <v>121</v>
      </c>
      <c r="E313" s="142" t="s">
        <v>510</v>
      </c>
      <c r="F313" s="143" t="s">
        <v>511</v>
      </c>
      <c r="G313" s="144" t="s">
        <v>448</v>
      </c>
      <c r="H313" s="145">
        <v>5.869</v>
      </c>
      <c r="I313" s="146"/>
      <c r="J313" s="147">
        <f>ROUND(I313*H313,2)</f>
        <v>0</v>
      </c>
      <c r="K313" s="143" t="s">
        <v>3</v>
      </c>
      <c r="L313" s="36"/>
      <c r="M313" s="148" t="s">
        <v>3</v>
      </c>
      <c r="N313" s="149" t="s">
        <v>40</v>
      </c>
      <c r="O313" s="56"/>
      <c r="P313" s="150">
        <f>O313*H313</f>
        <v>0</v>
      </c>
      <c r="Q313" s="150">
        <v>0</v>
      </c>
      <c r="R313" s="150">
        <f>Q313*H313</f>
        <v>0</v>
      </c>
      <c r="S313" s="150">
        <v>0</v>
      </c>
      <c r="T313" s="151">
        <f>S313*H313</f>
        <v>0</v>
      </c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R313" s="152" t="s">
        <v>125</v>
      </c>
      <c r="AT313" s="152" t="s">
        <v>121</v>
      </c>
      <c r="AU313" s="152" t="s">
        <v>78</v>
      </c>
      <c r="AY313" s="20" t="s">
        <v>118</v>
      </c>
      <c r="BE313" s="153">
        <f>IF(N313="základní",J313,0)</f>
        <v>0</v>
      </c>
      <c r="BF313" s="153">
        <f>IF(N313="snížená",J313,0)</f>
        <v>0</v>
      </c>
      <c r="BG313" s="153">
        <f>IF(N313="zákl. přenesená",J313,0)</f>
        <v>0</v>
      </c>
      <c r="BH313" s="153">
        <f>IF(N313="sníž. přenesená",J313,0)</f>
        <v>0</v>
      </c>
      <c r="BI313" s="153">
        <f>IF(N313="nulová",J313,0)</f>
        <v>0</v>
      </c>
      <c r="BJ313" s="20" t="s">
        <v>31</v>
      </c>
      <c r="BK313" s="153">
        <f>ROUND(I313*H313,2)</f>
        <v>0</v>
      </c>
      <c r="BL313" s="20" t="s">
        <v>125</v>
      </c>
      <c r="BM313" s="152" t="s">
        <v>1759</v>
      </c>
    </row>
    <row r="314" spans="2:51" s="13" customFormat="1" ht="11.25">
      <c r="B314" s="154"/>
      <c r="D314" s="155" t="s">
        <v>127</v>
      </c>
      <c r="E314" s="156" t="s">
        <v>3</v>
      </c>
      <c r="F314" s="157" t="s">
        <v>1756</v>
      </c>
      <c r="H314" s="158">
        <v>5.869</v>
      </c>
      <c r="I314" s="159"/>
      <c r="L314" s="154"/>
      <c r="M314" s="160"/>
      <c r="N314" s="161"/>
      <c r="O314" s="161"/>
      <c r="P314" s="161"/>
      <c r="Q314" s="161"/>
      <c r="R314" s="161"/>
      <c r="S314" s="161"/>
      <c r="T314" s="162"/>
      <c r="AT314" s="156" t="s">
        <v>127</v>
      </c>
      <c r="AU314" s="156" t="s">
        <v>78</v>
      </c>
      <c r="AV314" s="13" t="s">
        <v>78</v>
      </c>
      <c r="AW314" s="13" t="s">
        <v>30</v>
      </c>
      <c r="AX314" s="13" t="s">
        <v>31</v>
      </c>
      <c r="AY314" s="156" t="s">
        <v>118</v>
      </c>
    </row>
    <row r="315" spans="2:63" s="12" customFormat="1" ht="22.9" customHeight="1">
      <c r="B315" s="127"/>
      <c r="D315" s="128" t="s">
        <v>68</v>
      </c>
      <c r="E315" s="138" t="s">
        <v>125</v>
      </c>
      <c r="F315" s="138" t="s">
        <v>521</v>
      </c>
      <c r="I315" s="130"/>
      <c r="J315" s="139">
        <f>BK315</f>
        <v>0</v>
      </c>
      <c r="L315" s="127"/>
      <c r="M315" s="132"/>
      <c r="N315" s="133"/>
      <c r="O315" s="133"/>
      <c r="P315" s="134">
        <f>SUM(P316:P326)</f>
        <v>0</v>
      </c>
      <c r="Q315" s="133"/>
      <c r="R315" s="134">
        <f>SUM(R316:R326)</f>
        <v>0</v>
      </c>
      <c r="S315" s="133"/>
      <c r="T315" s="135">
        <f>SUM(T316:T326)</f>
        <v>0</v>
      </c>
      <c r="AR315" s="128" t="s">
        <v>31</v>
      </c>
      <c r="AT315" s="136" t="s">
        <v>68</v>
      </c>
      <c r="AU315" s="136" t="s">
        <v>31</v>
      </c>
      <c r="AY315" s="128" t="s">
        <v>118</v>
      </c>
      <c r="BK315" s="137">
        <f>SUM(BK316:BK326)</f>
        <v>0</v>
      </c>
    </row>
    <row r="316" spans="1:65" s="2" customFormat="1" ht="21.75" customHeight="1">
      <c r="A316" s="35"/>
      <c r="B316" s="140"/>
      <c r="C316" s="141" t="s">
        <v>556</v>
      </c>
      <c r="D316" s="141" t="s">
        <v>121</v>
      </c>
      <c r="E316" s="142" t="s">
        <v>1369</v>
      </c>
      <c r="F316" s="143" t="s">
        <v>1370</v>
      </c>
      <c r="G316" s="144" t="s">
        <v>325</v>
      </c>
      <c r="H316" s="145">
        <v>12.996</v>
      </c>
      <c r="I316" s="146"/>
      <c r="J316" s="147">
        <f>ROUND(I316*H316,2)</f>
        <v>0</v>
      </c>
      <c r="K316" s="143" t="s">
        <v>271</v>
      </c>
      <c r="L316" s="36"/>
      <c r="M316" s="148" t="s">
        <v>3</v>
      </c>
      <c r="N316" s="149" t="s">
        <v>40</v>
      </c>
      <c r="O316" s="56"/>
      <c r="P316" s="150">
        <f>O316*H316</f>
        <v>0</v>
      </c>
      <c r="Q316" s="150">
        <v>0</v>
      </c>
      <c r="R316" s="150">
        <f>Q316*H316</f>
        <v>0</v>
      </c>
      <c r="S316" s="150">
        <v>0</v>
      </c>
      <c r="T316" s="151">
        <f>S316*H316</f>
        <v>0</v>
      </c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R316" s="152" t="s">
        <v>125</v>
      </c>
      <c r="AT316" s="152" t="s">
        <v>121</v>
      </c>
      <c r="AU316" s="152" t="s">
        <v>78</v>
      </c>
      <c r="AY316" s="20" t="s">
        <v>118</v>
      </c>
      <c r="BE316" s="153">
        <f>IF(N316="základní",J316,0)</f>
        <v>0</v>
      </c>
      <c r="BF316" s="153">
        <f>IF(N316="snížená",J316,0)</f>
        <v>0</v>
      </c>
      <c r="BG316" s="153">
        <f>IF(N316="zákl. přenesená",J316,0)</f>
        <v>0</v>
      </c>
      <c r="BH316" s="153">
        <f>IF(N316="sníž. přenesená",J316,0)</f>
        <v>0</v>
      </c>
      <c r="BI316" s="153">
        <f>IF(N316="nulová",J316,0)</f>
        <v>0</v>
      </c>
      <c r="BJ316" s="20" t="s">
        <v>31</v>
      </c>
      <c r="BK316" s="153">
        <f>ROUND(I316*H316,2)</f>
        <v>0</v>
      </c>
      <c r="BL316" s="20" t="s">
        <v>125</v>
      </c>
      <c r="BM316" s="152" t="s">
        <v>1760</v>
      </c>
    </row>
    <row r="317" spans="1:47" s="2" customFormat="1" ht="11.25">
      <c r="A317" s="35"/>
      <c r="B317" s="36"/>
      <c r="C317" s="35"/>
      <c r="D317" s="181" t="s">
        <v>273</v>
      </c>
      <c r="E317" s="35"/>
      <c r="F317" s="182" t="s">
        <v>1372</v>
      </c>
      <c r="G317" s="35"/>
      <c r="H317" s="35"/>
      <c r="I317" s="183"/>
      <c r="J317" s="35"/>
      <c r="K317" s="35"/>
      <c r="L317" s="36"/>
      <c r="M317" s="184"/>
      <c r="N317" s="185"/>
      <c r="O317" s="56"/>
      <c r="P317" s="56"/>
      <c r="Q317" s="56"/>
      <c r="R317" s="56"/>
      <c r="S317" s="56"/>
      <c r="T317" s="57"/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T317" s="20" t="s">
        <v>273</v>
      </c>
      <c r="AU317" s="20" t="s">
        <v>78</v>
      </c>
    </row>
    <row r="318" spans="2:51" s="14" customFormat="1" ht="11.25">
      <c r="B318" s="163"/>
      <c r="D318" s="155" t="s">
        <v>127</v>
      </c>
      <c r="E318" s="164" t="s">
        <v>3</v>
      </c>
      <c r="F318" s="165" t="s">
        <v>1324</v>
      </c>
      <c r="H318" s="164" t="s">
        <v>3</v>
      </c>
      <c r="I318" s="166"/>
      <c r="L318" s="163"/>
      <c r="M318" s="167"/>
      <c r="N318" s="168"/>
      <c r="O318" s="168"/>
      <c r="P318" s="168"/>
      <c r="Q318" s="168"/>
      <c r="R318" s="168"/>
      <c r="S318" s="168"/>
      <c r="T318" s="169"/>
      <c r="AT318" s="164" t="s">
        <v>127</v>
      </c>
      <c r="AU318" s="164" t="s">
        <v>78</v>
      </c>
      <c r="AV318" s="14" t="s">
        <v>31</v>
      </c>
      <c r="AW318" s="14" t="s">
        <v>30</v>
      </c>
      <c r="AX318" s="14" t="s">
        <v>69</v>
      </c>
      <c r="AY318" s="164" t="s">
        <v>118</v>
      </c>
    </row>
    <row r="319" spans="2:51" s="13" customFormat="1" ht="11.25">
      <c r="B319" s="154"/>
      <c r="D319" s="155" t="s">
        <v>127</v>
      </c>
      <c r="E319" s="156" t="s">
        <v>3</v>
      </c>
      <c r="F319" s="157" t="s">
        <v>1761</v>
      </c>
      <c r="H319" s="158">
        <v>12.996</v>
      </c>
      <c r="I319" s="159"/>
      <c r="L319" s="154"/>
      <c r="M319" s="160"/>
      <c r="N319" s="161"/>
      <c r="O319" s="161"/>
      <c r="P319" s="161"/>
      <c r="Q319" s="161"/>
      <c r="R319" s="161"/>
      <c r="S319" s="161"/>
      <c r="T319" s="162"/>
      <c r="AT319" s="156" t="s">
        <v>127</v>
      </c>
      <c r="AU319" s="156" t="s">
        <v>78</v>
      </c>
      <c r="AV319" s="13" t="s">
        <v>78</v>
      </c>
      <c r="AW319" s="13" t="s">
        <v>30</v>
      </c>
      <c r="AX319" s="13" t="s">
        <v>69</v>
      </c>
      <c r="AY319" s="156" t="s">
        <v>118</v>
      </c>
    </row>
    <row r="320" spans="2:51" s="15" customFormat="1" ht="11.25">
      <c r="B320" s="170"/>
      <c r="D320" s="155" t="s">
        <v>127</v>
      </c>
      <c r="E320" s="171" t="s">
        <v>3</v>
      </c>
      <c r="F320" s="172" t="s">
        <v>150</v>
      </c>
      <c r="H320" s="173">
        <v>12.996</v>
      </c>
      <c r="I320" s="174"/>
      <c r="L320" s="170"/>
      <c r="M320" s="175"/>
      <c r="N320" s="176"/>
      <c r="O320" s="176"/>
      <c r="P320" s="176"/>
      <c r="Q320" s="176"/>
      <c r="R320" s="176"/>
      <c r="S320" s="176"/>
      <c r="T320" s="177"/>
      <c r="AT320" s="171" t="s">
        <v>127</v>
      </c>
      <c r="AU320" s="171" t="s">
        <v>78</v>
      </c>
      <c r="AV320" s="15" t="s">
        <v>125</v>
      </c>
      <c r="AW320" s="15" t="s">
        <v>30</v>
      </c>
      <c r="AX320" s="15" t="s">
        <v>31</v>
      </c>
      <c r="AY320" s="171" t="s">
        <v>118</v>
      </c>
    </row>
    <row r="321" spans="1:65" s="2" customFormat="1" ht="24.2" customHeight="1">
      <c r="A321" s="35"/>
      <c r="B321" s="140"/>
      <c r="C321" s="141" t="s">
        <v>563</v>
      </c>
      <c r="D321" s="141" t="s">
        <v>121</v>
      </c>
      <c r="E321" s="142" t="s">
        <v>542</v>
      </c>
      <c r="F321" s="143" t="s">
        <v>543</v>
      </c>
      <c r="G321" s="144" t="s">
        <v>325</v>
      </c>
      <c r="H321" s="145">
        <v>12.996</v>
      </c>
      <c r="I321" s="146"/>
      <c r="J321" s="147">
        <f>ROUND(I321*H321,2)</f>
        <v>0</v>
      </c>
      <c r="K321" s="143" t="s">
        <v>271</v>
      </c>
      <c r="L321" s="36"/>
      <c r="M321" s="148" t="s">
        <v>3</v>
      </c>
      <c r="N321" s="149" t="s">
        <v>40</v>
      </c>
      <c r="O321" s="56"/>
      <c r="P321" s="150">
        <f>O321*H321</f>
        <v>0</v>
      </c>
      <c r="Q321" s="150">
        <v>0</v>
      </c>
      <c r="R321" s="150">
        <f>Q321*H321</f>
        <v>0</v>
      </c>
      <c r="S321" s="150">
        <v>0</v>
      </c>
      <c r="T321" s="151">
        <f>S321*H321</f>
        <v>0</v>
      </c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R321" s="152" t="s">
        <v>125</v>
      </c>
      <c r="AT321" s="152" t="s">
        <v>121</v>
      </c>
      <c r="AU321" s="152" t="s">
        <v>78</v>
      </c>
      <c r="AY321" s="20" t="s">
        <v>118</v>
      </c>
      <c r="BE321" s="153">
        <f>IF(N321="základní",J321,0)</f>
        <v>0</v>
      </c>
      <c r="BF321" s="153">
        <f>IF(N321="snížená",J321,0)</f>
        <v>0</v>
      </c>
      <c r="BG321" s="153">
        <f>IF(N321="zákl. přenesená",J321,0)</f>
        <v>0</v>
      </c>
      <c r="BH321" s="153">
        <f>IF(N321="sníž. přenesená",J321,0)</f>
        <v>0</v>
      </c>
      <c r="BI321" s="153">
        <f>IF(N321="nulová",J321,0)</f>
        <v>0</v>
      </c>
      <c r="BJ321" s="20" t="s">
        <v>31</v>
      </c>
      <c r="BK321" s="153">
        <f>ROUND(I321*H321,2)</f>
        <v>0</v>
      </c>
      <c r="BL321" s="20" t="s">
        <v>125</v>
      </c>
      <c r="BM321" s="152" t="s">
        <v>1762</v>
      </c>
    </row>
    <row r="322" spans="1:47" s="2" customFormat="1" ht="11.25">
      <c r="A322" s="35"/>
      <c r="B322" s="36"/>
      <c r="C322" s="35"/>
      <c r="D322" s="181" t="s">
        <v>273</v>
      </c>
      <c r="E322" s="35"/>
      <c r="F322" s="182" t="s">
        <v>545</v>
      </c>
      <c r="G322" s="35"/>
      <c r="H322" s="35"/>
      <c r="I322" s="183"/>
      <c r="J322" s="35"/>
      <c r="K322" s="35"/>
      <c r="L322" s="36"/>
      <c r="M322" s="184"/>
      <c r="N322" s="185"/>
      <c r="O322" s="56"/>
      <c r="P322" s="56"/>
      <c r="Q322" s="56"/>
      <c r="R322" s="56"/>
      <c r="S322" s="56"/>
      <c r="T322" s="57"/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T322" s="20" t="s">
        <v>273</v>
      </c>
      <c r="AU322" s="20" t="s">
        <v>78</v>
      </c>
    </row>
    <row r="323" spans="2:51" s="13" customFormat="1" ht="11.25">
      <c r="B323" s="154"/>
      <c r="D323" s="155" t="s">
        <v>127</v>
      </c>
      <c r="E323" s="156" t="s">
        <v>3</v>
      </c>
      <c r="F323" s="157" t="s">
        <v>1763</v>
      </c>
      <c r="H323" s="158">
        <v>12.996</v>
      </c>
      <c r="I323" s="159"/>
      <c r="L323" s="154"/>
      <c r="M323" s="160"/>
      <c r="N323" s="161"/>
      <c r="O323" s="161"/>
      <c r="P323" s="161"/>
      <c r="Q323" s="161"/>
      <c r="R323" s="161"/>
      <c r="S323" s="161"/>
      <c r="T323" s="162"/>
      <c r="AT323" s="156" t="s">
        <v>127</v>
      </c>
      <c r="AU323" s="156" t="s">
        <v>78</v>
      </c>
      <c r="AV323" s="13" t="s">
        <v>78</v>
      </c>
      <c r="AW323" s="13" t="s">
        <v>30</v>
      </c>
      <c r="AX323" s="13" t="s">
        <v>31</v>
      </c>
      <c r="AY323" s="156" t="s">
        <v>118</v>
      </c>
    </row>
    <row r="324" spans="1:65" s="2" customFormat="1" ht="24.2" customHeight="1">
      <c r="A324" s="35"/>
      <c r="B324" s="140"/>
      <c r="C324" s="141" t="s">
        <v>574</v>
      </c>
      <c r="D324" s="141" t="s">
        <v>121</v>
      </c>
      <c r="E324" s="142" t="s">
        <v>542</v>
      </c>
      <c r="F324" s="143" t="s">
        <v>543</v>
      </c>
      <c r="G324" s="144" t="s">
        <v>325</v>
      </c>
      <c r="H324" s="145">
        <v>12.996</v>
      </c>
      <c r="I324" s="146"/>
      <c r="J324" s="147">
        <f>ROUND(I324*H324,2)</f>
        <v>0</v>
      </c>
      <c r="K324" s="143" t="s">
        <v>271</v>
      </c>
      <c r="L324" s="36"/>
      <c r="M324" s="148" t="s">
        <v>3</v>
      </c>
      <c r="N324" s="149" t="s">
        <v>40</v>
      </c>
      <c r="O324" s="56"/>
      <c r="P324" s="150">
        <f>O324*H324</f>
        <v>0</v>
      </c>
      <c r="Q324" s="150">
        <v>0</v>
      </c>
      <c r="R324" s="150">
        <f>Q324*H324</f>
        <v>0</v>
      </c>
      <c r="S324" s="150">
        <v>0</v>
      </c>
      <c r="T324" s="151">
        <f>S324*H324</f>
        <v>0</v>
      </c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R324" s="152" t="s">
        <v>125</v>
      </c>
      <c r="AT324" s="152" t="s">
        <v>121</v>
      </c>
      <c r="AU324" s="152" t="s">
        <v>78</v>
      </c>
      <c r="AY324" s="20" t="s">
        <v>118</v>
      </c>
      <c r="BE324" s="153">
        <f>IF(N324="základní",J324,0)</f>
        <v>0</v>
      </c>
      <c r="BF324" s="153">
        <f>IF(N324="snížená",J324,0)</f>
        <v>0</v>
      </c>
      <c r="BG324" s="153">
        <f>IF(N324="zákl. přenesená",J324,0)</f>
        <v>0</v>
      </c>
      <c r="BH324" s="153">
        <f>IF(N324="sníž. přenesená",J324,0)</f>
        <v>0</v>
      </c>
      <c r="BI324" s="153">
        <f>IF(N324="nulová",J324,0)</f>
        <v>0</v>
      </c>
      <c r="BJ324" s="20" t="s">
        <v>31</v>
      </c>
      <c r="BK324" s="153">
        <f>ROUND(I324*H324,2)</f>
        <v>0</v>
      </c>
      <c r="BL324" s="20" t="s">
        <v>125</v>
      </c>
      <c r="BM324" s="152" t="s">
        <v>1764</v>
      </c>
    </row>
    <row r="325" spans="1:47" s="2" customFormat="1" ht="11.25">
      <c r="A325" s="35"/>
      <c r="B325" s="36"/>
      <c r="C325" s="35"/>
      <c r="D325" s="181" t="s">
        <v>273</v>
      </c>
      <c r="E325" s="35"/>
      <c r="F325" s="182" t="s">
        <v>545</v>
      </c>
      <c r="G325" s="35"/>
      <c r="H325" s="35"/>
      <c r="I325" s="183"/>
      <c r="J325" s="35"/>
      <c r="K325" s="35"/>
      <c r="L325" s="36"/>
      <c r="M325" s="184"/>
      <c r="N325" s="185"/>
      <c r="O325" s="56"/>
      <c r="P325" s="56"/>
      <c r="Q325" s="56"/>
      <c r="R325" s="56"/>
      <c r="S325" s="56"/>
      <c r="T325" s="57"/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T325" s="20" t="s">
        <v>273</v>
      </c>
      <c r="AU325" s="20" t="s">
        <v>78</v>
      </c>
    </row>
    <row r="326" spans="2:51" s="13" customFormat="1" ht="11.25">
      <c r="B326" s="154"/>
      <c r="D326" s="155" t="s">
        <v>127</v>
      </c>
      <c r="E326" s="156" t="s">
        <v>3</v>
      </c>
      <c r="F326" s="157" t="s">
        <v>1763</v>
      </c>
      <c r="H326" s="158">
        <v>12.996</v>
      </c>
      <c r="I326" s="159"/>
      <c r="L326" s="154"/>
      <c r="M326" s="160"/>
      <c r="N326" s="161"/>
      <c r="O326" s="161"/>
      <c r="P326" s="161"/>
      <c r="Q326" s="161"/>
      <c r="R326" s="161"/>
      <c r="S326" s="161"/>
      <c r="T326" s="162"/>
      <c r="AT326" s="156" t="s">
        <v>127</v>
      </c>
      <c r="AU326" s="156" t="s">
        <v>78</v>
      </c>
      <c r="AV326" s="13" t="s">
        <v>78</v>
      </c>
      <c r="AW326" s="13" t="s">
        <v>30</v>
      </c>
      <c r="AX326" s="13" t="s">
        <v>31</v>
      </c>
      <c r="AY326" s="156" t="s">
        <v>118</v>
      </c>
    </row>
    <row r="327" spans="2:63" s="12" customFormat="1" ht="22.9" customHeight="1">
      <c r="B327" s="127"/>
      <c r="D327" s="128" t="s">
        <v>68</v>
      </c>
      <c r="E327" s="138" t="s">
        <v>160</v>
      </c>
      <c r="F327" s="138" t="s">
        <v>628</v>
      </c>
      <c r="I327" s="130"/>
      <c r="J327" s="139">
        <f>BK327</f>
        <v>0</v>
      </c>
      <c r="L327" s="127"/>
      <c r="M327" s="132"/>
      <c r="N327" s="133"/>
      <c r="O327" s="133"/>
      <c r="P327" s="134">
        <f>SUM(P328:P439)</f>
        <v>0</v>
      </c>
      <c r="Q327" s="133"/>
      <c r="R327" s="134">
        <f>SUM(R328:R439)</f>
        <v>1.1127743300000001</v>
      </c>
      <c r="S327" s="133"/>
      <c r="T327" s="135">
        <f>SUM(T328:T439)</f>
        <v>0</v>
      </c>
      <c r="AR327" s="128" t="s">
        <v>31</v>
      </c>
      <c r="AT327" s="136" t="s">
        <v>68</v>
      </c>
      <c r="AU327" s="136" t="s">
        <v>31</v>
      </c>
      <c r="AY327" s="128" t="s">
        <v>118</v>
      </c>
      <c r="BK327" s="137">
        <f>SUM(BK328:BK439)</f>
        <v>0</v>
      </c>
    </row>
    <row r="328" spans="1:65" s="2" customFormat="1" ht="24.2" customHeight="1">
      <c r="A328" s="35"/>
      <c r="B328" s="140"/>
      <c r="C328" s="141" t="s">
        <v>579</v>
      </c>
      <c r="D328" s="141" t="s">
        <v>121</v>
      </c>
      <c r="E328" s="142" t="s">
        <v>1765</v>
      </c>
      <c r="F328" s="143" t="s">
        <v>1766</v>
      </c>
      <c r="G328" s="144" t="s">
        <v>142</v>
      </c>
      <c r="H328" s="145">
        <v>77.5</v>
      </c>
      <c r="I328" s="146"/>
      <c r="J328" s="147">
        <f>ROUND(I328*H328,2)</f>
        <v>0</v>
      </c>
      <c r="K328" s="143" t="s">
        <v>271</v>
      </c>
      <c r="L328" s="36"/>
      <c r="M328" s="148" t="s">
        <v>3</v>
      </c>
      <c r="N328" s="149" t="s">
        <v>40</v>
      </c>
      <c r="O328" s="56"/>
      <c r="P328" s="150">
        <f>O328*H328</f>
        <v>0</v>
      </c>
      <c r="Q328" s="150">
        <v>0</v>
      </c>
      <c r="R328" s="150">
        <f>Q328*H328</f>
        <v>0</v>
      </c>
      <c r="S328" s="150">
        <v>0</v>
      </c>
      <c r="T328" s="151">
        <f>S328*H328</f>
        <v>0</v>
      </c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R328" s="152" t="s">
        <v>125</v>
      </c>
      <c r="AT328" s="152" t="s">
        <v>121</v>
      </c>
      <c r="AU328" s="152" t="s">
        <v>78</v>
      </c>
      <c r="AY328" s="20" t="s">
        <v>118</v>
      </c>
      <c r="BE328" s="153">
        <f>IF(N328="základní",J328,0)</f>
        <v>0</v>
      </c>
      <c r="BF328" s="153">
        <f>IF(N328="snížená",J328,0)</f>
        <v>0</v>
      </c>
      <c r="BG328" s="153">
        <f>IF(N328="zákl. přenesená",J328,0)</f>
        <v>0</v>
      </c>
      <c r="BH328" s="153">
        <f>IF(N328="sníž. přenesená",J328,0)</f>
        <v>0</v>
      </c>
      <c r="BI328" s="153">
        <f>IF(N328="nulová",J328,0)</f>
        <v>0</v>
      </c>
      <c r="BJ328" s="20" t="s">
        <v>31</v>
      </c>
      <c r="BK328" s="153">
        <f>ROUND(I328*H328,2)</f>
        <v>0</v>
      </c>
      <c r="BL328" s="20" t="s">
        <v>125</v>
      </c>
      <c r="BM328" s="152" t="s">
        <v>1767</v>
      </c>
    </row>
    <row r="329" spans="1:47" s="2" customFormat="1" ht="11.25">
      <c r="A329" s="35"/>
      <c r="B329" s="36"/>
      <c r="C329" s="35"/>
      <c r="D329" s="181" t="s">
        <v>273</v>
      </c>
      <c r="E329" s="35"/>
      <c r="F329" s="182" t="s">
        <v>1768</v>
      </c>
      <c r="G329" s="35"/>
      <c r="H329" s="35"/>
      <c r="I329" s="183"/>
      <c r="J329" s="35"/>
      <c r="K329" s="35"/>
      <c r="L329" s="36"/>
      <c r="M329" s="184"/>
      <c r="N329" s="185"/>
      <c r="O329" s="56"/>
      <c r="P329" s="56"/>
      <c r="Q329" s="56"/>
      <c r="R329" s="56"/>
      <c r="S329" s="56"/>
      <c r="T329" s="57"/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T329" s="20" t="s">
        <v>273</v>
      </c>
      <c r="AU329" s="20" t="s">
        <v>78</v>
      </c>
    </row>
    <row r="330" spans="2:51" s="13" customFormat="1" ht="11.25">
      <c r="B330" s="154"/>
      <c r="D330" s="155" t="s">
        <v>127</v>
      </c>
      <c r="E330" s="156" t="s">
        <v>3</v>
      </c>
      <c r="F330" s="157" t="s">
        <v>1769</v>
      </c>
      <c r="H330" s="158">
        <v>77.5</v>
      </c>
      <c r="I330" s="159"/>
      <c r="L330" s="154"/>
      <c r="M330" s="160"/>
      <c r="N330" s="161"/>
      <c r="O330" s="161"/>
      <c r="P330" s="161"/>
      <c r="Q330" s="161"/>
      <c r="R330" s="161"/>
      <c r="S330" s="161"/>
      <c r="T330" s="162"/>
      <c r="AT330" s="156" t="s">
        <v>127</v>
      </c>
      <c r="AU330" s="156" t="s">
        <v>78</v>
      </c>
      <c r="AV330" s="13" t="s">
        <v>78</v>
      </c>
      <c r="AW330" s="13" t="s">
        <v>30</v>
      </c>
      <c r="AX330" s="13" t="s">
        <v>31</v>
      </c>
      <c r="AY330" s="156" t="s">
        <v>118</v>
      </c>
    </row>
    <row r="331" spans="1:65" s="2" customFormat="1" ht="16.5" customHeight="1">
      <c r="A331" s="35"/>
      <c r="B331" s="140"/>
      <c r="C331" s="194" t="s">
        <v>586</v>
      </c>
      <c r="D331" s="194" t="s">
        <v>445</v>
      </c>
      <c r="E331" s="195" t="s">
        <v>1770</v>
      </c>
      <c r="F331" s="196" t="s">
        <v>1771</v>
      </c>
      <c r="G331" s="197" t="s">
        <v>142</v>
      </c>
      <c r="H331" s="198">
        <v>78.663</v>
      </c>
      <c r="I331" s="199"/>
      <c r="J331" s="200">
        <f>ROUND(I331*H331,2)</f>
        <v>0</v>
      </c>
      <c r="K331" s="196" t="s">
        <v>271</v>
      </c>
      <c r="L331" s="201"/>
      <c r="M331" s="202" t="s">
        <v>3</v>
      </c>
      <c r="N331" s="203" t="s">
        <v>40</v>
      </c>
      <c r="O331" s="56"/>
      <c r="P331" s="150">
        <f>O331*H331</f>
        <v>0</v>
      </c>
      <c r="Q331" s="150">
        <v>0.00028</v>
      </c>
      <c r="R331" s="150">
        <f>Q331*H331</f>
        <v>0.022025639999999996</v>
      </c>
      <c r="S331" s="150">
        <v>0</v>
      </c>
      <c r="T331" s="151">
        <f>S331*H331</f>
        <v>0</v>
      </c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R331" s="152" t="s">
        <v>160</v>
      </c>
      <c r="AT331" s="152" t="s">
        <v>445</v>
      </c>
      <c r="AU331" s="152" t="s">
        <v>78</v>
      </c>
      <c r="AY331" s="20" t="s">
        <v>118</v>
      </c>
      <c r="BE331" s="153">
        <f>IF(N331="základní",J331,0)</f>
        <v>0</v>
      </c>
      <c r="BF331" s="153">
        <f>IF(N331="snížená",J331,0)</f>
        <v>0</v>
      </c>
      <c r="BG331" s="153">
        <f>IF(N331="zákl. přenesená",J331,0)</f>
        <v>0</v>
      </c>
      <c r="BH331" s="153">
        <f>IF(N331="sníž. přenesená",J331,0)</f>
        <v>0</v>
      </c>
      <c r="BI331" s="153">
        <f>IF(N331="nulová",J331,0)</f>
        <v>0</v>
      </c>
      <c r="BJ331" s="20" t="s">
        <v>31</v>
      </c>
      <c r="BK331" s="153">
        <f>ROUND(I331*H331,2)</f>
        <v>0</v>
      </c>
      <c r="BL331" s="20" t="s">
        <v>125</v>
      </c>
      <c r="BM331" s="152" t="s">
        <v>1772</v>
      </c>
    </row>
    <row r="332" spans="2:51" s="13" customFormat="1" ht="11.25">
      <c r="B332" s="154"/>
      <c r="D332" s="155" t="s">
        <v>127</v>
      </c>
      <c r="E332" s="156" t="s">
        <v>3</v>
      </c>
      <c r="F332" s="157" t="s">
        <v>1773</v>
      </c>
      <c r="H332" s="158">
        <v>78.663</v>
      </c>
      <c r="I332" s="159"/>
      <c r="L332" s="154"/>
      <c r="M332" s="160"/>
      <c r="N332" s="161"/>
      <c r="O332" s="161"/>
      <c r="P332" s="161"/>
      <c r="Q332" s="161"/>
      <c r="R332" s="161"/>
      <c r="S332" s="161"/>
      <c r="T332" s="162"/>
      <c r="AT332" s="156" t="s">
        <v>127</v>
      </c>
      <c r="AU332" s="156" t="s">
        <v>78</v>
      </c>
      <c r="AV332" s="13" t="s">
        <v>78</v>
      </c>
      <c r="AW332" s="13" t="s">
        <v>30</v>
      </c>
      <c r="AX332" s="13" t="s">
        <v>69</v>
      </c>
      <c r="AY332" s="156" t="s">
        <v>118</v>
      </c>
    </row>
    <row r="333" spans="2:51" s="15" customFormat="1" ht="11.25">
      <c r="B333" s="170"/>
      <c r="D333" s="155" t="s">
        <v>127</v>
      </c>
      <c r="E333" s="171" t="s">
        <v>3</v>
      </c>
      <c r="F333" s="172" t="s">
        <v>150</v>
      </c>
      <c r="H333" s="173">
        <v>78.663</v>
      </c>
      <c r="I333" s="174"/>
      <c r="L333" s="170"/>
      <c r="M333" s="175"/>
      <c r="N333" s="176"/>
      <c r="O333" s="176"/>
      <c r="P333" s="176"/>
      <c r="Q333" s="176"/>
      <c r="R333" s="176"/>
      <c r="S333" s="176"/>
      <c r="T333" s="177"/>
      <c r="AT333" s="171" t="s">
        <v>127</v>
      </c>
      <c r="AU333" s="171" t="s">
        <v>78</v>
      </c>
      <c r="AV333" s="15" t="s">
        <v>125</v>
      </c>
      <c r="AW333" s="15" t="s">
        <v>30</v>
      </c>
      <c r="AX333" s="15" t="s">
        <v>31</v>
      </c>
      <c r="AY333" s="171" t="s">
        <v>118</v>
      </c>
    </row>
    <row r="334" spans="1:65" s="2" customFormat="1" ht="24.2" customHeight="1">
      <c r="A334" s="35"/>
      <c r="B334" s="140"/>
      <c r="C334" s="194" t="s">
        <v>591</v>
      </c>
      <c r="D334" s="194" t="s">
        <v>445</v>
      </c>
      <c r="E334" s="195" t="s">
        <v>1774</v>
      </c>
      <c r="F334" s="196" t="s">
        <v>1775</v>
      </c>
      <c r="G334" s="197" t="s">
        <v>171</v>
      </c>
      <c r="H334" s="198">
        <v>7.105</v>
      </c>
      <c r="I334" s="199"/>
      <c r="J334" s="200">
        <f>ROUND(I334*H334,2)</f>
        <v>0</v>
      </c>
      <c r="K334" s="196" t="s">
        <v>3</v>
      </c>
      <c r="L334" s="201"/>
      <c r="M334" s="202" t="s">
        <v>3</v>
      </c>
      <c r="N334" s="203" t="s">
        <v>40</v>
      </c>
      <c r="O334" s="56"/>
      <c r="P334" s="150">
        <f>O334*H334</f>
        <v>0</v>
      </c>
      <c r="Q334" s="150">
        <v>0.00012</v>
      </c>
      <c r="R334" s="150">
        <f>Q334*H334</f>
        <v>0.0008526000000000001</v>
      </c>
      <c r="S334" s="150">
        <v>0</v>
      </c>
      <c r="T334" s="151">
        <f>S334*H334</f>
        <v>0</v>
      </c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R334" s="152" t="s">
        <v>160</v>
      </c>
      <c r="AT334" s="152" t="s">
        <v>445</v>
      </c>
      <c r="AU334" s="152" t="s">
        <v>78</v>
      </c>
      <c r="AY334" s="20" t="s">
        <v>118</v>
      </c>
      <c r="BE334" s="153">
        <f>IF(N334="základní",J334,0)</f>
        <v>0</v>
      </c>
      <c r="BF334" s="153">
        <f>IF(N334="snížená",J334,0)</f>
        <v>0</v>
      </c>
      <c r="BG334" s="153">
        <f>IF(N334="zákl. přenesená",J334,0)</f>
        <v>0</v>
      </c>
      <c r="BH334" s="153">
        <f>IF(N334="sníž. přenesená",J334,0)</f>
        <v>0</v>
      </c>
      <c r="BI334" s="153">
        <f>IF(N334="nulová",J334,0)</f>
        <v>0</v>
      </c>
      <c r="BJ334" s="20" t="s">
        <v>31</v>
      </c>
      <c r="BK334" s="153">
        <f>ROUND(I334*H334,2)</f>
        <v>0</v>
      </c>
      <c r="BL334" s="20" t="s">
        <v>125</v>
      </c>
      <c r="BM334" s="152" t="s">
        <v>1776</v>
      </c>
    </row>
    <row r="335" spans="2:51" s="13" customFormat="1" ht="11.25">
      <c r="B335" s="154"/>
      <c r="D335" s="155" t="s">
        <v>127</v>
      </c>
      <c r="E335" s="156" t="s">
        <v>3</v>
      </c>
      <c r="F335" s="157" t="s">
        <v>1777</v>
      </c>
      <c r="H335" s="158">
        <v>7.105</v>
      </c>
      <c r="I335" s="159"/>
      <c r="L335" s="154"/>
      <c r="M335" s="160"/>
      <c r="N335" s="161"/>
      <c r="O335" s="161"/>
      <c r="P335" s="161"/>
      <c r="Q335" s="161"/>
      <c r="R335" s="161"/>
      <c r="S335" s="161"/>
      <c r="T335" s="162"/>
      <c r="AT335" s="156" t="s">
        <v>127</v>
      </c>
      <c r="AU335" s="156" t="s">
        <v>78</v>
      </c>
      <c r="AV335" s="13" t="s">
        <v>78</v>
      </c>
      <c r="AW335" s="13" t="s">
        <v>30</v>
      </c>
      <c r="AX335" s="13" t="s">
        <v>69</v>
      </c>
      <c r="AY335" s="156" t="s">
        <v>118</v>
      </c>
    </row>
    <row r="336" spans="2:51" s="15" customFormat="1" ht="11.25">
      <c r="B336" s="170"/>
      <c r="D336" s="155" t="s">
        <v>127</v>
      </c>
      <c r="E336" s="171" t="s">
        <v>3</v>
      </c>
      <c r="F336" s="172" t="s">
        <v>150</v>
      </c>
      <c r="H336" s="173">
        <v>7.105</v>
      </c>
      <c r="I336" s="174"/>
      <c r="L336" s="170"/>
      <c r="M336" s="175"/>
      <c r="N336" s="176"/>
      <c r="O336" s="176"/>
      <c r="P336" s="176"/>
      <c r="Q336" s="176"/>
      <c r="R336" s="176"/>
      <c r="S336" s="176"/>
      <c r="T336" s="177"/>
      <c r="AT336" s="171" t="s">
        <v>127</v>
      </c>
      <c r="AU336" s="171" t="s">
        <v>78</v>
      </c>
      <c r="AV336" s="15" t="s">
        <v>125</v>
      </c>
      <c r="AW336" s="15" t="s">
        <v>30</v>
      </c>
      <c r="AX336" s="15" t="s">
        <v>31</v>
      </c>
      <c r="AY336" s="171" t="s">
        <v>118</v>
      </c>
    </row>
    <row r="337" spans="1:65" s="2" customFormat="1" ht="24.2" customHeight="1">
      <c r="A337" s="35"/>
      <c r="B337" s="140"/>
      <c r="C337" s="194" t="s">
        <v>596</v>
      </c>
      <c r="D337" s="194" t="s">
        <v>445</v>
      </c>
      <c r="E337" s="195" t="s">
        <v>1778</v>
      </c>
      <c r="F337" s="196" t="s">
        <v>1779</v>
      </c>
      <c r="G337" s="197" t="s">
        <v>171</v>
      </c>
      <c r="H337" s="198">
        <v>7.105</v>
      </c>
      <c r="I337" s="199"/>
      <c r="J337" s="200">
        <f>ROUND(I337*H337,2)</f>
        <v>0</v>
      </c>
      <c r="K337" s="196" t="s">
        <v>3</v>
      </c>
      <c r="L337" s="201"/>
      <c r="M337" s="202" t="s">
        <v>3</v>
      </c>
      <c r="N337" s="203" t="s">
        <v>40</v>
      </c>
      <c r="O337" s="56"/>
      <c r="P337" s="150">
        <f>O337*H337</f>
        <v>0</v>
      </c>
      <c r="Q337" s="150">
        <v>0.0001</v>
      </c>
      <c r="R337" s="150">
        <f>Q337*H337</f>
        <v>0.0007105000000000001</v>
      </c>
      <c r="S337" s="150">
        <v>0</v>
      </c>
      <c r="T337" s="151">
        <f>S337*H337</f>
        <v>0</v>
      </c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R337" s="152" t="s">
        <v>160</v>
      </c>
      <c r="AT337" s="152" t="s">
        <v>445</v>
      </c>
      <c r="AU337" s="152" t="s">
        <v>78</v>
      </c>
      <c r="AY337" s="20" t="s">
        <v>118</v>
      </c>
      <c r="BE337" s="153">
        <f>IF(N337="základní",J337,0)</f>
        <v>0</v>
      </c>
      <c r="BF337" s="153">
        <f>IF(N337="snížená",J337,0)</f>
        <v>0</v>
      </c>
      <c r="BG337" s="153">
        <f>IF(N337="zákl. přenesená",J337,0)</f>
        <v>0</v>
      </c>
      <c r="BH337" s="153">
        <f>IF(N337="sníž. přenesená",J337,0)</f>
        <v>0</v>
      </c>
      <c r="BI337" s="153">
        <f>IF(N337="nulová",J337,0)</f>
        <v>0</v>
      </c>
      <c r="BJ337" s="20" t="s">
        <v>31</v>
      </c>
      <c r="BK337" s="153">
        <f>ROUND(I337*H337,2)</f>
        <v>0</v>
      </c>
      <c r="BL337" s="20" t="s">
        <v>125</v>
      </c>
      <c r="BM337" s="152" t="s">
        <v>1780</v>
      </c>
    </row>
    <row r="338" spans="2:51" s="13" customFormat="1" ht="11.25">
      <c r="B338" s="154"/>
      <c r="D338" s="155" t="s">
        <v>127</v>
      </c>
      <c r="E338" s="156" t="s">
        <v>3</v>
      </c>
      <c r="F338" s="157" t="s">
        <v>1777</v>
      </c>
      <c r="H338" s="158">
        <v>7.105</v>
      </c>
      <c r="I338" s="159"/>
      <c r="L338" s="154"/>
      <c r="M338" s="160"/>
      <c r="N338" s="161"/>
      <c r="O338" s="161"/>
      <c r="P338" s="161"/>
      <c r="Q338" s="161"/>
      <c r="R338" s="161"/>
      <c r="S338" s="161"/>
      <c r="T338" s="162"/>
      <c r="AT338" s="156" t="s">
        <v>127</v>
      </c>
      <c r="AU338" s="156" t="s">
        <v>78</v>
      </c>
      <c r="AV338" s="13" t="s">
        <v>78</v>
      </c>
      <c r="AW338" s="13" t="s">
        <v>30</v>
      </c>
      <c r="AX338" s="13" t="s">
        <v>69</v>
      </c>
      <c r="AY338" s="156" t="s">
        <v>118</v>
      </c>
    </row>
    <row r="339" spans="2:51" s="15" customFormat="1" ht="11.25">
      <c r="B339" s="170"/>
      <c r="D339" s="155" t="s">
        <v>127</v>
      </c>
      <c r="E339" s="171" t="s">
        <v>3</v>
      </c>
      <c r="F339" s="172" t="s">
        <v>150</v>
      </c>
      <c r="H339" s="173">
        <v>7.105</v>
      </c>
      <c r="I339" s="174"/>
      <c r="L339" s="170"/>
      <c r="M339" s="175"/>
      <c r="N339" s="176"/>
      <c r="O339" s="176"/>
      <c r="P339" s="176"/>
      <c r="Q339" s="176"/>
      <c r="R339" s="176"/>
      <c r="S339" s="176"/>
      <c r="T339" s="177"/>
      <c r="AT339" s="171" t="s">
        <v>127</v>
      </c>
      <c r="AU339" s="171" t="s">
        <v>78</v>
      </c>
      <c r="AV339" s="15" t="s">
        <v>125</v>
      </c>
      <c r="AW339" s="15" t="s">
        <v>30</v>
      </c>
      <c r="AX339" s="15" t="s">
        <v>31</v>
      </c>
      <c r="AY339" s="171" t="s">
        <v>118</v>
      </c>
    </row>
    <row r="340" spans="1:65" s="2" customFormat="1" ht="24.2" customHeight="1">
      <c r="A340" s="35"/>
      <c r="B340" s="140"/>
      <c r="C340" s="141" t="s">
        <v>601</v>
      </c>
      <c r="D340" s="141" t="s">
        <v>121</v>
      </c>
      <c r="E340" s="142" t="s">
        <v>1781</v>
      </c>
      <c r="F340" s="143" t="s">
        <v>1782</v>
      </c>
      <c r="G340" s="144" t="s">
        <v>142</v>
      </c>
      <c r="H340" s="145">
        <v>29.5</v>
      </c>
      <c r="I340" s="146"/>
      <c r="J340" s="147">
        <f>ROUND(I340*H340,2)</f>
        <v>0</v>
      </c>
      <c r="K340" s="143" t="s">
        <v>271</v>
      </c>
      <c r="L340" s="36"/>
      <c r="M340" s="148" t="s">
        <v>3</v>
      </c>
      <c r="N340" s="149" t="s">
        <v>40</v>
      </c>
      <c r="O340" s="56"/>
      <c r="P340" s="150">
        <f>O340*H340</f>
        <v>0</v>
      </c>
      <c r="Q340" s="150">
        <v>0</v>
      </c>
      <c r="R340" s="150">
        <f>Q340*H340</f>
        <v>0</v>
      </c>
      <c r="S340" s="150">
        <v>0</v>
      </c>
      <c r="T340" s="151">
        <f>S340*H340</f>
        <v>0</v>
      </c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R340" s="152" t="s">
        <v>125</v>
      </c>
      <c r="AT340" s="152" t="s">
        <v>121</v>
      </c>
      <c r="AU340" s="152" t="s">
        <v>78</v>
      </c>
      <c r="AY340" s="20" t="s">
        <v>118</v>
      </c>
      <c r="BE340" s="153">
        <f>IF(N340="základní",J340,0)</f>
        <v>0</v>
      </c>
      <c r="BF340" s="153">
        <f>IF(N340="snížená",J340,0)</f>
        <v>0</v>
      </c>
      <c r="BG340" s="153">
        <f>IF(N340="zákl. přenesená",J340,0)</f>
        <v>0</v>
      </c>
      <c r="BH340" s="153">
        <f>IF(N340="sníž. přenesená",J340,0)</f>
        <v>0</v>
      </c>
      <c r="BI340" s="153">
        <f>IF(N340="nulová",J340,0)</f>
        <v>0</v>
      </c>
      <c r="BJ340" s="20" t="s">
        <v>31</v>
      </c>
      <c r="BK340" s="153">
        <f>ROUND(I340*H340,2)</f>
        <v>0</v>
      </c>
      <c r="BL340" s="20" t="s">
        <v>125</v>
      </c>
      <c r="BM340" s="152" t="s">
        <v>1783</v>
      </c>
    </row>
    <row r="341" spans="1:47" s="2" customFormat="1" ht="11.25">
      <c r="A341" s="35"/>
      <c r="B341" s="36"/>
      <c r="C341" s="35"/>
      <c r="D341" s="181" t="s">
        <v>273</v>
      </c>
      <c r="E341" s="35"/>
      <c r="F341" s="182" t="s">
        <v>1784</v>
      </c>
      <c r="G341" s="35"/>
      <c r="H341" s="35"/>
      <c r="I341" s="183"/>
      <c r="J341" s="35"/>
      <c r="K341" s="35"/>
      <c r="L341" s="36"/>
      <c r="M341" s="184"/>
      <c r="N341" s="185"/>
      <c r="O341" s="56"/>
      <c r="P341" s="56"/>
      <c r="Q341" s="56"/>
      <c r="R341" s="56"/>
      <c r="S341" s="56"/>
      <c r="T341" s="57"/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T341" s="20" t="s">
        <v>273</v>
      </c>
      <c r="AU341" s="20" t="s">
        <v>78</v>
      </c>
    </row>
    <row r="342" spans="2:51" s="13" customFormat="1" ht="11.25">
      <c r="B342" s="154"/>
      <c r="D342" s="155" t="s">
        <v>127</v>
      </c>
      <c r="E342" s="156" t="s">
        <v>3</v>
      </c>
      <c r="F342" s="157" t="s">
        <v>1785</v>
      </c>
      <c r="H342" s="158">
        <v>29.5</v>
      </c>
      <c r="I342" s="159"/>
      <c r="L342" s="154"/>
      <c r="M342" s="160"/>
      <c r="N342" s="161"/>
      <c r="O342" s="161"/>
      <c r="P342" s="161"/>
      <c r="Q342" s="161"/>
      <c r="R342" s="161"/>
      <c r="S342" s="161"/>
      <c r="T342" s="162"/>
      <c r="AT342" s="156" t="s">
        <v>127</v>
      </c>
      <c r="AU342" s="156" t="s">
        <v>78</v>
      </c>
      <c r="AV342" s="13" t="s">
        <v>78</v>
      </c>
      <c r="AW342" s="13" t="s">
        <v>30</v>
      </c>
      <c r="AX342" s="13" t="s">
        <v>31</v>
      </c>
      <c r="AY342" s="156" t="s">
        <v>118</v>
      </c>
    </row>
    <row r="343" spans="1:65" s="2" customFormat="1" ht="16.5" customHeight="1">
      <c r="A343" s="35"/>
      <c r="B343" s="140"/>
      <c r="C343" s="194" t="s">
        <v>605</v>
      </c>
      <c r="D343" s="194" t="s">
        <v>445</v>
      </c>
      <c r="E343" s="195" t="s">
        <v>1786</v>
      </c>
      <c r="F343" s="196" t="s">
        <v>1787</v>
      </c>
      <c r="G343" s="197" t="s">
        <v>142</v>
      </c>
      <c r="H343" s="198">
        <v>29.943</v>
      </c>
      <c r="I343" s="199"/>
      <c r="J343" s="200">
        <f>ROUND(I343*H343,2)</f>
        <v>0</v>
      </c>
      <c r="K343" s="196" t="s">
        <v>271</v>
      </c>
      <c r="L343" s="201"/>
      <c r="M343" s="202" t="s">
        <v>3</v>
      </c>
      <c r="N343" s="203" t="s">
        <v>40</v>
      </c>
      <c r="O343" s="56"/>
      <c r="P343" s="150">
        <f>O343*H343</f>
        <v>0</v>
      </c>
      <c r="Q343" s="150">
        <v>0.00043</v>
      </c>
      <c r="R343" s="150">
        <f>Q343*H343</f>
        <v>0.01287549</v>
      </c>
      <c r="S343" s="150">
        <v>0</v>
      </c>
      <c r="T343" s="151">
        <f>S343*H343</f>
        <v>0</v>
      </c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R343" s="152" t="s">
        <v>160</v>
      </c>
      <c r="AT343" s="152" t="s">
        <v>445</v>
      </c>
      <c r="AU343" s="152" t="s">
        <v>78</v>
      </c>
      <c r="AY343" s="20" t="s">
        <v>118</v>
      </c>
      <c r="BE343" s="153">
        <f>IF(N343="základní",J343,0)</f>
        <v>0</v>
      </c>
      <c r="BF343" s="153">
        <f>IF(N343="snížená",J343,0)</f>
        <v>0</v>
      </c>
      <c r="BG343" s="153">
        <f>IF(N343="zákl. přenesená",J343,0)</f>
        <v>0</v>
      </c>
      <c r="BH343" s="153">
        <f>IF(N343="sníž. přenesená",J343,0)</f>
        <v>0</v>
      </c>
      <c r="BI343" s="153">
        <f>IF(N343="nulová",J343,0)</f>
        <v>0</v>
      </c>
      <c r="BJ343" s="20" t="s">
        <v>31</v>
      </c>
      <c r="BK343" s="153">
        <f>ROUND(I343*H343,2)</f>
        <v>0</v>
      </c>
      <c r="BL343" s="20" t="s">
        <v>125</v>
      </c>
      <c r="BM343" s="152" t="s">
        <v>1788</v>
      </c>
    </row>
    <row r="344" spans="2:51" s="13" customFormat="1" ht="11.25">
      <c r="B344" s="154"/>
      <c r="D344" s="155" t="s">
        <v>127</v>
      </c>
      <c r="E344" s="156" t="s">
        <v>3</v>
      </c>
      <c r="F344" s="157" t="s">
        <v>1789</v>
      </c>
      <c r="H344" s="158">
        <v>29.943</v>
      </c>
      <c r="I344" s="159"/>
      <c r="L344" s="154"/>
      <c r="M344" s="160"/>
      <c r="N344" s="161"/>
      <c r="O344" s="161"/>
      <c r="P344" s="161"/>
      <c r="Q344" s="161"/>
      <c r="R344" s="161"/>
      <c r="S344" s="161"/>
      <c r="T344" s="162"/>
      <c r="AT344" s="156" t="s">
        <v>127</v>
      </c>
      <c r="AU344" s="156" t="s">
        <v>78</v>
      </c>
      <c r="AV344" s="13" t="s">
        <v>78</v>
      </c>
      <c r="AW344" s="13" t="s">
        <v>30</v>
      </c>
      <c r="AX344" s="13" t="s">
        <v>69</v>
      </c>
      <c r="AY344" s="156" t="s">
        <v>118</v>
      </c>
    </row>
    <row r="345" spans="2:51" s="15" customFormat="1" ht="11.25">
      <c r="B345" s="170"/>
      <c r="D345" s="155" t="s">
        <v>127</v>
      </c>
      <c r="E345" s="171" t="s">
        <v>3</v>
      </c>
      <c r="F345" s="172" t="s">
        <v>150</v>
      </c>
      <c r="H345" s="173">
        <v>29.943</v>
      </c>
      <c r="I345" s="174"/>
      <c r="L345" s="170"/>
      <c r="M345" s="175"/>
      <c r="N345" s="176"/>
      <c r="O345" s="176"/>
      <c r="P345" s="176"/>
      <c r="Q345" s="176"/>
      <c r="R345" s="176"/>
      <c r="S345" s="176"/>
      <c r="T345" s="177"/>
      <c r="AT345" s="171" t="s">
        <v>127</v>
      </c>
      <c r="AU345" s="171" t="s">
        <v>78</v>
      </c>
      <c r="AV345" s="15" t="s">
        <v>125</v>
      </c>
      <c r="AW345" s="15" t="s">
        <v>30</v>
      </c>
      <c r="AX345" s="15" t="s">
        <v>31</v>
      </c>
      <c r="AY345" s="171" t="s">
        <v>118</v>
      </c>
    </row>
    <row r="346" spans="1:65" s="2" customFormat="1" ht="24.2" customHeight="1">
      <c r="A346" s="35"/>
      <c r="B346" s="140"/>
      <c r="C346" s="194" t="s">
        <v>611</v>
      </c>
      <c r="D346" s="194" t="s">
        <v>445</v>
      </c>
      <c r="E346" s="195" t="s">
        <v>1790</v>
      </c>
      <c r="F346" s="196" t="s">
        <v>1791</v>
      </c>
      <c r="G346" s="197" t="s">
        <v>171</v>
      </c>
      <c r="H346" s="198">
        <v>2.03</v>
      </c>
      <c r="I346" s="199"/>
      <c r="J346" s="200">
        <f>ROUND(I346*H346,2)</f>
        <v>0</v>
      </c>
      <c r="K346" s="196" t="s">
        <v>3</v>
      </c>
      <c r="L346" s="201"/>
      <c r="M346" s="202" t="s">
        <v>3</v>
      </c>
      <c r="N346" s="203" t="s">
        <v>40</v>
      </c>
      <c r="O346" s="56"/>
      <c r="P346" s="150">
        <f>O346*H346</f>
        <v>0</v>
      </c>
      <c r="Q346" s="150">
        <v>0.00023</v>
      </c>
      <c r="R346" s="150">
        <f>Q346*H346</f>
        <v>0.00046689999999999996</v>
      </c>
      <c r="S346" s="150">
        <v>0</v>
      </c>
      <c r="T346" s="151">
        <f>S346*H346</f>
        <v>0</v>
      </c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R346" s="152" t="s">
        <v>160</v>
      </c>
      <c r="AT346" s="152" t="s">
        <v>445</v>
      </c>
      <c r="AU346" s="152" t="s">
        <v>78</v>
      </c>
      <c r="AY346" s="20" t="s">
        <v>118</v>
      </c>
      <c r="BE346" s="153">
        <f>IF(N346="základní",J346,0)</f>
        <v>0</v>
      </c>
      <c r="BF346" s="153">
        <f>IF(N346="snížená",J346,0)</f>
        <v>0</v>
      </c>
      <c r="BG346" s="153">
        <f>IF(N346="zákl. přenesená",J346,0)</f>
        <v>0</v>
      </c>
      <c r="BH346" s="153">
        <f>IF(N346="sníž. přenesená",J346,0)</f>
        <v>0</v>
      </c>
      <c r="BI346" s="153">
        <f>IF(N346="nulová",J346,0)</f>
        <v>0</v>
      </c>
      <c r="BJ346" s="20" t="s">
        <v>31</v>
      </c>
      <c r="BK346" s="153">
        <f>ROUND(I346*H346,2)</f>
        <v>0</v>
      </c>
      <c r="BL346" s="20" t="s">
        <v>125</v>
      </c>
      <c r="BM346" s="152" t="s">
        <v>1792</v>
      </c>
    </row>
    <row r="347" spans="2:51" s="13" customFormat="1" ht="11.25">
      <c r="B347" s="154"/>
      <c r="D347" s="155" t="s">
        <v>127</v>
      </c>
      <c r="E347" s="156" t="s">
        <v>3</v>
      </c>
      <c r="F347" s="157" t="s">
        <v>1793</v>
      </c>
      <c r="H347" s="158">
        <v>2.03</v>
      </c>
      <c r="I347" s="159"/>
      <c r="L347" s="154"/>
      <c r="M347" s="160"/>
      <c r="N347" s="161"/>
      <c r="O347" s="161"/>
      <c r="P347" s="161"/>
      <c r="Q347" s="161"/>
      <c r="R347" s="161"/>
      <c r="S347" s="161"/>
      <c r="T347" s="162"/>
      <c r="AT347" s="156" t="s">
        <v>127</v>
      </c>
      <c r="AU347" s="156" t="s">
        <v>78</v>
      </c>
      <c r="AV347" s="13" t="s">
        <v>78</v>
      </c>
      <c r="AW347" s="13" t="s">
        <v>30</v>
      </c>
      <c r="AX347" s="13" t="s">
        <v>69</v>
      </c>
      <c r="AY347" s="156" t="s">
        <v>118</v>
      </c>
    </row>
    <row r="348" spans="2:51" s="15" customFormat="1" ht="11.25">
      <c r="B348" s="170"/>
      <c r="D348" s="155" t="s">
        <v>127</v>
      </c>
      <c r="E348" s="171" t="s">
        <v>3</v>
      </c>
      <c r="F348" s="172" t="s">
        <v>150</v>
      </c>
      <c r="H348" s="173">
        <v>2.03</v>
      </c>
      <c r="I348" s="174"/>
      <c r="L348" s="170"/>
      <c r="M348" s="175"/>
      <c r="N348" s="176"/>
      <c r="O348" s="176"/>
      <c r="P348" s="176"/>
      <c r="Q348" s="176"/>
      <c r="R348" s="176"/>
      <c r="S348" s="176"/>
      <c r="T348" s="177"/>
      <c r="AT348" s="171" t="s">
        <v>127</v>
      </c>
      <c r="AU348" s="171" t="s">
        <v>78</v>
      </c>
      <c r="AV348" s="15" t="s">
        <v>125</v>
      </c>
      <c r="AW348" s="15" t="s">
        <v>30</v>
      </c>
      <c r="AX348" s="15" t="s">
        <v>31</v>
      </c>
      <c r="AY348" s="171" t="s">
        <v>118</v>
      </c>
    </row>
    <row r="349" spans="1:65" s="2" customFormat="1" ht="24.2" customHeight="1">
      <c r="A349" s="35"/>
      <c r="B349" s="140"/>
      <c r="C349" s="194" t="s">
        <v>616</v>
      </c>
      <c r="D349" s="194" t="s">
        <v>445</v>
      </c>
      <c r="E349" s="195" t="s">
        <v>1794</v>
      </c>
      <c r="F349" s="196" t="s">
        <v>1795</v>
      </c>
      <c r="G349" s="197" t="s">
        <v>171</v>
      </c>
      <c r="H349" s="198">
        <v>2.03</v>
      </c>
      <c r="I349" s="199"/>
      <c r="J349" s="200">
        <f>ROUND(I349*H349,2)</f>
        <v>0</v>
      </c>
      <c r="K349" s="196" t="s">
        <v>3</v>
      </c>
      <c r="L349" s="201"/>
      <c r="M349" s="202" t="s">
        <v>3</v>
      </c>
      <c r="N349" s="203" t="s">
        <v>40</v>
      </c>
      <c r="O349" s="56"/>
      <c r="P349" s="150">
        <f>O349*H349</f>
        <v>0</v>
      </c>
      <c r="Q349" s="150">
        <v>0.00021</v>
      </c>
      <c r="R349" s="150">
        <f>Q349*H349</f>
        <v>0.00042629999999999995</v>
      </c>
      <c r="S349" s="150">
        <v>0</v>
      </c>
      <c r="T349" s="151">
        <f>S349*H349</f>
        <v>0</v>
      </c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R349" s="152" t="s">
        <v>160</v>
      </c>
      <c r="AT349" s="152" t="s">
        <v>445</v>
      </c>
      <c r="AU349" s="152" t="s">
        <v>78</v>
      </c>
      <c r="AY349" s="20" t="s">
        <v>118</v>
      </c>
      <c r="BE349" s="153">
        <f>IF(N349="základní",J349,0)</f>
        <v>0</v>
      </c>
      <c r="BF349" s="153">
        <f>IF(N349="snížená",J349,0)</f>
        <v>0</v>
      </c>
      <c r="BG349" s="153">
        <f>IF(N349="zákl. přenesená",J349,0)</f>
        <v>0</v>
      </c>
      <c r="BH349" s="153">
        <f>IF(N349="sníž. přenesená",J349,0)</f>
        <v>0</v>
      </c>
      <c r="BI349" s="153">
        <f>IF(N349="nulová",J349,0)</f>
        <v>0</v>
      </c>
      <c r="BJ349" s="20" t="s">
        <v>31</v>
      </c>
      <c r="BK349" s="153">
        <f>ROUND(I349*H349,2)</f>
        <v>0</v>
      </c>
      <c r="BL349" s="20" t="s">
        <v>125</v>
      </c>
      <c r="BM349" s="152" t="s">
        <v>1796</v>
      </c>
    </row>
    <row r="350" spans="2:51" s="13" customFormat="1" ht="11.25">
      <c r="B350" s="154"/>
      <c r="D350" s="155" t="s">
        <v>127</v>
      </c>
      <c r="E350" s="156" t="s">
        <v>3</v>
      </c>
      <c r="F350" s="157" t="s">
        <v>1793</v>
      </c>
      <c r="H350" s="158">
        <v>2.03</v>
      </c>
      <c r="I350" s="159"/>
      <c r="L350" s="154"/>
      <c r="M350" s="160"/>
      <c r="N350" s="161"/>
      <c r="O350" s="161"/>
      <c r="P350" s="161"/>
      <c r="Q350" s="161"/>
      <c r="R350" s="161"/>
      <c r="S350" s="161"/>
      <c r="T350" s="162"/>
      <c r="AT350" s="156" t="s">
        <v>127</v>
      </c>
      <c r="AU350" s="156" t="s">
        <v>78</v>
      </c>
      <c r="AV350" s="13" t="s">
        <v>78</v>
      </c>
      <c r="AW350" s="13" t="s">
        <v>30</v>
      </c>
      <c r="AX350" s="13" t="s">
        <v>69</v>
      </c>
      <c r="AY350" s="156" t="s">
        <v>118</v>
      </c>
    </row>
    <row r="351" spans="2:51" s="15" customFormat="1" ht="11.25">
      <c r="B351" s="170"/>
      <c r="D351" s="155" t="s">
        <v>127</v>
      </c>
      <c r="E351" s="171" t="s">
        <v>3</v>
      </c>
      <c r="F351" s="172" t="s">
        <v>150</v>
      </c>
      <c r="H351" s="173">
        <v>2.03</v>
      </c>
      <c r="I351" s="174"/>
      <c r="L351" s="170"/>
      <c r="M351" s="175"/>
      <c r="N351" s="176"/>
      <c r="O351" s="176"/>
      <c r="P351" s="176"/>
      <c r="Q351" s="176"/>
      <c r="R351" s="176"/>
      <c r="S351" s="176"/>
      <c r="T351" s="177"/>
      <c r="AT351" s="171" t="s">
        <v>127</v>
      </c>
      <c r="AU351" s="171" t="s">
        <v>78</v>
      </c>
      <c r="AV351" s="15" t="s">
        <v>125</v>
      </c>
      <c r="AW351" s="15" t="s">
        <v>30</v>
      </c>
      <c r="AX351" s="15" t="s">
        <v>31</v>
      </c>
      <c r="AY351" s="171" t="s">
        <v>118</v>
      </c>
    </row>
    <row r="352" spans="1:65" s="2" customFormat="1" ht="24.2" customHeight="1">
      <c r="A352" s="35"/>
      <c r="B352" s="140"/>
      <c r="C352" s="141" t="s">
        <v>622</v>
      </c>
      <c r="D352" s="141" t="s">
        <v>121</v>
      </c>
      <c r="E352" s="142" t="s">
        <v>1797</v>
      </c>
      <c r="F352" s="143" t="s">
        <v>1798</v>
      </c>
      <c r="G352" s="144" t="s">
        <v>142</v>
      </c>
      <c r="H352" s="145">
        <v>47</v>
      </c>
      <c r="I352" s="146"/>
      <c r="J352" s="147">
        <f>ROUND(I352*H352,2)</f>
        <v>0</v>
      </c>
      <c r="K352" s="143" t="s">
        <v>271</v>
      </c>
      <c r="L352" s="36"/>
      <c r="M352" s="148" t="s">
        <v>3</v>
      </c>
      <c r="N352" s="149" t="s">
        <v>40</v>
      </c>
      <c r="O352" s="56"/>
      <c r="P352" s="150">
        <f>O352*H352</f>
        <v>0</v>
      </c>
      <c r="Q352" s="150">
        <v>0</v>
      </c>
      <c r="R352" s="150">
        <f>Q352*H352</f>
        <v>0</v>
      </c>
      <c r="S352" s="150">
        <v>0</v>
      </c>
      <c r="T352" s="151">
        <f>S352*H352</f>
        <v>0</v>
      </c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R352" s="152" t="s">
        <v>125</v>
      </c>
      <c r="AT352" s="152" t="s">
        <v>121</v>
      </c>
      <c r="AU352" s="152" t="s">
        <v>78</v>
      </c>
      <c r="AY352" s="20" t="s">
        <v>118</v>
      </c>
      <c r="BE352" s="153">
        <f>IF(N352="základní",J352,0)</f>
        <v>0</v>
      </c>
      <c r="BF352" s="153">
        <f>IF(N352="snížená",J352,0)</f>
        <v>0</v>
      </c>
      <c r="BG352" s="153">
        <f>IF(N352="zákl. přenesená",J352,0)</f>
        <v>0</v>
      </c>
      <c r="BH352" s="153">
        <f>IF(N352="sníž. přenesená",J352,0)</f>
        <v>0</v>
      </c>
      <c r="BI352" s="153">
        <f>IF(N352="nulová",J352,0)</f>
        <v>0</v>
      </c>
      <c r="BJ352" s="20" t="s">
        <v>31</v>
      </c>
      <c r="BK352" s="153">
        <f>ROUND(I352*H352,2)</f>
        <v>0</v>
      </c>
      <c r="BL352" s="20" t="s">
        <v>125</v>
      </c>
      <c r="BM352" s="152" t="s">
        <v>1799</v>
      </c>
    </row>
    <row r="353" spans="1:47" s="2" customFormat="1" ht="11.25">
      <c r="A353" s="35"/>
      <c r="B353" s="36"/>
      <c r="C353" s="35"/>
      <c r="D353" s="181" t="s">
        <v>273</v>
      </c>
      <c r="E353" s="35"/>
      <c r="F353" s="182" t="s">
        <v>1800</v>
      </c>
      <c r="G353" s="35"/>
      <c r="H353" s="35"/>
      <c r="I353" s="183"/>
      <c r="J353" s="35"/>
      <c r="K353" s="35"/>
      <c r="L353" s="36"/>
      <c r="M353" s="184"/>
      <c r="N353" s="185"/>
      <c r="O353" s="56"/>
      <c r="P353" s="56"/>
      <c r="Q353" s="56"/>
      <c r="R353" s="56"/>
      <c r="S353" s="56"/>
      <c r="T353" s="57"/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T353" s="20" t="s">
        <v>273</v>
      </c>
      <c r="AU353" s="20" t="s">
        <v>78</v>
      </c>
    </row>
    <row r="354" spans="2:51" s="13" customFormat="1" ht="11.25">
      <c r="B354" s="154"/>
      <c r="D354" s="155" t="s">
        <v>127</v>
      </c>
      <c r="E354" s="156" t="s">
        <v>3</v>
      </c>
      <c r="F354" s="157" t="s">
        <v>1801</v>
      </c>
      <c r="H354" s="158">
        <v>47</v>
      </c>
      <c r="I354" s="159"/>
      <c r="L354" s="154"/>
      <c r="M354" s="160"/>
      <c r="N354" s="161"/>
      <c r="O354" s="161"/>
      <c r="P354" s="161"/>
      <c r="Q354" s="161"/>
      <c r="R354" s="161"/>
      <c r="S354" s="161"/>
      <c r="T354" s="162"/>
      <c r="AT354" s="156" t="s">
        <v>127</v>
      </c>
      <c r="AU354" s="156" t="s">
        <v>78</v>
      </c>
      <c r="AV354" s="13" t="s">
        <v>78</v>
      </c>
      <c r="AW354" s="13" t="s">
        <v>30</v>
      </c>
      <c r="AX354" s="13" t="s">
        <v>31</v>
      </c>
      <c r="AY354" s="156" t="s">
        <v>118</v>
      </c>
    </row>
    <row r="355" spans="1:65" s="2" customFormat="1" ht="16.5" customHeight="1">
      <c r="A355" s="35"/>
      <c r="B355" s="140"/>
      <c r="C355" s="194" t="s">
        <v>629</v>
      </c>
      <c r="D355" s="194" t="s">
        <v>445</v>
      </c>
      <c r="E355" s="195" t="s">
        <v>1802</v>
      </c>
      <c r="F355" s="196" t="s">
        <v>1803</v>
      </c>
      <c r="G355" s="197" t="s">
        <v>142</v>
      </c>
      <c r="H355" s="198">
        <v>47.705</v>
      </c>
      <c r="I355" s="199"/>
      <c r="J355" s="200">
        <f>ROUND(I355*H355,2)</f>
        <v>0</v>
      </c>
      <c r="K355" s="196" t="s">
        <v>271</v>
      </c>
      <c r="L355" s="201"/>
      <c r="M355" s="202" t="s">
        <v>3</v>
      </c>
      <c r="N355" s="203" t="s">
        <v>40</v>
      </c>
      <c r="O355" s="56"/>
      <c r="P355" s="150">
        <f>O355*H355</f>
        <v>0</v>
      </c>
      <c r="Q355" s="150">
        <v>0.00106</v>
      </c>
      <c r="R355" s="150">
        <f>Q355*H355</f>
        <v>0.050567299999999996</v>
      </c>
      <c r="S355" s="150">
        <v>0</v>
      </c>
      <c r="T355" s="151">
        <f>S355*H355</f>
        <v>0</v>
      </c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R355" s="152" t="s">
        <v>160</v>
      </c>
      <c r="AT355" s="152" t="s">
        <v>445</v>
      </c>
      <c r="AU355" s="152" t="s">
        <v>78</v>
      </c>
      <c r="AY355" s="20" t="s">
        <v>118</v>
      </c>
      <c r="BE355" s="153">
        <f>IF(N355="základní",J355,0)</f>
        <v>0</v>
      </c>
      <c r="BF355" s="153">
        <f>IF(N355="snížená",J355,0)</f>
        <v>0</v>
      </c>
      <c r="BG355" s="153">
        <f>IF(N355="zákl. přenesená",J355,0)</f>
        <v>0</v>
      </c>
      <c r="BH355" s="153">
        <f>IF(N355="sníž. přenesená",J355,0)</f>
        <v>0</v>
      </c>
      <c r="BI355" s="153">
        <f>IF(N355="nulová",J355,0)</f>
        <v>0</v>
      </c>
      <c r="BJ355" s="20" t="s">
        <v>31</v>
      </c>
      <c r="BK355" s="153">
        <f>ROUND(I355*H355,2)</f>
        <v>0</v>
      </c>
      <c r="BL355" s="20" t="s">
        <v>125</v>
      </c>
      <c r="BM355" s="152" t="s">
        <v>1804</v>
      </c>
    </row>
    <row r="356" spans="2:51" s="13" customFormat="1" ht="11.25">
      <c r="B356" s="154"/>
      <c r="D356" s="155" t="s">
        <v>127</v>
      </c>
      <c r="E356" s="156" t="s">
        <v>3</v>
      </c>
      <c r="F356" s="157" t="s">
        <v>1805</v>
      </c>
      <c r="H356" s="158">
        <v>47.705</v>
      </c>
      <c r="I356" s="159"/>
      <c r="L356" s="154"/>
      <c r="M356" s="160"/>
      <c r="N356" s="161"/>
      <c r="O356" s="161"/>
      <c r="P356" s="161"/>
      <c r="Q356" s="161"/>
      <c r="R356" s="161"/>
      <c r="S356" s="161"/>
      <c r="T356" s="162"/>
      <c r="AT356" s="156" t="s">
        <v>127</v>
      </c>
      <c r="AU356" s="156" t="s">
        <v>78</v>
      </c>
      <c r="AV356" s="13" t="s">
        <v>78</v>
      </c>
      <c r="AW356" s="13" t="s">
        <v>30</v>
      </c>
      <c r="AX356" s="13" t="s">
        <v>69</v>
      </c>
      <c r="AY356" s="156" t="s">
        <v>118</v>
      </c>
    </row>
    <row r="357" spans="2:51" s="15" customFormat="1" ht="11.25">
      <c r="B357" s="170"/>
      <c r="D357" s="155" t="s">
        <v>127</v>
      </c>
      <c r="E357" s="171" t="s">
        <v>3</v>
      </c>
      <c r="F357" s="172" t="s">
        <v>150</v>
      </c>
      <c r="H357" s="173">
        <v>47.705</v>
      </c>
      <c r="I357" s="174"/>
      <c r="L357" s="170"/>
      <c r="M357" s="175"/>
      <c r="N357" s="176"/>
      <c r="O357" s="176"/>
      <c r="P357" s="176"/>
      <c r="Q357" s="176"/>
      <c r="R357" s="176"/>
      <c r="S357" s="176"/>
      <c r="T357" s="177"/>
      <c r="AT357" s="171" t="s">
        <v>127</v>
      </c>
      <c r="AU357" s="171" t="s">
        <v>78</v>
      </c>
      <c r="AV357" s="15" t="s">
        <v>125</v>
      </c>
      <c r="AW357" s="15" t="s">
        <v>30</v>
      </c>
      <c r="AX357" s="15" t="s">
        <v>31</v>
      </c>
      <c r="AY357" s="171" t="s">
        <v>118</v>
      </c>
    </row>
    <row r="358" spans="1:65" s="2" customFormat="1" ht="24.2" customHeight="1">
      <c r="A358" s="35"/>
      <c r="B358" s="140"/>
      <c r="C358" s="194" t="s">
        <v>635</v>
      </c>
      <c r="D358" s="194" t="s">
        <v>445</v>
      </c>
      <c r="E358" s="195" t="s">
        <v>1806</v>
      </c>
      <c r="F358" s="196" t="s">
        <v>1807</v>
      </c>
      <c r="G358" s="197" t="s">
        <v>171</v>
      </c>
      <c r="H358" s="198">
        <v>4.06</v>
      </c>
      <c r="I358" s="199"/>
      <c r="J358" s="200">
        <f>ROUND(I358*H358,2)</f>
        <v>0</v>
      </c>
      <c r="K358" s="196" t="s">
        <v>3</v>
      </c>
      <c r="L358" s="201"/>
      <c r="M358" s="202" t="s">
        <v>3</v>
      </c>
      <c r="N358" s="203" t="s">
        <v>40</v>
      </c>
      <c r="O358" s="56"/>
      <c r="P358" s="150">
        <f>O358*H358</f>
        <v>0</v>
      </c>
      <c r="Q358" s="150">
        <v>0.00047</v>
      </c>
      <c r="R358" s="150">
        <f>Q358*H358</f>
        <v>0.0019081999999999997</v>
      </c>
      <c r="S358" s="150">
        <v>0</v>
      </c>
      <c r="T358" s="151">
        <f>S358*H358</f>
        <v>0</v>
      </c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R358" s="152" t="s">
        <v>160</v>
      </c>
      <c r="AT358" s="152" t="s">
        <v>445</v>
      </c>
      <c r="AU358" s="152" t="s">
        <v>78</v>
      </c>
      <c r="AY358" s="20" t="s">
        <v>118</v>
      </c>
      <c r="BE358" s="153">
        <f>IF(N358="základní",J358,0)</f>
        <v>0</v>
      </c>
      <c r="BF358" s="153">
        <f>IF(N358="snížená",J358,0)</f>
        <v>0</v>
      </c>
      <c r="BG358" s="153">
        <f>IF(N358="zákl. přenesená",J358,0)</f>
        <v>0</v>
      </c>
      <c r="BH358" s="153">
        <f>IF(N358="sníž. přenesená",J358,0)</f>
        <v>0</v>
      </c>
      <c r="BI358" s="153">
        <f>IF(N358="nulová",J358,0)</f>
        <v>0</v>
      </c>
      <c r="BJ358" s="20" t="s">
        <v>31</v>
      </c>
      <c r="BK358" s="153">
        <f>ROUND(I358*H358,2)</f>
        <v>0</v>
      </c>
      <c r="BL358" s="20" t="s">
        <v>125</v>
      </c>
      <c r="BM358" s="152" t="s">
        <v>1808</v>
      </c>
    </row>
    <row r="359" spans="2:51" s="13" customFormat="1" ht="11.25">
      <c r="B359" s="154"/>
      <c r="D359" s="155" t="s">
        <v>127</v>
      </c>
      <c r="E359" s="156" t="s">
        <v>3</v>
      </c>
      <c r="F359" s="157" t="s">
        <v>1809</v>
      </c>
      <c r="H359" s="158">
        <v>4.06</v>
      </c>
      <c r="I359" s="159"/>
      <c r="L359" s="154"/>
      <c r="M359" s="160"/>
      <c r="N359" s="161"/>
      <c r="O359" s="161"/>
      <c r="P359" s="161"/>
      <c r="Q359" s="161"/>
      <c r="R359" s="161"/>
      <c r="S359" s="161"/>
      <c r="T359" s="162"/>
      <c r="AT359" s="156" t="s">
        <v>127</v>
      </c>
      <c r="AU359" s="156" t="s">
        <v>78</v>
      </c>
      <c r="AV359" s="13" t="s">
        <v>78</v>
      </c>
      <c r="AW359" s="13" t="s">
        <v>30</v>
      </c>
      <c r="AX359" s="13" t="s">
        <v>69</v>
      </c>
      <c r="AY359" s="156" t="s">
        <v>118</v>
      </c>
    </row>
    <row r="360" spans="2:51" s="15" customFormat="1" ht="11.25">
      <c r="B360" s="170"/>
      <c r="D360" s="155" t="s">
        <v>127</v>
      </c>
      <c r="E360" s="171" t="s">
        <v>3</v>
      </c>
      <c r="F360" s="172" t="s">
        <v>150</v>
      </c>
      <c r="H360" s="173">
        <v>4.06</v>
      </c>
      <c r="I360" s="174"/>
      <c r="L360" s="170"/>
      <c r="M360" s="175"/>
      <c r="N360" s="176"/>
      <c r="O360" s="176"/>
      <c r="P360" s="176"/>
      <c r="Q360" s="176"/>
      <c r="R360" s="176"/>
      <c r="S360" s="176"/>
      <c r="T360" s="177"/>
      <c r="AT360" s="171" t="s">
        <v>127</v>
      </c>
      <c r="AU360" s="171" t="s">
        <v>78</v>
      </c>
      <c r="AV360" s="15" t="s">
        <v>125</v>
      </c>
      <c r="AW360" s="15" t="s">
        <v>30</v>
      </c>
      <c r="AX360" s="15" t="s">
        <v>31</v>
      </c>
      <c r="AY360" s="171" t="s">
        <v>118</v>
      </c>
    </row>
    <row r="361" spans="1:65" s="2" customFormat="1" ht="24.2" customHeight="1">
      <c r="A361" s="35"/>
      <c r="B361" s="140"/>
      <c r="C361" s="194" t="s">
        <v>640</v>
      </c>
      <c r="D361" s="194" t="s">
        <v>445</v>
      </c>
      <c r="E361" s="195" t="s">
        <v>1810</v>
      </c>
      <c r="F361" s="196" t="s">
        <v>1811</v>
      </c>
      <c r="G361" s="197" t="s">
        <v>171</v>
      </c>
      <c r="H361" s="198">
        <v>4.06</v>
      </c>
      <c r="I361" s="199"/>
      <c r="J361" s="200">
        <f>ROUND(I361*H361,2)</f>
        <v>0</v>
      </c>
      <c r="K361" s="196" t="s">
        <v>3</v>
      </c>
      <c r="L361" s="201"/>
      <c r="M361" s="202" t="s">
        <v>3</v>
      </c>
      <c r="N361" s="203" t="s">
        <v>40</v>
      </c>
      <c r="O361" s="56"/>
      <c r="P361" s="150">
        <f>O361*H361</f>
        <v>0</v>
      </c>
      <c r="Q361" s="150">
        <v>0.00044</v>
      </c>
      <c r="R361" s="150">
        <f>Q361*H361</f>
        <v>0.0017863999999999998</v>
      </c>
      <c r="S361" s="150">
        <v>0</v>
      </c>
      <c r="T361" s="151">
        <f>S361*H361</f>
        <v>0</v>
      </c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R361" s="152" t="s">
        <v>160</v>
      </c>
      <c r="AT361" s="152" t="s">
        <v>445</v>
      </c>
      <c r="AU361" s="152" t="s">
        <v>78</v>
      </c>
      <c r="AY361" s="20" t="s">
        <v>118</v>
      </c>
      <c r="BE361" s="153">
        <f>IF(N361="základní",J361,0)</f>
        <v>0</v>
      </c>
      <c r="BF361" s="153">
        <f>IF(N361="snížená",J361,0)</f>
        <v>0</v>
      </c>
      <c r="BG361" s="153">
        <f>IF(N361="zákl. přenesená",J361,0)</f>
        <v>0</v>
      </c>
      <c r="BH361" s="153">
        <f>IF(N361="sníž. přenesená",J361,0)</f>
        <v>0</v>
      </c>
      <c r="BI361" s="153">
        <f>IF(N361="nulová",J361,0)</f>
        <v>0</v>
      </c>
      <c r="BJ361" s="20" t="s">
        <v>31</v>
      </c>
      <c r="BK361" s="153">
        <f>ROUND(I361*H361,2)</f>
        <v>0</v>
      </c>
      <c r="BL361" s="20" t="s">
        <v>125</v>
      </c>
      <c r="BM361" s="152" t="s">
        <v>1812</v>
      </c>
    </row>
    <row r="362" spans="2:51" s="13" customFormat="1" ht="11.25">
      <c r="B362" s="154"/>
      <c r="D362" s="155" t="s">
        <v>127</v>
      </c>
      <c r="E362" s="156" t="s">
        <v>3</v>
      </c>
      <c r="F362" s="157" t="s">
        <v>1809</v>
      </c>
      <c r="H362" s="158">
        <v>4.06</v>
      </c>
      <c r="I362" s="159"/>
      <c r="L362" s="154"/>
      <c r="M362" s="160"/>
      <c r="N362" s="161"/>
      <c r="O362" s="161"/>
      <c r="P362" s="161"/>
      <c r="Q362" s="161"/>
      <c r="R362" s="161"/>
      <c r="S362" s="161"/>
      <c r="T362" s="162"/>
      <c r="AT362" s="156" t="s">
        <v>127</v>
      </c>
      <c r="AU362" s="156" t="s">
        <v>78</v>
      </c>
      <c r="AV362" s="13" t="s">
        <v>78</v>
      </c>
      <c r="AW362" s="13" t="s">
        <v>30</v>
      </c>
      <c r="AX362" s="13" t="s">
        <v>69</v>
      </c>
      <c r="AY362" s="156" t="s">
        <v>118</v>
      </c>
    </row>
    <row r="363" spans="2:51" s="15" customFormat="1" ht="11.25">
      <c r="B363" s="170"/>
      <c r="D363" s="155" t="s">
        <v>127</v>
      </c>
      <c r="E363" s="171" t="s">
        <v>3</v>
      </c>
      <c r="F363" s="172" t="s">
        <v>150</v>
      </c>
      <c r="H363" s="173">
        <v>4.06</v>
      </c>
      <c r="I363" s="174"/>
      <c r="L363" s="170"/>
      <c r="M363" s="175"/>
      <c r="N363" s="176"/>
      <c r="O363" s="176"/>
      <c r="P363" s="176"/>
      <c r="Q363" s="176"/>
      <c r="R363" s="176"/>
      <c r="S363" s="176"/>
      <c r="T363" s="177"/>
      <c r="AT363" s="171" t="s">
        <v>127</v>
      </c>
      <c r="AU363" s="171" t="s">
        <v>78</v>
      </c>
      <c r="AV363" s="15" t="s">
        <v>125</v>
      </c>
      <c r="AW363" s="15" t="s">
        <v>30</v>
      </c>
      <c r="AX363" s="15" t="s">
        <v>31</v>
      </c>
      <c r="AY363" s="171" t="s">
        <v>118</v>
      </c>
    </row>
    <row r="364" spans="1:65" s="2" customFormat="1" ht="24.2" customHeight="1">
      <c r="A364" s="35"/>
      <c r="B364" s="140"/>
      <c r="C364" s="141" t="s">
        <v>646</v>
      </c>
      <c r="D364" s="141" t="s">
        <v>121</v>
      </c>
      <c r="E364" s="142" t="s">
        <v>1813</v>
      </c>
      <c r="F364" s="143" t="s">
        <v>1814</v>
      </c>
      <c r="G364" s="144" t="s">
        <v>142</v>
      </c>
      <c r="H364" s="145">
        <v>6</v>
      </c>
      <c r="I364" s="146"/>
      <c r="J364" s="147">
        <f>ROUND(I364*H364,2)</f>
        <v>0</v>
      </c>
      <c r="K364" s="143" t="s">
        <v>271</v>
      </c>
      <c r="L364" s="36"/>
      <c r="M364" s="148" t="s">
        <v>3</v>
      </c>
      <c r="N364" s="149" t="s">
        <v>40</v>
      </c>
      <c r="O364" s="56"/>
      <c r="P364" s="150">
        <f>O364*H364</f>
        <v>0</v>
      </c>
      <c r="Q364" s="150">
        <v>0</v>
      </c>
      <c r="R364" s="150">
        <f>Q364*H364</f>
        <v>0</v>
      </c>
      <c r="S364" s="150">
        <v>0</v>
      </c>
      <c r="T364" s="151">
        <f>S364*H364</f>
        <v>0</v>
      </c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R364" s="152" t="s">
        <v>125</v>
      </c>
      <c r="AT364" s="152" t="s">
        <v>121</v>
      </c>
      <c r="AU364" s="152" t="s">
        <v>78</v>
      </c>
      <c r="AY364" s="20" t="s">
        <v>118</v>
      </c>
      <c r="BE364" s="153">
        <f>IF(N364="základní",J364,0)</f>
        <v>0</v>
      </c>
      <c r="BF364" s="153">
        <f>IF(N364="snížená",J364,0)</f>
        <v>0</v>
      </c>
      <c r="BG364" s="153">
        <f>IF(N364="zákl. přenesená",J364,0)</f>
        <v>0</v>
      </c>
      <c r="BH364" s="153">
        <f>IF(N364="sníž. přenesená",J364,0)</f>
        <v>0</v>
      </c>
      <c r="BI364" s="153">
        <f>IF(N364="nulová",J364,0)</f>
        <v>0</v>
      </c>
      <c r="BJ364" s="20" t="s">
        <v>31</v>
      </c>
      <c r="BK364" s="153">
        <f>ROUND(I364*H364,2)</f>
        <v>0</v>
      </c>
      <c r="BL364" s="20" t="s">
        <v>125</v>
      </c>
      <c r="BM364" s="152" t="s">
        <v>1815</v>
      </c>
    </row>
    <row r="365" spans="1:47" s="2" customFormat="1" ht="11.25">
      <c r="A365" s="35"/>
      <c r="B365" s="36"/>
      <c r="C365" s="35"/>
      <c r="D365" s="181" t="s">
        <v>273</v>
      </c>
      <c r="E365" s="35"/>
      <c r="F365" s="182" t="s">
        <v>1816</v>
      </c>
      <c r="G365" s="35"/>
      <c r="H365" s="35"/>
      <c r="I365" s="183"/>
      <c r="J365" s="35"/>
      <c r="K365" s="35"/>
      <c r="L365" s="36"/>
      <c r="M365" s="184"/>
      <c r="N365" s="185"/>
      <c r="O365" s="56"/>
      <c r="P365" s="56"/>
      <c r="Q365" s="56"/>
      <c r="R365" s="56"/>
      <c r="S365" s="56"/>
      <c r="T365" s="57"/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T365" s="20" t="s">
        <v>273</v>
      </c>
      <c r="AU365" s="20" t="s">
        <v>78</v>
      </c>
    </row>
    <row r="366" spans="2:51" s="13" customFormat="1" ht="11.25">
      <c r="B366" s="154"/>
      <c r="D366" s="155" t="s">
        <v>127</v>
      </c>
      <c r="E366" s="156" t="s">
        <v>3</v>
      </c>
      <c r="F366" s="157" t="s">
        <v>1817</v>
      </c>
      <c r="H366" s="158">
        <v>6</v>
      </c>
      <c r="I366" s="159"/>
      <c r="L366" s="154"/>
      <c r="M366" s="160"/>
      <c r="N366" s="161"/>
      <c r="O366" s="161"/>
      <c r="P366" s="161"/>
      <c r="Q366" s="161"/>
      <c r="R366" s="161"/>
      <c r="S366" s="161"/>
      <c r="T366" s="162"/>
      <c r="AT366" s="156" t="s">
        <v>127</v>
      </c>
      <c r="AU366" s="156" t="s">
        <v>78</v>
      </c>
      <c r="AV366" s="13" t="s">
        <v>78</v>
      </c>
      <c r="AW366" s="13" t="s">
        <v>30</v>
      </c>
      <c r="AX366" s="13" t="s">
        <v>31</v>
      </c>
      <c r="AY366" s="156" t="s">
        <v>118</v>
      </c>
    </row>
    <row r="367" spans="1:65" s="2" customFormat="1" ht="16.5" customHeight="1">
      <c r="A367" s="35"/>
      <c r="B367" s="140"/>
      <c r="C367" s="194" t="s">
        <v>651</v>
      </c>
      <c r="D367" s="194" t="s">
        <v>445</v>
      </c>
      <c r="E367" s="195" t="s">
        <v>1818</v>
      </c>
      <c r="F367" s="196" t="s">
        <v>1819</v>
      </c>
      <c r="G367" s="197" t="s">
        <v>142</v>
      </c>
      <c r="H367" s="198">
        <v>6.09</v>
      </c>
      <c r="I367" s="199"/>
      <c r="J367" s="200">
        <f>ROUND(I367*H367,2)</f>
        <v>0</v>
      </c>
      <c r="K367" s="196" t="s">
        <v>271</v>
      </c>
      <c r="L367" s="201"/>
      <c r="M367" s="202" t="s">
        <v>3</v>
      </c>
      <c r="N367" s="203" t="s">
        <v>40</v>
      </c>
      <c r="O367" s="56"/>
      <c r="P367" s="150">
        <f>O367*H367</f>
        <v>0</v>
      </c>
      <c r="Q367" s="150">
        <v>0.00148</v>
      </c>
      <c r="R367" s="150">
        <f>Q367*H367</f>
        <v>0.009013199999999999</v>
      </c>
      <c r="S367" s="150">
        <v>0</v>
      </c>
      <c r="T367" s="151">
        <f>S367*H367</f>
        <v>0</v>
      </c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R367" s="152" t="s">
        <v>160</v>
      </c>
      <c r="AT367" s="152" t="s">
        <v>445</v>
      </c>
      <c r="AU367" s="152" t="s">
        <v>78</v>
      </c>
      <c r="AY367" s="20" t="s">
        <v>118</v>
      </c>
      <c r="BE367" s="153">
        <f>IF(N367="základní",J367,0)</f>
        <v>0</v>
      </c>
      <c r="BF367" s="153">
        <f>IF(N367="snížená",J367,0)</f>
        <v>0</v>
      </c>
      <c r="BG367" s="153">
        <f>IF(N367="zákl. přenesená",J367,0)</f>
        <v>0</v>
      </c>
      <c r="BH367" s="153">
        <f>IF(N367="sníž. přenesená",J367,0)</f>
        <v>0</v>
      </c>
      <c r="BI367" s="153">
        <f>IF(N367="nulová",J367,0)</f>
        <v>0</v>
      </c>
      <c r="BJ367" s="20" t="s">
        <v>31</v>
      </c>
      <c r="BK367" s="153">
        <f>ROUND(I367*H367,2)</f>
        <v>0</v>
      </c>
      <c r="BL367" s="20" t="s">
        <v>125</v>
      </c>
      <c r="BM367" s="152" t="s">
        <v>1820</v>
      </c>
    </row>
    <row r="368" spans="2:51" s="13" customFormat="1" ht="11.25">
      <c r="B368" s="154"/>
      <c r="D368" s="155" t="s">
        <v>127</v>
      </c>
      <c r="E368" s="156" t="s">
        <v>3</v>
      </c>
      <c r="F368" s="157" t="s">
        <v>1821</v>
      </c>
      <c r="H368" s="158">
        <v>6.09</v>
      </c>
      <c r="I368" s="159"/>
      <c r="L368" s="154"/>
      <c r="M368" s="160"/>
      <c r="N368" s="161"/>
      <c r="O368" s="161"/>
      <c r="P368" s="161"/>
      <c r="Q368" s="161"/>
      <c r="R368" s="161"/>
      <c r="S368" s="161"/>
      <c r="T368" s="162"/>
      <c r="AT368" s="156" t="s">
        <v>127</v>
      </c>
      <c r="AU368" s="156" t="s">
        <v>78</v>
      </c>
      <c r="AV368" s="13" t="s">
        <v>78</v>
      </c>
      <c r="AW368" s="13" t="s">
        <v>30</v>
      </c>
      <c r="AX368" s="13" t="s">
        <v>69</v>
      </c>
      <c r="AY368" s="156" t="s">
        <v>118</v>
      </c>
    </row>
    <row r="369" spans="2:51" s="15" customFormat="1" ht="11.25">
      <c r="B369" s="170"/>
      <c r="D369" s="155" t="s">
        <v>127</v>
      </c>
      <c r="E369" s="171" t="s">
        <v>3</v>
      </c>
      <c r="F369" s="172" t="s">
        <v>150</v>
      </c>
      <c r="H369" s="173">
        <v>6.09</v>
      </c>
      <c r="I369" s="174"/>
      <c r="L369" s="170"/>
      <c r="M369" s="175"/>
      <c r="N369" s="176"/>
      <c r="O369" s="176"/>
      <c r="P369" s="176"/>
      <c r="Q369" s="176"/>
      <c r="R369" s="176"/>
      <c r="S369" s="176"/>
      <c r="T369" s="177"/>
      <c r="AT369" s="171" t="s">
        <v>127</v>
      </c>
      <c r="AU369" s="171" t="s">
        <v>78</v>
      </c>
      <c r="AV369" s="15" t="s">
        <v>125</v>
      </c>
      <c r="AW369" s="15" t="s">
        <v>30</v>
      </c>
      <c r="AX369" s="15" t="s">
        <v>31</v>
      </c>
      <c r="AY369" s="171" t="s">
        <v>118</v>
      </c>
    </row>
    <row r="370" spans="1:65" s="2" customFormat="1" ht="24.2" customHeight="1">
      <c r="A370" s="35"/>
      <c r="B370" s="140"/>
      <c r="C370" s="141" t="s">
        <v>658</v>
      </c>
      <c r="D370" s="141" t="s">
        <v>121</v>
      </c>
      <c r="E370" s="142" t="s">
        <v>1822</v>
      </c>
      <c r="F370" s="143" t="s">
        <v>1823</v>
      </c>
      <c r="G370" s="144" t="s">
        <v>171</v>
      </c>
      <c r="H370" s="145">
        <v>7</v>
      </c>
      <c r="I370" s="146"/>
      <c r="J370" s="147">
        <f>ROUND(I370*H370,2)</f>
        <v>0</v>
      </c>
      <c r="K370" s="143" t="s">
        <v>271</v>
      </c>
      <c r="L370" s="36"/>
      <c r="M370" s="148" t="s">
        <v>3</v>
      </c>
      <c r="N370" s="149" t="s">
        <v>40</v>
      </c>
      <c r="O370" s="56"/>
      <c r="P370" s="150">
        <f>O370*H370</f>
        <v>0</v>
      </c>
      <c r="Q370" s="150">
        <v>0</v>
      </c>
      <c r="R370" s="150">
        <f>Q370*H370</f>
        <v>0</v>
      </c>
      <c r="S370" s="150">
        <v>0</v>
      </c>
      <c r="T370" s="151">
        <f>S370*H370</f>
        <v>0</v>
      </c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R370" s="152" t="s">
        <v>125</v>
      </c>
      <c r="AT370" s="152" t="s">
        <v>121</v>
      </c>
      <c r="AU370" s="152" t="s">
        <v>78</v>
      </c>
      <c r="AY370" s="20" t="s">
        <v>118</v>
      </c>
      <c r="BE370" s="153">
        <f>IF(N370="základní",J370,0)</f>
        <v>0</v>
      </c>
      <c r="BF370" s="153">
        <f>IF(N370="snížená",J370,0)</f>
        <v>0</v>
      </c>
      <c r="BG370" s="153">
        <f>IF(N370="zákl. přenesená",J370,0)</f>
        <v>0</v>
      </c>
      <c r="BH370" s="153">
        <f>IF(N370="sníž. přenesená",J370,0)</f>
        <v>0</v>
      </c>
      <c r="BI370" s="153">
        <f>IF(N370="nulová",J370,0)</f>
        <v>0</v>
      </c>
      <c r="BJ370" s="20" t="s">
        <v>31</v>
      </c>
      <c r="BK370" s="153">
        <f>ROUND(I370*H370,2)</f>
        <v>0</v>
      </c>
      <c r="BL370" s="20" t="s">
        <v>125</v>
      </c>
      <c r="BM370" s="152" t="s">
        <v>1824</v>
      </c>
    </row>
    <row r="371" spans="1:47" s="2" customFormat="1" ht="11.25">
      <c r="A371" s="35"/>
      <c r="B371" s="36"/>
      <c r="C371" s="35"/>
      <c r="D371" s="181" t="s">
        <v>273</v>
      </c>
      <c r="E371" s="35"/>
      <c r="F371" s="182" t="s">
        <v>1825</v>
      </c>
      <c r="G371" s="35"/>
      <c r="H371" s="35"/>
      <c r="I371" s="183"/>
      <c r="J371" s="35"/>
      <c r="K371" s="35"/>
      <c r="L371" s="36"/>
      <c r="M371" s="184"/>
      <c r="N371" s="185"/>
      <c r="O371" s="56"/>
      <c r="P371" s="56"/>
      <c r="Q371" s="56"/>
      <c r="R371" s="56"/>
      <c r="S371" s="56"/>
      <c r="T371" s="57"/>
      <c r="U371" s="35"/>
      <c r="V371" s="35"/>
      <c r="W371" s="35"/>
      <c r="X371" s="35"/>
      <c r="Y371" s="35"/>
      <c r="Z371" s="35"/>
      <c r="AA371" s="35"/>
      <c r="AB371" s="35"/>
      <c r="AC371" s="35"/>
      <c r="AD371" s="35"/>
      <c r="AE371" s="35"/>
      <c r="AT371" s="20" t="s">
        <v>273</v>
      </c>
      <c r="AU371" s="20" t="s">
        <v>78</v>
      </c>
    </row>
    <row r="372" spans="2:51" s="13" customFormat="1" ht="11.25">
      <c r="B372" s="154"/>
      <c r="D372" s="155" t="s">
        <v>127</v>
      </c>
      <c r="E372" s="156" t="s">
        <v>3</v>
      </c>
      <c r="F372" s="157" t="s">
        <v>1826</v>
      </c>
      <c r="H372" s="158">
        <v>7</v>
      </c>
      <c r="I372" s="159"/>
      <c r="L372" s="154"/>
      <c r="M372" s="160"/>
      <c r="N372" s="161"/>
      <c r="O372" s="161"/>
      <c r="P372" s="161"/>
      <c r="Q372" s="161"/>
      <c r="R372" s="161"/>
      <c r="S372" s="161"/>
      <c r="T372" s="162"/>
      <c r="AT372" s="156" t="s">
        <v>127</v>
      </c>
      <c r="AU372" s="156" t="s">
        <v>78</v>
      </c>
      <c r="AV372" s="13" t="s">
        <v>78</v>
      </c>
      <c r="AW372" s="13" t="s">
        <v>30</v>
      </c>
      <c r="AX372" s="13" t="s">
        <v>31</v>
      </c>
      <c r="AY372" s="156" t="s">
        <v>118</v>
      </c>
    </row>
    <row r="373" spans="1:65" s="2" customFormat="1" ht="24.2" customHeight="1">
      <c r="A373" s="35"/>
      <c r="B373" s="140"/>
      <c r="C373" s="194" t="s">
        <v>663</v>
      </c>
      <c r="D373" s="194" t="s">
        <v>445</v>
      </c>
      <c r="E373" s="195" t="s">
        <v>1827</v>
      </c>
      <c r="F373" s="196" t="s">
        <v>1828</v>
      </c>
      <c r="G373" s="197" t="s">
        <v>171</v>
      </c>
      <c r="H373" s="198">
        <v>7.105</v>
      </c>
      <c r="I373" s="199"/>
      <c r="J373" s="200">
        <f>ROUND(I373*H373,2)</f>
        <v>0</v>
      </c>
      <c r="K373" s="196" t="s">
        <v>3</v>
      </c>
      <c r="L373" s="201"/>
      <c r="M373" s="202" t="s">
        <v>3</v>
      </c>
      <c r="N373" s="203" t="s">
        <v>40</v>
      </c>
      <c r="O373" s="56"/>
      <c r="P373" s="150">
        <f>O373*H373</f>
        <v>0</v>
      </c>
      <c r="Q373" s="150">
        <v>0.0019</v>
      </c>
      <c r="R373" s="150">
        <f>Q373*H373</f>
        <v>0.013499500000000001</v>
      </c>
      <c r="S373" s="150">
        <v>0</v>
      </c>
      <c r="T373" s="151">
        <f>S373*H373</f>
        <v>0</v>
      </c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R373" s="152" t="s">
        <v>160</v>
      </c>
      <c r="AT373" s="152" t="s">
        <v>445</v>
      </c>
      <c r="AU373" s="152" t="s">
        <v>78</v>
      </c>
      <c r="AY373" s="20" t="s">
        <v>118</v>
      </c>
      <c r="BE373" s="153">
        <f>IF(N373="základní",J373,0)</f>
        <v>0</v>
      </c>
      <c r="BF373" s="153">
        <f>IF(N373="snížená",J373,0)</f>
        <v>0</v>
      </c>
      <c r="BG373" s="153">
        <f>IF(N373="zákl. přenesená",J373,0)</f>
        <v>0</v>
      </c>
      <c r="BH373" s="153">
        <f>IF(N373="sníž. přenesená",J373,0)</f>
        <v>0</v>
      </c>
      <c r="BI373" s="153">
        <f>IF(N373="nulová",J373,0)</f>
        <v>0</v>
      </c>
      <c r="BJ373" s="20" t="s">
        <v>31</v>
      </c>
      <c r="BK373" s="153">
        <f>ROUND(I373*H373,2)</f>
        <v>0</v>
      </c>
      <c r="BL373" s="20" t="s">
        <v>125</v>
      </c>
      <c r="BM373" s="152" t="s">
        <v>1829</v>
      </c>
    </row>
    <row r="374" spans="2:51" s="13" customFormat="1" ht="11.25">
      <c r="B374" s="154"/>
      <c r="D374" s="155" t="s">
        <v>127</v>
      </c>
      <c r="E374" s="156" t="s">
        <v>3</v>
      </c>
      <c r="F374" s="157" t="s">
        <v>1777</v>
      </c>
      <c r="H374" s="158">
        <v>7.105</v>
      </c>
      <c r="I374" s="159"/>
      <c r="L374" s="154"/>
      <c r="M374" s="160"/>
      <c r="N374" s="161"/>
      <c r="O374" s="161"/>
      <c r="P374" s="161"/>
      <c r="Q374" s="161"/>
      <c r="R374" s="161"/>
      <c r="S374" s="161"/>
      <c r="T374" s="162"/>
      <c r="AT374" s="156" t="s">
        <v>127</v>
      </c>
      <c r="AU374" s="156" t="s">
        <v>78</v>
      </c>
      <c r="AV374" s="13" t="s">
        <v>78</v>
      </c>
      <c r="AW374" s="13" t="s">
        <v>30</v>
      </c>
      <c r="AX374" s="13" t="s">
        <v>69</v>
      </c>
      <c r="AY374" s="156" t="s">
        <v>118</v>
      </c>
    </row>
    <row r="375" spans="2:51" s="15" customFormat="1" ht="11.25">
      <c r="B375" s="170"/>
      <c r="D375" s="155" t="s">
        <v>127</v>
      </c>
      <c r="E375" s="171" t="s">
        <v>3</v>
      </c>
      <c r="F375" s="172" t="s">
        <v>150</v>
      </c>
      <c r="H375" s="173">
        <v>7.105</v>
      </c>
      <c r="I375" s="174"/>
      <c r="L375" s="170"/>
      <c r="M375" s="175"/>
      <c r="N375" s="176"/>
      <c r="O375" s="176"/>
      <c r="P375" s="176"/>
      <c r="Q375" s="176"/>
      <c r="R375" s="176"/>
      <c r="S375" s="176"/>
      <c r="T375" s="177"/>
      <c r="AT375" s="171" t="s">
        <v>127</v>
      </c>
      <c r="AU375" s="171" t="s">
        <v>78</v>
      </c>
      <c r="AV375" s="15" t="s">
        <v>125</v>
      </c>
      <c r="AW375" s="15" t="s">
        <v>30</v>
      </c>
      <c r="AX375" s="15" t="s">
        <v>31</v>
      </c>
      <c r="AY375" s="171" t="s">
        <v>118</v>
      </c>
    </row>
    <row r="376" spans="1:65" s="2" customFormat="1" ht="24.2" customHeight="1">
      <c r="A376" s="35"/>
      <c r="B376" s="140"/>
      <c r="C376" s="141" t="s">
        <v>669</v>
      </c>
      <c r="D376" s="141" t="s">
        <v>121</v>
      </c>
      <c r="E376" s="142" t="s">
        <v>1830</v>
      </c>
      <c r="F376" s="143" t="s">
        <v>1831</v>
      </c>
      <c r="G376" s="144" t="s">
        <v>171</v>
      </c>
      <c r="H376" s="145">
        <v>2</v>
      </c>
      <c r="I376" s="146"/>
      <c r="J376" s="147">
        <f>ROUND(I376*H376,2)</f>
        <v>0</v>
      </c>
      <c r="K376" s="143" t="s">
        <v>271</v>
      </c>
      <c r="L376" s="36"/>
      <c r="M376" s="148" t="s">
        <v>3</v>
      </c>
      <c r="N376" s="149" t="s">
        <v>40</v>
      </c>
      <c r="O376" s="56"/>
      <c r="P376" s="150">
        <f>O376*H376</f>
        <v>0</v>
      </c>
      <c r="Q376" s="150">
        <v>0</v>
      </c>
      <c r="R376" s="150">
        <f>Q376*H376</f>
        <v>0</v>
      </c>
      <c r="S376" s="150">
        <v>0</v>
      </c>
      <c r="T376" s="151">
        <f>S376*H376</f>
        <v>0</v>
      </c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R376" s="152" t="s">
        <v>125</v>
      </c>
      <c r="AT376" s="152" t="s">
        <v>121</v>
      </c>
      <c r="AU376" s="152" t="s">
        <v>78</v>
      </c>
      <c r="AY376" s="20" t="s">
        <v>118</v>
      </c>
      <c r="BE376" s="153">
        <f>IF(N376="základní",J376,0)</f>
        <v>0</v>
      </c>
      <c r="BF376" s="153">
        <f>IF(N376="snížená",J376,0)</f>
        <v>0</v>
      </c>
      <c r="BG376" s="153">
        <f>IF(N376="zákl. přenesená",J376,0)</f>
        <v>0</v>
      </c>
      <c r="BH376" s="153">
        <f>IF(N376="sníž. přenesená",J376,0)</f>
        <v>0</v>
      </c>
      <c r="BI376" s="153">
        <f>IF(N376="nulová",J376,0)</f>
        <v>0</v>
      </c>
      <c r="BJ376" s="20" t="s">
        <v>31</v>
      </c>
      <c r="BK376" s="153">
        <f>ROUND(I376*H376,2)</f>
        <v>0</v>
      </c>
      <c r="BL376" s="20" t="s">
        <v>125</v>
      </c>
      <c r="BM376" s="152" t="s">
        <v>1832</v>
      </c>
    </row>
    <row r="377" spans="1:47" s="2" customFormat="1" ht="11.25">
      <c r="A377" s="35"/>
      <c r="B377" s="36"/>
      <c r="C377" s="35"/>
      <c r="D377" s="181" t="s">
        <v>273</v>
      </c>
      <c r="E377" s="35"/>
      <c r="F377" s="182" t="s">
        <v>1833</v>
      </c>
      <c r="G377" s="35"/>
      <c r="H377" s="35"/>
      <c r="I377" s="183"/>
      <c r="J377" s="35"/>
      <c r="K377" s="35"/>
      <c r="L377" s="36"/>
      <c r="M377" s="184"/>
      <c r="N377" s="185"/>
      <c r="O377" s="56"/>
      <c r="P377" s="56"/>
      <c r="Q377" s="56"/>
      <c r="R377" s="56"/>
      <c r="S377" s="56"/>
      <c r="T377" s="57"/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T377" s="20" t="s">
        <v>273</v>
      </c>
      <c r="AU377" s="20" t="s">
        <v>78</v>
      </c>
    </row>
    <row r="378" spans="2:51" s="13" customFormat="1" ht="11.25">
      <c r="B378" s="154"/>
      <c r="D378" s="155" t="s">
        <v>127</v>
      </c>
      <c r="E378" s="156" t="s">
        <v>3</v>
      </c>
      <c r="F378" s="157" t="s">
        <v>1834</v>
      </c>
      <c r="H378" s="158">
        <v>2</v>
      </c>
      <c r="I378" s="159"/>
      <c r="L378" s="154"/>
      <c r="M378" s="160"/>
      <c r="N378" s="161"/>
      <c r="O378" s="161"/>
      <c r="P378" s="161"/>
      <c r="Q378" s="161"/>
      <c r="R378" s="161"/>
      <c r="S378" s="161"/>
      <c r="T378" s="162"/>
      <c r="AT378" s="156" t="s">
        <v>127</v>
      </c>
      <c r="AU378" s="156" t="s">
        <v>78</v>
      </c>
      <c r="AV378" s="13" t="s">
        <v>78</v>
      </c>
      <c r="AW378" s="13" t="s">
        <v>30</v>
      </c>
      <c r="AX378" s="13" t="s">
        <v>31</v>
      </c>
      <c r="AY378" s="156" t="s">
        <v>118</v>
      </c>
    </row>
    <row r="379" spans="1:65" s="2" customFormat="1" ht="24.2" customHeight="1">
      <c r="A379" s="35"/>
      <c r="B379" s="140"/>
      <c r="C379" s="194" t="s">
        <v>677</v>
      </c>
      <c r="D379" s="194" t="s">
        <v>445</v>
      </c>
      <c r="E379" s="195" t="s">
        <v>1835</v>
      </c>
      <c r="F379" s="196" t="s">
        <v>1836</v>
      </c>
      <c r="G379" s="197" t="s">
        <v>171</v>
      </c>
      <c r="H379" s="198">
        <v>2.03</v>
      </c>
      <c r="I379" s="199"/>
      <c r="J379" s="200">
        <f>ROUND(I379*H379,2)</f>
        <v>0</v>
      </c>
      <c r="K379" s="196" t="s">
        <v>3</v>
      </c>
      <c r="L379" s="201"/>
      <c r="M379" s="202" t="s">
        <v>3</v>
      </c>
      <c r="N379" s="203" t="s">
        <v>40</v>
      </c>
      <c r="O379" s="56"/>
      <c r="P379" s="150">
        <f>O379*H379</f>
        <v>0</v>
      </c>
      <c r="Q379" s="150">
        <v>0.0019</v>
      </c>
      <c r="R379" s="150">
        <f>Q379*H379</f>
        <v>0.0038569999999999998</v>
      </c>
      <c r="S379" s="150">
        <v>0</v>
      </c>
      <c r="T379" s="151">
        <f>S379*H379</f>
        <v>0</v>
      </c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R379" s="152" t="s">
        <v>160</v>
      </c>
      <c r="AT379" s="152" t="s">
        <v>445</v>
      </c>
      <c r="AU379" s="152" t="s">
        <v>78</v>
      </c>
      <c r="AY379" s="20" t="s">
        <v>118</v>
      </c>
      <c r="BE379" s="153">
        <f>IF(N379="základní",J379,0)</f>
        <v>0</v>
      </c>
      <c r="BF379" s="153">
        <f>IF(N379="snížená",J379,0)</f>
        <v>0</v>
      </c>
      <c r="BG379" s="153">
        <f>IF(N379="zákl. přenesená",J379,0)</f>
        <v>0</v>
      </c>
      <c r="BH379" s="153">
        <f>IF(N379="sníž. přenesená",J379,0)</f>
        <v>0</v>
      </c>
      <c r="BI379" s="153">
        <f>IF(N379="nulová",J379,0)</f>
        <v>0</v>
      </c>
      <c r="BJ379" s="20" t="s">
        <v>31</v>
      </c>
      <c r="BK379" s="153">
        <f>ROUND(I379*H379,2)</f>
        <v>0</v>
      </c>
      <c r="BL379" s="20" t="s">
        <v>125</v>
      </c>
      <c r="BM379" s="152" t="s">
        <v>1837</v>
      </c>
    </row>
    <row r="380" spans="2:51" s="13" customFormat="1" ht="11.25">
      <c r="B380" s="154"/>
      <c r="D380" s="155" t="s">
        <v>127</v>
      </c>
      <c r="E380" s="156" t="s">
        <v>3</v>
      </c>
      <c r="F380" s="157" t="s">
        <v>1793</v>
      </c>
      <c r="H380" s="158">
        <v>2.03</v>
      </c>
      <c r="I380" s="159"/>
      <c r="L380" s="154"/>
      <c r="M380" s="160"/>
      <c r="N380" s="161"/>
      <c r="O380" s="161"/>
      <c r="P380" s="161"/>
      <c r="Q380" s="161"/>
      <c r="R380" s="161"/>
      <c r="S380" s="161"/>
      <c r="T380" s="162"/>
      <c r="AT380" s="156" t="s">
        <v>127</v>
      </c>
      <c r="AU380" s="156" t="s">
        <v>78</v>
      </c>
      <c r="AV380" s="13" t="s">
        <v>78</v>
      </c>
      <c r="AW380" s="13" t="s">
        <v>30</v>
      </c>
      <c r="AX380" s="13" t="s">
        <v>69</v>
      </c>
      <c r="AY380" s="156" t="s">
        <v>118</v>
      </c>
    </row>
    <row r="381" spans="2:51" s="15" customFormat="1" ht="11.25">
      <c r="B381" s="170"/>
      <c r="D381" s="155" t="s">
        <v>127</v>
      </c>
      <c r="E381" s="171" t="s">
        <v>3</v>
      </c>
      <c r="F381" s="172" t="s">
        <v>150</v>
      </c>
      <c r="H381" s="173">
        <v>2.03</v>
      </c>
      <c r="I381" s="174"/>
      <c r="L381" s="170"/>
      <c r="M381" s="175"/>
      <c r="N381" s="176"/>
      <c r="O381" s="176"/>
      <c r="P381" s="176"/>
      <c r="Q381" s="176"/>
      <c r="R381" s="176"/>
      <c r="S381" s="176"/>
      <c r="T381" s="177"/>
      <c r="AT381" s="171" t="s">
        <v>127</v>
      </c>
      <c r="AU381" s="171" t="s">
        <v>78</v>
      </c>
      <c r="AV381" s="15" t="s">
        <v>125</v>
      </c>
      <c r="AW381" s="15" t="s">
        <v>30</v>
      </c>
      <c r="AX381" s="15" t="s">
        <v>31</v>
      </c>
      <c r="AY381" s="171" t="s">
        <v>118</v>
      </c>
    </row>
    <row r="382" spans="1:65" s="2" customFormat="1" ht="24.2" customHeight="1">
      <c r="A382" s="35"/>
      <c r="B382" s="140"/>
      <c r="C382" s="141" t="s">
        <v>683</v>
      </c>
      <c r="D382" s="141" t="s">
        <v>121</v>
      </c>
      <c r="E382" s="142" t="s">
        <v>1838</v>
      </c>
      <c r="F382" s="143" t="s">
        <v>1839</v>
      </c>
      <c r="G382" s="144" t="s">
        <v>171</v>
      </c>
      <c r="H382" s="145">
        <v>1</v>
      </c>
      <c r="I382" s="146"/>
      <c r="J382" s="147">
        <f>ROUND(I382*H382,2)</f>
        <v>0</v>
      </c>
      <c r="K382" s="143" t="s">
        <v>271</v>
      </c>
      <c r="L382" s="36"/>
      <c r="M382" s="148" t="s">
        <v>3</v>
      </c>
      <c r="N382" s="149" t="s">
        <v>40</v>
      </c>
      <c r="O382" s="56"/>
      <c r="P382" s="150">
        <f>O382*H382</f>
        <v>0</v>
      </c>
      <c r="Q382" s="150">
        <v>0</v>
      </c>
      <c r="R382" s="150">
        <f>Q382*H382</f>
        <v>0</v>
      </c>
      <c r="S382" s="150">
        <v>0</v>
      </c>
      <c r="T382" s="151">
        <f>S382*H382</f>
        <v>0</v>
      </c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R382" s="152" t="s">
        <v>125</v>
      </c>
      <c r="AT382" s="152" t="s">
        <v>121</v>
      </c>
      <c r="AU382" s="152" t="s">
        <v>78</v>
      </c>
      <c r="AY382" s="20" t="s">
        <v>118</v>
      </c>
      <c r="BE382" s="153">
        <f>IF(N382="základní",J382,0)</f>
        <v>0</v>
      </c>
      <c r="BF382" s="153">
        <f>IF(N382="snížená",J382,0)</f>
        <v>0</v>
      </c>
      <c r="BG382" s="153">
        <f>IF(N382="zákl. přenesená",J382,0)</f>
        <v>0</v>
      </c>
      <c r="BH382" s="153">
        <f>IF(N382="sníž. přenesená",J382,0)</f>
        <v>0</v>
      </c>
      <c r="BI382" s="153">
        <f>IF(N382="nulová",J382,0)</f>
        <v>0</v>
      </c>
      <c r="BJ382" s="20" t="s">
        <v>31</v>
      </c>
      <c r="BK382" s="153">
        <f>ROUND(I382*H382,2)</f>
        <v>0</v>
      </c>
      <c r="BL382" s="20" t="s">
        <v>125</v>
      </c>
      <c r="BM382" s="152" t="s">
        <v>1840</v>
      </c>
    </row>
    <row r="383" spans="1:47" s="2" customFormat="1" ht="11.25">
      <c r="A383" s="35"/>
      <c r="B383" s="36"/>
      <c r="C383" s="35"/>
      <c r="D383" s="181" t="s">
        <v>273</v>
      </c>
      <c r="E383" s="35"/>
      <c r="F383" s="182" t="s">
        <v>1841</v>
      </c>
      <c r="G383" s="35"/>
      <c r="H383" s="35"/>
      <c r="I383" s="183"/>
      <c r="J383" s="35"/>
      <c r="K383" s="35"/>
      <c r="L383" s="36"/>
      <c r="M383" s="184"/>
      <c r="N383" s="185"/>
      <c r="O383" s="56"/>
      <c r="P383" s="56"/>
      <c r="Q383" s="56"/>
      <c r="R383" s="56"/>
      <c r="S383" s="56"/>
      <c r="T383" s="57"/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T383" s="20" t="s">
        <v>273</v>
      </c>
      <c r="AU383" s="20" t="s">
        <v>78</v>
      </c>
    </row>
    <row r="384" spans="2:51" s="14" customFormat="1" ht="11.25">
      <c r="B384" s="163"/>
      <c r="D384" s="155" t="s">
        <v>127</v>
      </c>
      <c r="E384" s="164" t="s">
        <v>3</v>
      </c>
      <c r="F384" s="165" t="s">
        <v>1842</v>
      </c>
      <c r="H384" s="164" t="s">
        <v>3</v>
      </c>
      <c r="I384" s="166"/>
      <c r="L384" s="163"/>
      <c r="M384" s="167"/>
      <c r="N384" s="168"/>
      <c r="O384" s="168"/>
      <c r="P384" s="168"/>
      <c r="Q384" s="168"/>
      <c r="R384" s="168"/>
      <c r="S384" s="168"/>
      <c r="T384" s="169"/>
      <c r="AT384" s="164" t="s">
        <v>127</v>
      </c>
      <c r="AU384" s="164" t="s">
        <v>78</v>
      </c>
      <c r="AV384" s="14" t="s">
        <v>31</v>
      </c>
      <c r="AW384" s="14" t="s">
        <v>30</v>
      </c>
      <c r="AX384" s="14" t="s">
        <v>69</v>
      </c>
      <c r="AY384" s="164" t="s">
        <v>118</v>
      </c>
    </row>
    <row r="385" spans="2:51" s="13" customFormat="1" ht="11.25">
      <c r="B385" s="154"/>
      <c r="D385" s="155" t="s">
        <v>127</v>
      </c>
      <c r="E385" s="156" t="s">
        <v>3</v>
      </c>
      <c r="F385" s="157" t="s">
        <v>1843</v>
      </c>
      <c r="H385" s="158">
        <v>1</v>
      </c>
      <c r="I385" s="159"/>
      <c r="L385" s="154"/>
      <c r="M385" s="160"/>
      <c r="N385" s="161"/>
      <c r="O385" s="161"/>
      <c r="P385" s="161"/>
      <c r="Q385" s="161"/>
      <c r="R385" s="161"/>
      <c r="S385" s="161"/>
      <c r="T385" s="162"/>
      <c r="AT385" s="156" t="s">
        <v>127</v>
      </c>
      <c r="AU385" s="156" t="s">
        <v>78</v>
      </c>
      <c r="AV385" s="13" t="s">
        <v>78</v>
      </c>
      <c r="AW385" s="13" t="s">
        <v>30</v>
      </c>
      <c r="AX385" s="13" t="s">
        <v>69</v>
      </c>
      <c r="AY385" s="156" t="s">
        <v>118</v>
      </c>
    </row>
    <row r="386" spans="2:51" s="15" customFormat="1" ht="11.25">
      <c r="B386" s="170"/>
      <c r="D386" s="155" t="s">
        <v>127</v>
      </c>
      <c r="E386" s="171" t="s">
        <v>3</v>
      </c>
      <c r="F386" s="172" t="s">
        <v>150</v>
      </c>
      <c r="H386" s="173">
        <v>1</v>
      </c>
      <c r="I386" s="174"/>
      <c r="L386" s="170"/>
      <c r="M386" s="175"/>
      <c r="N386" s="176"/>
      <c r="O386" s="176"/>
      <c r="P386" s="176"/>
      <c r="Q386" s="176"/>
      <c r="R386" s="176"/>
      <c r="S386" s="176"/>
      <c r="T386" s="177"/>
      <c r="AT386" s="171" t="s">
        <v>127</v>
      </c>
      <c r="AU386" s="171" t="s">
        <v>78</v>
      </c>
      <c r="AV386" s="15" t="s">
        <v>125</v>
      </c>
      <c r="AW386" s="15" t="s">
        <v>30</v>
      </c>
      <c r="AX386" s="15" t="s">
        <v>31</v>
      </c>
      <c r="AY386" s="171" t="s">
        <v>118</v>
      </c>
    </row>
    <row r="387" spans="1:65" s="2" customFormat="1" ht="16.5" customHeight="1">
      <c r="A387" s="35"/>
      <c r="B387" s="140"/>
      <c r="C387" s="194" t="s">
        <v>688</v>
      </c>
      <c r="D387" s="194" t="s">
        <v>445</v>
      </c>
      <c r="E387" s="195" t="s">
        <v>1844</v>
      </c>
      <c r="F387" s="196" t="s">
        <v>1845</v>
      </c>
      <c r="G387" s="197" t="s">
        <v>171</v>
      </c>
      <c r="H387" s="198">
        <v>1.015</v>
      </c>
      <c r="I387" s="199"/>
      <c r="J387" s="200">
        <f>ROUND(I387*H387,2)</f>
        <v>0</v>
      </c>
      <c r="K387" s="196" t="s">
        <v>271</v>
      </c>
      <c r="L387" s="201"/>
      <c r="M387" s="202" t="s">
        <v>3</v>
      </c>
      <c r="N387" s="203" t="s">
        <v>40</v>
      </c>
      <c r="O387" s="56"/>
      <c r="P387" s="150">
        <f>O387*H387</f>
        <v>0</v>
      </c>
      <c r="Q387" s="150">
        <v>0.00032</v>
      </c>
      <c r="R387" s="150">
        <f>Q387*H387</f>
        <v>0.0003248</v>
      </c>
      <c r="S387" s="150">
        <v>0</v>
      </c>
      <c r="T387" s="151">
        <f>S387*H387</f>
        <v>0</v>
      </c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R387" s="152" t="s">
        <v>160</v>
      </c>
      <c r="AT387" s="152" t="s">
        <v>445</v>
      </c>
      <c r="AU387" s="152" t="s">
        <v>78</v>
      </c>
      <c r="AY387" s="20" t="s">
        <v>118</v>
      </c>
      <c r="BE387" s="153">
        <f>IF(N387="základní",J387,0)</f>
        <v>0</v>
      </c>
      <c r="BF387" s="153">
        <f>IF(N387="snížená",J387,0)</f>
        <v>0</v>
      </c>
      <c r="BG387" s="153">
        <f>IF(N387="zákl. přenesená",J387,0)</f>
        <v>0</v>
      </c>
      <c r="BH387" s="153">
        <f>IF(N387="sníž. přenesená",J387,0)</f>
        <v>0</v>
      </c>
      <c r="BI387" s="153">
        <f>IF(N387="nulová",J387,0)</f>
        <v>0</v>
      </c>
      <c r="BJ387" s="20" t="s">
        <v>31</v>
      </c>
      <c r="BK387" s="153">
        <f>ROUND(I387*H387,2)</f>
        <v>0</v>
      </c>
      <c r="BL387" s="20" t="s">
        <v>125</v>
      </c>
      <c r="BM387" s="152" t="s">
        <v>1846</v>
      </c>
    </row>
    <row r="388" spans="2:51" s="13" customFormat="1" ht="11.25">
      <c r="B388" s="154"/>
      <c r="D388" s="155" t="s">
        <v>127</v>
      </c>
      <c r="E388" s="156" t="s">
        <v>3</v>
      </c>
      <c r="F388" s="157" t="s">
        <v>1847</v>
      </c>
      <c r="H388" s="158">
        <v>1.015</v>
      </c>
      <c r="I388" s="159"/>
      <c r="L388" s="154"/>
      <c r="M388" s="160"/>
      <c r="N388" s="161"/>
      <c r="O388" s="161"/>
      <c r="P388" s="161"/>
      <c r="Q388" s="161"/>
      <c r="R388" s="161"/>
      <c r="S388" s="161"/>
      <c r="T388" s="162"/>
      <c r="AT388" s="156" t="s">
        <v>127</v>
      </c>
      <c r="AU388" s="156" t="s">
        <v>78</v>
      </c>
      <c r="AV388" s="13" t="s">
        <v>78</v>
      </c>
      <c r="AW388" s="13" t="s">
        <v>30</v>
      </c>
      <c r="AX388" s="13" t="s">
        <v>69</v>
      </c>
      <c r="AY388" s="156" t="s">
        <v>118</v>
      </c>
    </row>
    <row r="389" spans="2:51" s="15" customFormat="1" ht="11.25">
      <c r="B389" s="170"/>
      <c r="D389" s="155" t="s">
        <v>127</v>
      </c>
      <c r="E389" s="171" t="s">
        <v>3</v>
      </c>
      <c r="F389" s="172" t="s">
        <v>150</v>
      </c>
      <c r="H389" s="173">
        <v>1.015</v>
      </c>
      <c r="I389" s="174"/>
      <c r="L389" s="170"/>
      <c r="M389" s="175"/>
      <c r="N389" s="176"/>
      <c r="O389" s="176"/>
      <c r="P389" s="176"/>
      <c r="Q389" s="176"/>
      <c r="R389" s="176"/>
      <c r="S389" s="176"/>
      <c r="T389" s="177"/>
      <c r="AT389" s="171" t="s">
        <v>127</v>
      </c>
      <c r="AU389" s="171" t="s">
        <v>78</v>
      </c>
      <c r="AV389" s="15" t="s">
        <v>125</v>
      </c>
      <c r="AW389" s="15" t="s">
        <v>30</v>
      </c>
      <c r="AX389" s="15" t="s">
        <v>31</v>
      </c>
      <c r="AY389" s="171" t="s">
        <v>118</v>
      </c>
    </row>
    <row r="390" spans="1:65" s="2" customFormat="1" ht="16.5" customHeight="1">
      <c r="A390" s="35"/>
      <c r="B390" s="140"/>
      <c r="C390" s="141" t="s">
        <v>696</v>
      </c>
      <c r="D390" s="141" t="s">
        <v>121</v>
      </c>
      <c r="E390" s="142" t="s">
        <v>1848</v>
      </c>
      <c r="F390" s="143" t="s">
        <v>1849</v>
      </c>
      <c r="G390" s="144" t="s">
        <v>171</v>
      </c>
      <c r="H390" s="145">
        <v>1</v>
      </c>
      <c r="I390" s="146"/>
      <c r="J390" s="147">
        <f>ROUND(I390*H390,2)</f>
        <v>0</v>
      </c>
      <c r="K390" s="143" t="s">
        <v>3</v>
      </c>
      <c r="L390" s="36"/>
      <c r="M390" s="148" t="s">
        <v>3</v>
      </c>
      <c r="N390" s="149" t="s">
        <v>40</v>
      </c>
      <c r="O390" s="56"/>
      <c r="P390" s="150">
        <f>O390*H390</f>
        <v>0</v>
      </c>
      <c r="Q390" s="150">
        <v>5E-05</v>
      </c>
      <c r="R390" s="150">
        <f>Q390*H390</f>
        <v>5E-05</v>
      </c>
      <c r="S390" s="150">
        <v>0</v>
      </c>
      <c r="T390" s="151">
        <f>S390*H390</f>
        <v>0</v>
      </c>
      <c r="U390" s="35"/>
      <c r="V390" s="35"/>
      <c r="W390" s="35"/>
      <c r="X390" s="35"/>
      <c r="Y390" s="35"/>
      <c r="Z390" s="35"/>
      <c r="AA390" s="35"/>
      <c r="AB390" s="35"/>
      <c r="AC390" s="35"/>
      <c r="AD390" s="35"/>
      <c r="AE390" s="35"/>
      <c r="AR390" s="152" t="s">
        <v>125</v>
      </c>
      <c r="AT390" s="152" t="s">
        <v>121</v>
      </c>
      <c r="AU390" s="152" t="s">
        <v>78</v>
      </c>
      <c r="AY390" s="20" t="s">
        <v>118</v>
      </c>
      <c r="BE390" s="153">
        <f>IF(N390="základní",J390,0)</f>
        <v>0</v>
      </c>
      <c r="BF390" s="153">
        <f>IF(N390="snížená",J390,0)</f>
        <v>0</v>
      </c>
      <c r="BG390" s="153">
        <f>IF(N390="zákl. přenesená",J390,0)</f>
        <v>0</v>
      </c>
      <c r="BH390" s="153">
        <f>IF(N390="sníž. přenesená",J390,0)</f>
        <v>0</v>
      </c>
      <c r="BI390" s="153">
        <f>IF(N390="nulová",J390,0)</f>
        <v>0</v>
      </c>
      <c r="BJ390" s="20" t="s">
        <v>31</v>
      </c>
      <c r="BK390" s="153">
        <f>ROUND(I390*H390,2)</f>
        <v>0</v>
      </c>
      <c r="BL390" s="20" t="s">
        <v>125</v>
      </c>
      <c r="BM390" s="152" t="s">
        <v>1850</v>
      </c>
    </row>
    <row r="391" spans="2:51" s="13" customFormat="1" ht="11.25">
      <c r="B391" s="154"/>
      <c r="D391" s="155" t="s">
        <v>127</v>
      </c>
      <c r="E391" s="156" t="s">
        <v>3</v>
      </c>
      <c r="F391" s="157" t="s">
        <v>31</v>
      </c>
      <c r="H391" s="158">
        <v>1</v>
      </c>
      <c r="I391" s="159"/>
      <c r="L391" s="154"/>
      <c r="M391" s="160"/>
      <c r="N391" s="161"/>
      <c r="O391" s="161"/>
      <c r="P391" s="161"/>
      <c r="Q391" s="161"/>
      <c r="R391" s="161"/>
      <c r="S391" s="161"/>
      <c r="T391" s="162"/>
      <c r="AT391" s="156" t="s">
        <v>127</v>
      </c>
      <c r="AU391" s="156" t="s">
        <v>78</v>
      </c>
      <c r="AV391" s="13" t="s">
        <v>78</v>
      </c>
      <c r="AW391" s="13" t="s">
        <v>30</v>
      </c>
      <c r="AX391" s="13" t="s">
        <v>31</v>
      </c>
      <c r="AY391" s="156" t="s">
        <v>118</v>
      </c>
    </row>
    <row r="392" spans="1:65" s="2" customFormat="1" ht="24.2" customHeight="1">
      <c r="A392" s="35"/>
      <c r="B392" s="140"/>
      <c r="C392" s="141" t="s">
        <v>702</v>
      </c>
      <c r="D392" s="141" t="s">
        <v>121</v>
      </c>
      <c r="E392" s="142" t="s">
        <v>1851</v>
      </c>
      <c r="F392" s="143" t="s">
        <v>1852</v>
      </c>
      <c r="G392" s="144" t="s">
        <v>171</v>
      </c>
      <c r="H392" s="145">
        <v>4</v>
      </c>
      <c r="I392" s="146"/>
      <c r="J392" s="147">
        <f>ROUND(I392*H392,2)</f>
        <v>0</v>
      </c>
      <c r="K392" s="143" t="s">
        <v>271</v>
      </c>
      <c r="L392" s="36"/>
      <c r="M392" s="148" t="s">
        <v>3</v>
      </c>
      <c r="N392" s="149" t="s">
        <v>40</v>
      </c>
      <c r="O392" s="56"/>
      <c r="P392" s="150">
        <f>O392*H392</f>
        <v>0</v>
      </c>
      <c r="Q392" s="150">
        <v>0</v>
      </c>
      <c r="R392" s="150">
        <f>Q392*H392</f>
        <v>0</v>
      </c>
      <c r="S392" s="150">
        <v>0</v>
      </c>
      <c r="T392" s="151">
        <f>S392*H392</f>
        <v>0</v>
      </c>
      <c r="U392" s="35"/>
      <c r="V392" s="35"/>
      <c r="W392" s="35"/>
      <c r="X392" s="35"/>
      <c r="Y392" s="35"/>
      <c r="Z392" s="35"/>
      <c r="AA392" s="35"/>
      <c r="AB392" s="35"/>
      <c r="AC392" s="35"/>
      <c r="AD392" s="35"/>
      <c r="AE392" s="35"/>
      <c r="AR392" s="152" t="s">
        <v>125</v>
      </c>
      <c r="AT392" s="152" t="s">
        <v>121</v>
      </c>
      <c r="AU392" s="152" t="s">
        <v>78</v>
      </c>
      <c r="AY392" s="20" t="s">
        <v>118</v>
      </c>
      <c r="BE392" s="153">
        <f>IF(N392="základní",J392,0)</f>
        <v>0</v>
      </c>
      <c r="BF392" s="153">
        <f>IF(N392="snížená",J392,0)</f>
        <v>0</v>
      </c>
      <c r="BG392" s="153">
        <f>IF(N392="zákl. přenesená",J392,0)</f>
        <v>0</v>
      </c>
      <c r="BH392" s="153">
        <f>IF(N392="sníž. přenesená",J392,0)</f>
        <v>0</v>
      </c>
      <c r="BI392" s="153">
        <f>IF(N392="nulová",J392,0)</f>
        <v>0</v>
      </c>
      <c r="BJ392" s="20" t="s">
        <v>31</v>
      </c>
      <c r="BK392" s="153">
        <f>ROUND(I392*H392,2)</f>
        <v>0</v>
      </c>
      <c r="BL392" s="20" t="s">
        <v>125</v>
      </c>
      <c r="BM392" s="152" t="s">
        <v>1853</v>
      </c>
    </row>
    <row r="393" spans="1:47" s="2" customFormat="1" ht="11.25">
      <c r="A393" s="35"/>
      <c r="B393" s="36"/>
      <c r="C393" s="35"/>
      <c r="D393" s="181" t="s">
        <v>273</v>
      </c>
      <c r="E393" s="35"/>
      <c r="F393" s="182" t="s">
        <v>1854</v>
      </c>
      <c r="G393" s="35"/>
      <c r="H393" s="35"/>
      <c r="I393" s="183"/>
      <c r="J393" s="35"/>
      <c r="K393" s="35"/>
      <c r="L393" s="36"/>
      <c r="M393" s="184"/>
      <c r="N393" s="185"/>
      <c r="O393" s="56"/>
      <c r="P393" s="56"/>
      <c r="Q393" s="56"/>
      <c r="R393" s="56"/>
      <c r="S393" s="56"/>
      <c r="T393" s="57"/>
      <c r="U393" s="35"/>
      <c r="V393" s="35"/>
      <c r="W393" s="35"/>
      <c r="X393" s="35"/>
      <c r="Y393" s="35"/>
      <c r="Z393" s="35"/>
      <c r="AA393" s="35"/>
      <c r="AB393" s="35"/>
      <c r="AC393" s="35"/>
      <c r="AD393" s="35"/>
      <c r="AE393" s="35"/>
      <c r="AT393" s="20" t="s">
        <v>273</v>
      </c>
      <c r="AU393" s="20" t="s">
        <v>78</v>
      </c>
    </row>
    <row r="394" spans="2:51" s="13" customFormat="1" ht="11.25">
      <c r="B394" s="154"/>
      <c r="D394" s="155" t="s">
        <v>127</v>
      </c>
      <c r="E394" s="156" t="s">
        <v>3</v>
      </c>
      <c r="F394" s="157" t="s">
        <v>1855</v>
      </c>
      <c r="H394" s="158">
        <v>4</v>
      </c>
      <c r="I394" s="159"/>
      <c r="L394" s="154"/>
      <c r="M394" s="160"/>
      <c r="N394" s="161"/>
      <c r="O394" s="161"/>
      <c r="P394" s="161"/>
      <c r="Q394" s="161"/>
      <c r="R394" s="161"/>
      <c r="S394" s="161"/>
      <c r="T394" s="162"/>
      <c r="AT394" s="156" t="s">
        <v>127</v>
      </c>
      <c r="AU394" s="156" t="s">
        <v>78</v>
      </c>
      <c r="AV394" s="13" t="s">
        <v>78</v>
      </c>
      <c r="AW394" s="13" t="s">
        <v>30</v>
      </c>
      <c r="AX394" s="13" t="s">
        <v>31</v>
      </c>
      <c r="AY394" s="156" t="s">
        <v>118</v>
      </c>
    </row>
    <row r="395" spans="1:65" s="2" customFormat="1" ht="16.5" customHeight="1">
      <c r="A395" s="35"/>
      <c r="B395" s="140"/>
      <c r="C395" s="194" t="s">
        <v>707</v>
      </c>
      <c r="D395" s="194" t="s">
        <v>445</v>
      </c>
      <c r="E395" s="195" t="s">
        <v>1856</v>
      </c>
      <c r="F395" s="196" t="s">
        <v>1857</v>
      </c>
      <c r="G395" s="197" t="s">
        <v>171</v>
      </c>
      <c r="H395" s="198">
        <v>4.04</v>
      </c>
      <c r="I395" s="199"/>
      <c r="J395" s="200">
        <f>ROUND(I395*H395,2)</f>
        <v>0</v>
      </c>
      <c r="K395" s="196" t="s">
        <v>271</v>
      </c>
      <c r="L395" s="201"/>
      <c r="M395" s="202" t="s">
        <v>3</v>
      </c>
      <c r="N395" s="203" t="s">
        <v>40</v>
      </c>
      <c r="O395" s="56"/>
      <c r="P395" s="150">
        <f>O395*H395</f>
        <v>0</v>
      </c>
      <c r="Q395" s="150">
        <v>0.0037</v>
      </c>
      <c r="R395" s="150">
        <f>Q395*H395</f>
        <v>0.014948000000000001</v>
      </c>
      <c r="S395" s="150">
        <v>0</v>
      </c>
      <c r="T395" s="151">
        <f>S395*H395</f>
        <v>0</v>
      </c>
      <c r="U395" s="35"/>
      <c r="V395" s="35"/>
      <c r="W395" s="35"/>
      <c r="X395" s="35"/>
      <c r="Y395" s="35"/>
      <c r="Z395" s="35"/>
      <c r="AA395" s="35"/>
      <c r="AB395" s="35"/>
      <c r="AC395" s="35"/>
      <c r="AD395" s="35"/>
      <c r="AE395" s="35"/>
      <c r="AR395" s="152" t="s">
        <v>160</v>
      </c>
      <c r="AT395" s="152" t="s">
        <v>445</v>
      </c>
      <c r="AU395" s="152" t="s">
        <v>78</v>
      </c>
      <c r="AY395" s="20" t="s">
        <v>118</v>
      </c>
      <c r="BE395" s="153">
        <f>IF(N395="základní",J395,0)</f>
        <v>0</v>
      </c>
      <c r="BF395" s="153">
        <f>IF(N395="snížená",J395,0)</f>
        <v>0</v>
      </c>
      <c r="BG395" s="153">
        <f>IF(N395="zákl. přenesená",J395,0)</f>
        <v>0</v>
      </c>
      <c r="BH395" s="153">
        <f>IF(N395="sníž. přenesená",J395,0)</f>
        <v>0</v>
      </c>
      <c r="BI395" s="153">
        <f>IF(N395="nulová",J395,0)</f>
        <v>0</v>
      </c>
      <c r="BJ395" s="20" t="s">
        <v>31</v>
      </c>
      <c r="BK395" s="153">
        <f>ROUND(I395*H395,2)</f>
        <v>0</v>
      </c>
      <c r="BL395" s="20" t="s">
        <v>125</v>
      </c>
      <c r="BM395" s="152" t="s">
        <v>1858</v>
      </c>
    </row>
    <row r="396" spans="2:51" s="13" customFormat="1" ht="11.25">
      <c r="B396" s="154"/>
      <c r="D396" s="155" t="s">
        <v>127</v>
      </c>
      <c r="E396" s="156" t="s">
        <v>3</v>
      </c>
      <c r="F396" s="157" t="s">
        <v>1859</v>
      </c>
      <c r="H396" s="158">
        <v>4.04</v>
      </c>
      <c r="I396" s="159"/>
      <c r="L396" s="154"/>
      <c r="M396" s="160"/>
      <c r="N396" s="161"/>
      <c r="O396" s="161"/>
      <c r="P396" s="161"/>
      <c r="Q396" s="161"/>
      <c r="R396" s="161"/>
      <c r="S396" s="161"/>
      <c r="T396" s="162"/>
      <c r="AT396" s="156" t="s">
        <v>127</v>
      </c>
      <c r="AU396" s="156" t="s">
        <v>78</v>
      </c>
      <c r="AV396" s="13" t="s">
        <v>78</v>
      </c>
      <c r="AW396" s="13" t="s">
        <v>30</v>
      </c>
      <c r="AX396" s="13" t="s">
        <v>69</v>
      </c>
      <c r="AY396" s="156" t="s">
        <v>118</v>
      </c>
    </row>
    <row r="397" spans="2:51" s="15" customFormat="1" ht="11.25">
      <c r="B397" s="170"/>
      <c r="D397" s="155" t="s">
        <v>127</v>
      </c>
      <c r="E397" s="171" t="s">
        <v>3</v>
      </c>
      <c r="F397" s="172" t="s">
        <v>150</v>
      </c>
      <c r="H397" s="173">
        <v>4.04</v>
      </c>
      <c r="I397" s="174"/>
      <c r="L397" s="170"/>
      <c r="M397" s="175"/>
      <c r="N397" s="176"/>
      <c r="O397" s="176"/>
      <c r="P397" s="176"/>
      <c r="Q397" s="176"/>
      <c r="R397" s="176"/>
      <c r="S397" s="176"/>
      <c r="T397" s="177"/>
      <c r="AT397" s="171" t="s">
        <v>127</v>
      </c>
      <c r="AU397" s="171" t="s">
        <v>78</v>
      </c>
      <c r="AV397" s="15" t="s">
        <v>125</v>
      </c>
      <c r="AW397" s="15" t="s">
        <v>30</v>
      </c>
      <c r="AX397" s="15" t="s">
        <v>31</v>
      </c>
      <c r="AY397" s="171" t="s">
        <v>118</v>
      </c>
    </row>
    <row r="398" spans="1:65" s="2" customFormat="1" ht="16.5" customHeight="1">
      <c r="A398" s="35"/>
      <c r="B398" s="140"/>
      <c r="C398" s="194" t="s">
        <v>717</v>
      </c>
      <c r="D398" s="194" t="s">
        <v>445</v>
      </c>
      <c r="E398" s="195" t="s">
        <v>1578</v>
      </c>
      <c r="F398" s="196" t="s">
        <v>1579</v>
      </c>
      <c r="G398" s="197" t="s">
        <v>124</v>
      </c>
      <c r="H398" s="198">
        <v>1</v>
      </c>
      <c r="I398" s="199"/>
      <c r="J398" s="200">
        <f>ROUND(I398*H398,2)</f>
        <v>0</v>
      </c>
      <c r="K398" s="196" t="s">
        <v>3</v>
      </c>
      <c r="L398" s="201"/>
      <c r="M398" s="202" t="s">
        <v>3</v>
      </c>
      <c r="N398" s="203" t="s">
        <v>40</v>
      </c>
      <c r="O398" s="56"/>
      <c r="P398" s="150">
        <f>O398*H398</f>
        <v>0</v>
      </c>
      <c r="Q398" s="150">
        <v>0</v>
      </c>
      <c r="R398" s="150">
        <f>Q398*H398</f>
        <v>0</v>
      </c>
      <c r="S398" s="150">
        <v>0</v>
      </c>
      <c r="T398" s="151">
        <f>S398*H398</f>
        <v>0</v>
      </c>
      <c r="U398" s="35"/>
      <c r="V398" s="35"/>
      <c r="W398" s="35"/>
      <c r="X398" s="35"/>
      <c r="Y398" s="35"/>
      <c r="Z398" s="35"/>
      <c r="AA398" s="35"/>
      <c r="AB398" s="35"/>
      <c r="AC398" s="35"/>
      <c r="AD398" s="35"/>
      <c r="AE398" s="35"/>
      <c r="AR398" s="152" t="s">
        <v>160</v>
      </c>
      <c r="AT398" s="152" t="s">
        <v>445</v>
      </c>
      <c r="AU398" s="152" t="s">
        <v>78</v>
      </c>
      <c r="AY398" s="20" t="s">
        <v>118</v>
      </c>
      <c r="BE398" s="153">
        <f>IF(N398="základní",J398,0)</f>
        <v>0</v>
      </c>
      <c r="BF398" s="153">
        <f>IF(N398="snížená",J398,0)</f>
        <v>0</v>
      </c>
      <c r="BG398" s="153">
        <f>IF(N398="zákl. přenesená",J398,0)</f>
        <v>0</v>
      </c>
      <c r="BH398" s="153">
        <f>IF(N398="sníž. přenesená",J398,0)</f>
        <v>0</v>
      </c>
      <c r="BI398" s="153">
        <f>IF(N398="nulová",J398,0)</f>
        <v>0</v>
      </c>
      <c r="BJ398" s="20" t="s">
        <v>31</v>
      </c>
      <c r="BK398" s="153">
        <f>ROUND(I398*H398,2)</f>
        <v>0</v>
      </c>
      <c r="BL398" s="20" t="s">
        <v>125</v>
      </c>
      <c r="BM398" s="152" t="s">
        <v>1860</v>
      </c>
    </row>
    <row r="399" spans="2:51" s="13" customFormat="1" ht="11.25">
      <c r="B399" s="154"/>
      <c r="D399" s="155" t="s">
        <v>127</v>
      </c>
      <c r="E399" s="156" t="s">
        <v>3</v>
      </c>
      <c r="F399" s="157" t="s">
        <v>31</v>
      </c>
      <c r="H399" s="158">
        <v>1</v>
      </c>
      <c r="I399" s="159"/>
      <c r="L399" s="154"/>
      <c r="M399" s="160"/>
      <c r="N399" s="161"/>
      <c r="O399" s="161"/>
      <c r="P399" s="161"/>
      <c r="Q399" s="161"/>
      <c r="R399" s="161"/>
      <c r="S399" s="161"/>
      <c r="T399" s="162"/>
      <c r="AT399" s="156" t="s">
        <v>127</v>
      </c>
      <c r="AU399" s="156" t="s">
        <v>78</v>
      </c>
      <c r="AV399" s="13" t="s">
        <v>78</v>
      </c>
      <c r="AW399" s="13" t="s">
        <v>30</v>
      </c>
      <c r="AX399" s="13" t="s">
        <v>31</v>
      </c>
      <c r="AY399" s="156" t="s">
        <v>118</v>
      </c>
    </row>
    <row r="400" spans="1:65" s="2" customFormat="1" ht="16.5" customHeight="1">
      <c r="A400" s="35"/>
      <c r="B400" s="140"/>
      <c r="C400" s="141" t="s">
        <v>722</v>
      </c>
      <c r="D400" s="141" t="s">
        <v>121</v>
      </c>
      <c r="E400" s="142" t="s">
        <v>1861</v>
      </c>
      <c r="F400" s="143" t="s">
        <v>1862</v>
      </c>
      <c r="G400" s="144" t="s">
        <v>171</v>
      </c>
      <c r="H400" s="145">
        <v>7</v>
      </c>
      <c r="I400" s="146"/>
      <c r="J400" s="147">
        <f>ROUND(I400*H400,2)</f>
        <v>0</v>
      </c>
      <c r="K400" s="143" t="s">
        <v>271</v>
      </c>
      <c r="L400" s="36"/>
      <c r="M400" s="148" t="s">
        <v>3</v>
      </c>
      <c r="N400" s="149" t="s">
        <v>40</v>
      </c>
      <c r="O400" s="56"/>
      <c r="P400" s="150">
        <f>O400*H400</f>
        <v>0</v>
      </c>
      <c r="Q400" s="150">
        <v>0.0005</v>
      </c>
      <c r="R400" s="150">
        <f>Q400*H400</f>
        <v>0.0035</v>
      </c>
      <c r="S400" s="150">
        <v>0</v>
      </c>
      <c r="T400" s="151">
        <f>S400*H400</f>
        <v>0</v>
      </c>
      <c r="U400" s="35"/>
      <c r="V400" s="35"/>
      <c r="W400" s="35"/>
      <c r="X400" s="35"/>
      <c r="Y400" s="35"/>
      <c r="Z400" s="35"/>
      <c r="AA400" s="35"/>
      <c r="AB400" s="35"/>
      <c r="AC400" s="35"/>
      <c r="AD400" s="35"/>
      <c r="AE400" s="35"/>
      <c r="AR400" s="152" t="s">
        <v>125</v>
      </c>
      <c r="AT400" s="152" t="s">
        <v>121</v>
      </c>
      <c r="AU400" s="152" t="s">
        <v>78</v>
      </c>
      <c r="AY400" s="20" t="s">
        <v>118</v>
      </c>
      <c r="BE400" s="153">
        <f>IF(N400="základní",J400,0)</f>
        <v>0</v>
      </c>
      <c r="BF400" s="153">
        <f>IF(N400="snížená",J400,0)</f>
        <v>0</v>
      </c>
      <c r="BG400" s="153">
        <f>IF(N400="zákl. přenesená",J400,0)</f>
        <v>0</v>
      </c>
      <c r="BH400" s="153">
        <f>IF(N400="sníž. přenesená",J400,0)</f>
        <v>0</v>
      </c>
      <c r="BI400" s="153">
        <f>IF(N400="nulová",J400,0)</f>
        <v>0</v>
      </c>
      <c r="BJ400" s="20" t="s">
        <v>31</v>
      </c>
      <c r="BK400" s="153">
        <f>ROUND(I400*H400,2)</f>
        <v>0</v>
      </c>
      <c r="BL400" s="20" t="s">
        <v>125</v>
      </c>
      <c r="BM400" s="152" t="s">
        <v>1863</v>
      </c>
    </row>
    <row r="401" spans="1:47" s="2" customFormat="1" ht="11.25">
      <c r="A401" s="35"/>
      <c r="B401" s="36"/>
      <c r="C401" s="35"/>
      <c r="D401" s="181" t="s">
        <v>273</v>
      </c>
      <c r="E401" s="35"/>
      <c r="F401" s="182" t="s">
        <v>1864</v>
      </c>
      <c r="G401" s="35"/>
      <c r="H401" s="35"/>
      <c r="I401" s="183"/>
      <c r="J401" s="35"/>
      <c r="K401" s="35"/>
      <c r="L401" s="36"/>
      <c r="M401" s="184"/>
      <c r="N401" s="185"/>
      <c r="O401" s="56"/>
      <c r="P401" s="56"/>
      <c r="Q401" s="56"/>
      <c r="R401" s="56"/>
      <c r="S401" s="56"/>
      <c r="T401" s="57"/>
      <c r="U401" s="35"/>
      <c r="V401" s="35"/>
      <c r="W401" s="35"/>
      <c r="X401" s="35"/>
      <c r="Y401" s="35"/>
      <c r="Z401" s="35"/>
      <c r="AA401" s="35"/>
      <c r="AB401" s="35"/>
      <c r="AC401" s="35"/>
      <c r="AD401" s="35"/>
      <c r="AE401" s="35"/>
      <c r="AT401" s="20" t="s">
        <v>273</v>
      </c>
      <c r="AU401" s="20" t="s">
        <v>78</v>
      </c>
    </row>
    <row r="402" spans="2:51" s="13" customFormat="1" ht="11.25">
      <c r="B402" s="154"/>
      <c r="D402" s="155" t="s">
        <v>127</v>
      </c>
      <c r="E402" s="156" t="s">
        <v>3</v>
      </c>
      <c r="F402" s="157" t="s">
        <v>155</v>
      </c>
      <c r="H402" s="158">
        <v>7</v>
      </c>
      <c r="I402" s="159"/>
      <c r="L402" s="154"/>
      <c r="M402" s="160"/>
      <c r="N402" s="161"/>
      <c r="O402" s="161"/>
      <c r="P402" s="161"/>
      <c r="Q402" s="161"/>
      <c r="R402" s="161"/>
      <c r="S402" s="161"/>
      <c r="T402" s="162"/>
      <c r="AT402" s="156" t="s">
        <v>127</v>
      </c>
      <c r="AU402" s="156" t="s">
        <v>78</v>
      </c>
      <c r="AV402" s="13" t="s">
        <v>78</v>
      </c>
      <c r="AW402" s="13" t="s">
        <v>30</v>
      </c>
      <c r="AX402" s="13" t="s">
        <v>31</v>
      </c>
      <c r="AY402" s="156" t="s">
        <v>118</v>
      </c>
    </row>
    <row r="403" spans="1:65" s="2" customFormat="1" ht="16.5" customHeight="1">
      <c r="A403" s="35"/>
      <c r="B403" s="140"/>
      <c r="C403" s="141" t="s">
        <v>727</v>
      </c>
      <c r="D403" s="141" t="s">
        <v>121</v>
      </c>
      <c r="E403" s="142" t="s">
        <v>1865</v>
      </c>
      <c r="F403" s="143" t="s">
        <v>1866</v>
      </c>
      <c r="G403" s="144" t="s">
        <v>171</v>
      </c>
      <c r="H403" s="145">
        <v>2</v>
      </c>
      <c r="I403" s="146"/>
      <c r="J403" s="147">
        <f>ROUND(I403*H403,2)</f>
        <v>0</v>
      </c>
      <c r="K403" s="143" t="s">
        <v>271</v>
      </c>
      <c r="L403" s="36"/>
      <c r="M403" s="148" t="s">
        <v>3</v>
      </c>
      <c r="N403" s="149" t="s">
        <v>40</v>
      </c>
      <c r="O403" s="56"/>
      <c r="P403" s="150">
        <f>O403*H403</f>
        <v>0</v>
      </c>
      <c r="Q403" s="150">
        <v>0.0007</v>
      </c>
      <c r="R403" s="150">
        <f>Q403*H403</f>
        <v>0.0014</v>
      </c>
      <c r="S403" s="150">
        <v>0</v>
      </c>
      <c r="T403" s="151">
        <f>S403*H403</f>
        <v>0</v>
      </c>
      <c r="U403" s="35"/>
      <c r="V403" s="35"/>
      <c r="W403" s="35"/>
      <c r="X403" s="35"/>
      <c r="Y403" s="35"/>
      <c r="Z403" s="35"/>
      <c r="AA403" s="35"/>
      <c r="AB403" s="35"/>
      <c r="AC403" s="35"/>
      <c r="AD403" s="35"/>
      <c r="AE403" s="35"/>
      <c r="AR403" s="152" t="s">
        <v>125</v>
      </c>
      <c r="AT403" s="152" t="s">
        <v>121</v>
      </c>
      <c r="AU403" s="152" t="s">
        <v>78</v>
      </c>
      <c r="AY403" s="20" t="s">
        <v>118</v>
      </c>
      <c r="BE403" s="153">
        <f>IF(N403="základní",J403,0)</f>
        <v>0</v>
      </c>
      <c r="BF403" s="153">
        <f>IF(N403="snížená",J403,0)</f>
        <v>0</v>
      </c>
      <c r="BG403" s="153">
        <f>IF(N403="zákl. přenesená",J403,0)</f>
        <v>0</v>
      </c>
      <c r="BH403" s="153">
        <f>IF(N403="sníž. přenesená",J403,0)</f>
        <v>0</v>
      </c>
      <c r="BI403" s="153">
        <f>IF(N403="nulová",J403,0)</f>
        <v>0</v>
      </c>
      <c r="BJ403" s="20" t="s">
        <v>31</v>
      </c>
      <c r="BK403" s="153">
        <f>ROUND(I403*H403,2)</f>
        <v>0</v>
      </c>
      <c r="BL403" s="20" t="s">
        <v>125</v>
      </c>
      <c r="BM403" s="152" t="s">
        <v>1867</v>
      </c>
    </row>
    <row r="404" spans="1:47" s="2" customFormat="1" ht="11.25">
      <c r="A404" s="35"/>
      <c r="B404" s="36"/>
      <c r="C404" s="35"/>
      <c r="D404" s="181" t="s">
        <v>273</v>
      </c>
      <c r="E404" s="35"/>
      <c r="F404" s="182" t="s">
        <v>1868</v>
      </c>
      <c r="G404" s="35"/>
      <c r="H404" s="35"/>
      <c r="I404" s="183"/>
      <c r="J404" s="35"/>
      <c r="K404" s="35"/>
      <c r="L404" s="36"/>
      <c r="M404" s="184"/>
      <c r="N404" s="185"/>
      <c r="O404" s="56"/>
      <c r="P404" s="56"/>
      <c r="Q404" s="56"/>
      <c r="R404" s="56"/>
      <c r="S404" s="56"/>
      <c r="T404" s="57"/>
      <c r="U404" s="35"/>
      <c r="V404" s="35"/>
      <c r="W404" s="35"/>
      <c r="X404" s="35"/>
      <c r="Y404" s="35"/>
      <c r="Z404" s="35"/>
      <c r="AA404" s="35"/>
      <c r="AB404" s="35"/>
      <c r="AC404" s="35"/>
      <c r="AD404" s="35"/>
      <c r="AE404" s="35"/>
      <c r="AT404" s="20" t="s">
        <v>273</v>
      </c>
      <c r="AU404" s="20" t="s">
        <v>78</v>
      </c>
    </row>
    <row r="405" spans="2:51" s="13" customFormat="1" ht="11.25">
      <c r="B405" s="154"/>
      <c r="D405" s="155" t="s">
        <v>127</v>
      </c>
      <c r="E405" s="156" t="s">
        <v>3</v>
      </c>
      <c r="F405" s="157" t="s">
        <v>78</v>
      </c>
      <c r="H405" s="158">
        <v>2</v>
      </c>
      <c r="I405" s="159"/>
      <c r="L405" s="154"/>
      <c r="M405" s="160"/>
      <c r="N405" s="161"/>
      <c r="O405" s="161"/>
      <c r="P405" s="161"/>
      <c r="Q405" s="161"/>
      <c r="R405" s="161"/>
      <c r="S405" s="161"/>
      <c r="T405" s="162"/>
      <c r="AT405" s="156" t="s">
        <v>127</v>
      </c>
      <c r="AU405" s="156" t="s">
        <v>78</v>
      </c>
      <c r="AV405" s="13" t="s">
        <v>78</v>
      </c>
      <c r="AW405" s="13" t="s">
        <v>30</v>
      </c>
      <c r="AX405" s="13" t="s">
        <v>31</v>
      </c>
      <c r="AY405" s="156" t="s">
        <v>118</v>
      </c>
    </row>
    <row r="406" spans="1:65" s="2" customFormat="1" ht="16.5" customHeight="1">
      <c r="A406" s="35"/>
      <c r="B406" s="140"/>
      <c r="C406" s="141" t="s">
        <v>734</v>
      </c>
      <c r="D406" s="141" t="s">
        <v>121</v>
      </c>
      <c r="E406" s="142" t="s">
        <v>1869</v>
      </c>
      <c r="F406" s="143" t="s">
        <v>1870</v>
      </c>
      <c r="G406" s="144" t="s">
        <v>171</v>
      </c>
      <c r="H406" s="145">
        <v>4</v>
      </c>
      <c r="I406" s="146"/>
      <c r="J406" s="147">
        <f>ROUND(I406*H406,2)</f>
        <v>0</v>
      </c>
      <c r="K406" s="143" t="s">
        <v>271</v>
      </c>
      <c r="L406" s="36"/>
      <c r="M406" s="148" t="s">
        <v>3</v>
      </c>
      <c r="N406" s="149" t="s">
        <v>40</v>
      </c>
      <c r="O406" s="56"/>
      <c r="P406" s="150">
        <f>O406*H406</f>
        <v>0</v>
      </c>
      <c r="Q406" s="150">
        <v>0.00168</v>
      </c>
      <c r="R406" s="150">
        <f>Q406*H406</f>
        <v>0.00672</v>
      </c>
      <c r="S406" s="150">
        <v>0</v>
      </c>
      <c r="T406" s="151">
        <f>S406*H406</f>
        <v>0</v>
      </c>
      <c r="U406" s="35"/>
      <c r="V406" s="35"/>
      <c r="W406" s="35"/>
      <c r="X406" s="35"/>
      <c r="Y406" s="35"/>
      <c r="Z406" s="35"/>
      <c r="AA406" s="35"/>
      <c r="AB406" s="35"/>
      <c r="AC406" s="35"/>
      <c r="AD406" s="35"/>
      <c r="AE406" s="35"/>
      <c r="AR406" s="152" t="s">
        <v>125</v>
      </c>
      <c r="AT406" s="152" t="s">
        <v>121</v>
      </c>
      <c r="AU406" s="152" t="s">
        <v>78</v>
      </c>
      <c r="AY406" s="20" t="s">
        <v>118</v>
      </c>
      <c r="BE406" s="153">
        <f>IF(N406="základní",J406,0)</f>
        <v>0</v>
      </c>
      <c r="BF406" s="153">
        <f>IF(N406="snížená",J406,0)</f>
        <v>0</v>
      </c>
      <c r="BG406" s="153">
        <f>IF(N406="zákl. přenesená",J406,0)</f>
        <v>0</v>
      </c>
      <c r="BH406" s="153">
        <f>IF(N406="sníž. přenesená",J406,0)</f>
        <v>0</v>
      </c>
      <c r="BI406" s="153">
        <f>IF(N406="nulová",J406,0)</f>
        <v>0</v>
      </c>
      <c r="BJ406" s="20" t="s">
        <v>31</v>
      </c>
      <c r="BK406" s="153">
        <f>ROUND(I406*H406,2)</f>
        <v>0</v>
      </c>
      <c r="BL406" s="20" t="s">
        <v>125</v>
      </c>
      <c r="BM406" s="152" t="s">
        <v>1871</v>
      </c>
    </row>
    <row r="407" spans="1:47" s="2" customFormat="1" ht="11.25">
      <c r="A407" s="35"/>
      <c r="B407" s="36"/>
      <c r="C407" s="35"/>
      <c r="D407" s="181" t="s">
        <v>273</v>
      </c>
      <c r="E407" s="35"/>
      <c r="F407" s="182" t="s">
        <v>1872</v>
      </c>
      <c r="G407" s="35"/>
      <c r="H407" s="35"/>
      <c r="I407" s="183"/>
      <c r="J407" s="35"/>
      <c r="K407" s="35"/>
      <c r="L407" s="36"/>
      <c r="M407" s="184"/>
      <c r="N407" s="185"/>
      <c r="O407" s="56"/>
      <c r="P407" s="56"/>
      <c r="Q407" s="56"/>
      <c r="R407" s="56"/>
      <c r="S407" s="56"/>
      <c r="T407" s="57"/>
      <c r="U407" s="35"/>
      <c r="V407" s="35"/>
      <c r="W407" s="35"/>
      <c r="X407" s="35"/>
      <c r="Y407" s="35"/>
      <c r="Z407" s="35"/>
      <c r="AA407" s="35"/>
      <c r="AB407" s="35"/>
      <c r="AC407" s="35"/>
      <c r="AD407" s="35"/>
      <c r="AE407" s="35"/>
      <c r="AT407" s="20" t="s">
        <v>273</v>
      </c>
      <c r="AU407" s="20" t="s">
        <v>78</v>
      </c>
    </row>
    <row r="408" spans="2:51" s="13" customFormat="1" ht="11.25">
      <c r="B408" s="154"/>
      <c r="D408" s="155" t="s">
        <v>127</v>
      </c>
      <c r="E408" s="156" t="s">
        <v>3</v>
      </c>
      <c r="F408" s="157" t="s">
        <v>125</v>
      </c>
      <c r="H408" s="158">
        <v>4</v>
      </c>
      <c r="I408" s="159"/>
      <c r="L408" s="154"/>
      <c r="M408" s="160"/>
      <c r="N408" s="161"/>
      <c r="O408" s="161"/>
      <c r="P408" s="161"/>
      <c r="Q408" s="161"/>
      <c r="R408" s="161"/>
      <c r="S408" s="161"/>
      <c r="T408" s="162"/>
      <c r="AT408" s="156" t="s">
        <v>127</v>
      </c>
      <c r="AU408" s="156" t="s">
        <v>78</v>
      </c>
      <c r="AV408" s="13" t="s">
        <v>78</v>
      </c>
      <c r="AW408" s="13" t="s">
        <v>30</v>
      </c>
      <c r="AX408" s="13" t="s">
        <v>31</v>
      </c>
      <c r="AY408" s="156" t="s">
        <v>118</v>
      </c>
    </row>
    <row r="409" spans="1:65" s="2" customFormat="1" ht="24.2" customHeight="1">
      <c r="A409" s="35"/>
      <c r="B409" s="140"/>
      <c r="C409" s="141" t="s">
        <v>740</v>
      </c>
      <c r="D409" s="141" t="s">
        <v>121</v>
      </c>
      <c r="E409" s="142" t="s">
        <v>1873</v>
      </c>
      <c r="F409" s="143" t="s">
        <v>1874</v>
      </c>
      <c r="G409" s="144" t="s">
        <v>171</v>
      </c>
      <c r="H409" s="145">
        <v>2</v>
      </c>
      <c r="I409" s="146"/>
      <c r="J409" s="147">
        <f>ROUND(I409*H409,2)</f>
        <v>0</v>
      </c>
      <c r="K409" s="143" t="s">
        <v>271</v>
      </c>
      <c r="L409" s="36"/>
      <c r="M409" s="148" t="s">
        <v>3</v>
      </c>
      <c r="N409" s="149" t="s">
        <v>40</v>
      </c>
      <c r="O409" s="56"/>
      <c r="P409" s="150">
        <f>O409*H409</f>
        <v>0</v>
      </c>
      <c r="Q409" s="150">
        <v>0.00074</v>
      </c>
      <c r="R409" s="150">
        <f>Q409*H409</f>
        <v>0.00148</v>
      </c>
      <c r="S409" s="150">
        <v>0</v>
      </c>
      <c r="T409" s="151">
        <f>S409*H409</f>
        <v>0</v>
      </c>
      <c r="U409" s="35"/>
      <c r="V409" s="35"/>
      <c r="W409" s="35"/>
      <c r="X409" s="35"/>
      <c r="Y409" s="35"/>
      <c r="Z409" s="35"/>
      <c r="AA409" s="35"/>
      <c r="AB409" s="35"/>
      <c r="AC409" s="35"/>
      <c r="AD409" s="35"/>
      <c r="AE409" s="35"/>
      <c r="AR409" s="152" t="s">
        <v>125</v>
      </c>
      <c r="AT409" s="152" t="s">
        <v>121</v>
      </c>
      <c r="AU409" s="152" t="s">
        <v>78</v>
      </c>
      <c r="AY409" s="20" t="s">
        <v>118</v>
      </c>
      <c r="BE409" s="153">
        <f>IF(N409="základní",J409,0)</f>
        <v>0</v>
      </c>
      <c r="BF409" s="153">
        <f>IF(N409="snížená",J409,0)</f>
        <v>0</v>
      </c>
      <c r="BG409" s="153">
        <f>IF(N409="zákl. přenesená",J409,0)</f>
        <v>0</v>
      </c>
      <c r="BH409" s="153">
        <f>IF(N409="sníž. přenesená",J409,0)</f>
        <v>0</v>
      </c>
      <c r="BI409" s="153">
        <f>IF(N409="nulová",J409,0)</f>
        <v>0</v>
      </c>
      <c r="BJ409" s="20" t="s">
        <v>31</v>
      </c>
      <c r="BK409" s="153">
        <f>ROUND(I409*H409,2)</f>
        <v>0</v>
      </c>
      <c r="BL409" s="20" t="s">
        <v>125</v>
      </c>
      <c r="BM409" s="152" t="s">
        <v>1875</v>
      </c>
    </row>
    <row r="410" spans="1:47" s="2" customFormat="1" ht="11.25">
      <c r="A410" s="35"/>
      <c r="B410" s="36"/>
      <c r="C410" s="35"/>
      <c r="D410" s="181" t="s">
        <v>273</v>
      </c>
      <c r="E410" s="35"/>
      <c r="F410" s="182" t="s">
        <v>1876</v>
      </c>
      <c r="G410" s="35"/>
      <c r="H410" s="35"/>
      <c r="I410" s="183"/>
      <c r="J410" s="35"/>
      <c r="K410" s="35"/>
      <c r="L410" s="36"/>
      <c r="M410" s="184"/>
      <c r="N410" s="185"/>
      <c r="O410" s="56"/>
      <c r="P410" s="56"/>
      <c r="Q410" s="56"/>
      <c r="R410" s="56"/>
      <c r="S410" s="56"/>
      <c r="T410" s="57"/>
      <c r="U410" s="35"/>
      <c r="V410" s="35"/>
      <c r="W410" s="35"/>
      <c r="X410" s="35"/>
      <c r="Y410" s="35"/>
      <c r="Z410" s="35"/>
      <c r="AA410" s="35"/>
      <c r="AB410" s="35"/>
      <c r="AC410" s="35"/>
      <c r="AD410" s="35"/>
      <c r="AE410" s="35"/>
      <c r="AT410" s="20" t="s">
        <v>273</v>
      </c>
      <c r="AU410" s="20" t="s">
        <v>78</v>
      </c>
    </row>
    <row r="411" spans="2:51" s="13" customFormat="1" ht="11.25">
      <c r="B411" s="154"/>
      <c r="D411" s="155" t="s">
        <v>127</v>
      </c>
      <c r="E411" s="156" t="s">
        <v>3</v>
      </c>
      <c r="F411" s="157" t="s">
        <v>1834</v>
      </c>
      <c r="H411" s="158">
        <v>2</v>
      </c>
      <c r="I411" s="159"/>
      <c r="L411" s="154"/>
      <c r="M411" s="160"/>
      <c r="N411" s="161"/>
      <c r="O411" s="161"/>
      <c r="P411" s="161"/>
      <c r="Q411" s="161"/>
      <c r="R411" s="161"/>
      <c r="S411" s="161"/>
      <c r="T411" s="162"/>
      <c r="AT411" s="156" t="s">
        <v>127</v>
      </c>
      <c r="AU411" s="156" t="s">
        <v>78</v>
      </c>
      <c r="AV411" s="13" t="s">
        <v>78</v>
      </c>
      <c r="AW411" s="13" t="s">
        <v>30</v>
      </c>
      <c r="AX411" s="13" t="s">
        <v>31</v>
      </c>
      <c r="AY411" s="156" t="s">
        <v>118</v>
      </c>
    </row>
    <row r="412" spans="1:65" s="2" customFormat="1" ht="16.5" customHeight="1">
      <c r="A412" s="35"/>
      <c r="B412" s="140"/>
      <c r="C412" s="194" t="s">
        <v>751</v>
      </c>
      <c r="D412" s="194" t="s">
        <v>445</v>
      </c>
      <c r="E412" s="195" t="s">
        <v>1877</v>
      </c>
      <c r="F412" s="196" t="s">
        <v>1878</v>
      </c>
      <c r="G412" s="197" t="s">
        <v>171</v>
      </c>
      <c r="H412" s="198">
        <v>2.02</v>
      </c>
      <c r="I412" s="199"/>
      <c r="J412" s="200">
        <f>ROUND(I412*H412,2)</f>
        <v>0</v>
      </c>
      <c r="K412" s="196" t="s">
        <v>271</v>
      </c>
      <c r="L412" s="201"/>
      <c r="M412" s="202" t="s">
        <v>3</v>
      </c>
      <c r="N412" s="203" t="s">
        <v>40</v>
      </c>
      <c r="O412" s="56"/>
      <c r="P412" s="150">
        <f>O412*H412</f>
        <v>0</v>
      </c>
      <c r="Q412" s="150">
        <v>0.014</v>
      </c>
      <c r="R412" s="150">
        <f>Q412*H412</f>
        <v>0.02828</v>
      </c>
      <c r="S412" s="150">
        <v>0</v>
      </c>
      <c r="T412" s="151">
        <f>S412*H412</f>
        <v>0</v>
      </c>
      <c r="U412" s="35"/>
      <c r="V412" s="35"/>
      <c r="W412" s="35"/>
      <c r="X412" s="35"/>
      <c r="Y412" s="35"/>
      <c r="Z412" s="35"/>
      <c r="AA412" s="35"/>
      <c r="AB412" s="35"/>
      <c r="AC412" s="35"/>
      <c r="AD412" s="35"/>
      <c r="AE412" s="35"/>
      <c r="AR412" s="152" t="s">
        <v>160</v>
      </c>
      <c r="AT412" s="152" t="s">
        <v>445</v>
      </c>
      <c r="AU412" s="152" t="s">
        <v>78</v>
      </c>
      <c r="AY412" s="20" t="s">
        <v>118</v>
      </c>
      <c r="BE412" s="153">
        <f>IF(N412="základní",J412,0)</f>
        <v>0</v>
      </c>
      <c r="BF412" s="153">
        <f>IF(N412="snížená",J412,0)</f>
        <v>0</v>
      </c>
      <c r="BG412" s="153">
        <f>IF(N412="zákl. přenesená",J412,0)</f>
        <v>0</v>
      </c>
      <c r="BH412" s="153">
        <f>IF(N412="sníž. přenesená",J412,0)</f>
        <v>0</v>
      </c>
      <c r="BI412" s="153">
        <f>IF(N412="nulová",J412,0)</f>
        <v>0</v>
      </c>
      <c r="BJ412" s="20" t="s">
        <v>31</v>
      </c>
      <c r="BK412" s="153">
        <f>ROUND(I412*H412,2)</f>
        <v>0</v>
      </c>
      <c r="BL412" s="20" t="s">
        <v>125</v>
      </c>
      <c r="BM412" s="152" t="s">
        <v>1879</v>
      </c>
    </row>
    <row r="413" spans="2:51" s="13" customFormat="1" ht="11.25">
      <c r="B413" s="154"/>
      <c r="D413" s="155" t="s">
        <v>127</v>
      </c>
      <c r="E413" s="156" t="s">
        <v>3</v>
      </c>
      <c r="F413" s="157" t="s">
        <v>590</v>
      </c>
      <c r="H413" s="158">
        <v>2.02</v>
      </c>
      <c r="I413" s="159"/>
      <c r="L413" s="154"/>
      <c r="M413" s="160"/>
      <c r="N413" s="161"/>
      <c r="O413" s="161"/>
      <c r="P413" s="161"/>
      <c r="Q413" s="161"/>
      <c r="R413" s="161"/>
      <c r="S413" s="161"/>
      <c r="T413" s="162"/>
      <c r="AT413" s="156" t="s">
        <v>127</v>
      </c>
      <c r="AU413" s="156" t="s">
        <v>78</v>
      </c>
      <c r="AV413" s="13" t="s">
        <v>78</v>
      </c>
      <c r="AW413" s="13" t="s">
        <v>30</v>
      </c>
      <c r="AX413" s="13" t="s">
        <v>69</v>
      </c>
      <c r="AY413" s="156" t="s">
        <v>118</v>
      </c>
    </row>
    <row r="414" spans="2:51" s="15" customFormat="1" ht="11.25">
      <c r="B414" s="170"/>
      <c r="D414" s="155" t="s">
        <v>127</v>
      </c>
      <c r="E414" s="171" t="s">
        <v>3</v>
      </c>
      <c r="F414" s="172" t="s">
        <v>150</v>
      </c>
      <c r="H414" s="173">
        <v>2.02</v>
      </c>
      <c r="I414" s="174"/>
      <c r="L414" s="170"/>
      <c r="M414" s="175"/>
      <c r="N414" s="176"/>
      <c r="O414" s="176"/>
      <c r="P414" s="176"/>
      <c r="Q414" s="176"/>
      <c r="R414" s="176"/>
      <c r="S414" s="176"/>
      <c r="T414" s="177"/>
      <c r="AT414" s="171" t="s">
        <v>127</v>
      </c>
      <c r="AU414" s="171" t="s">
        <v>78</v>
      </c>
      <c r="AV414" s="15" t="s">
        <v>125</v>
      </c>
      <c r="AW414" s="15" t="s">
        <v>30</v>
      </c>
      <c r="AX414" s="15" t="s">
        <v>31</v>
      </c>
      <c r="AY414" s="171" t="s">
        <v>118</v>
      </c>
    </row>
    <row r="415" spans="1:65" s="2" customFormat="1" ht="24.2" customHeight="1">
      <c r="A415" s="35"/>
      <c r="B415" s="140"/>
      <c r="C415" s="141" t="s">
        <v>758</v>
      </c>
      <c r="D415" s="141" t="s">
        <v>121</v>
      </c>
      <c r="E415" s="142" t="s">
        <v>1512</v>
      </c>
      <c r="F415" s="143" t="s">
        <v>1513</v>
      </c>
      <c r="G415" s="144" t="s">
        <v>171</v>
      </c>
      <c r="H415" s="145">
        <v>4</v>
      </c>
      <c r="I415" s="146"/>
      <c r="J415" s="147">
        <f>ROUND(I415*H415,2)</f>
        <v>0</v>
      </c>
      <c r="K415" s="143" t="s">
        <v>271</v>
      </c>
      <c r="L415" s="36"/>
      <c r="M415" s="148" t="s">
        <v>3</v>
      </c>
      <c r="N415" s="149" t="s">
        <v>40</v>
      </c>
      <c r="O415" s="56"/>
      <c r="P415" s="150">
        <f>O415*H415</f>
        <v>0</v>
      </c>
      <c r="Q415" s="150">
        <v>0.00162</v>
      </c>
      <c r="R415" s="150">
        <f>Q415*H415</f>
        <v>0.00648</v>
      </c>
      <c r="S415" s="150">
        <v>0</v>
      </c>
      <c r="T415" s="151">
        <f>S415*H415</f>
        <v>0</v>
      </c>
      <c r="U415" s="35"/>
      <c r="V415" s="35"/>
      <c r="W415" s="35"/>
      <c r="X415" s="35"/>
      <c r="Y415" s="35"/>
      <c r="Z415" s="35"/>
      <c r="AA415" s="35"/>
      <c r="AB415" s="35"/>
      <c r="AC415" s="35"/>
      <c r="AD415" s="35"/>
      <c r="AE415" s="35"/>
      <c r="AR415" s="152" t="s">
        <v>125</v>
      </c>
      <c r="AT415" s="152" t="s">
        <v>121</v>
      </c>
      <c r="AU415" s="152" t="s">
        <v>78</v>
      </c>
      <c r="AY415" s="20" t="s">
        <v>118</v>
      </c>
      <c r="BE415" s="153">
        <f>IF(N415="základní",J415,0)</f>
        <v>0</v>
      </c>
      <c r="BF415" s="153">
        <f>IF(N415="snížená",J415,0)</f>
        <v>0</v>
      </c>
      <c r="BG415" s="153">
        <f>IF(N415="zákl. přenesená",J415,0)</f>
        <v>0</v>
      </c>
      <c r="BH415" s="153">
        <f>IF(N415="sníž. přenesená",J415,0)</f>
        <v>0</v>
      </c>
      <c r="BI415" s="153">
        <f>IF(N415="nulová",J415,0)</f>
        <v>0</v>
      </c>
      <c r="BJ415" s="20" t="s">
        <v>31</v>
      </c>
      <c r="BK415" s="153">
        <f>ROUND(I415*H415,2)</f>
        <v>0</v>
      </c>
      <c r="BL415" s="20" t="s">
        <v>125</v>
      </c>
      <c r="BM415" s="152" t="s">
        <v>1880</v>
      </c>
    </row>
    <row r="416" spans="1:47" s="2" customFormat="1" ht="11.25">
      <c r="A416" s="35"/>
      <c r="B416" s="36"/>
      <c r="C416" s="35"/>
      <c r="D416" s="181" t="s">
        <v>273</v>
      </c>
      <c r="E416" s="35"/>
      <c r="F416" s="182" t="s">
        <v>1515</v>
      </c>
      <c r="G416" s="35"/>
      <c r="H416" s="35"/>
      <c r="I416" s="183"/>
      <c r="J416" s="35"/>
      <c r="K416" s="35"/>
      <c r="L416" s="36"/>
      <c r="M416" s="184"/>
      <c r="N416" s="185"/>
      <c r="O416" s="56"/>
      <c r="P416" s="56"/>
      <c r="Q416" s="56"/>
      <c r="R416" s="56"/>
      <c r="S416" s="56"/>
      <c r="T416" s="57"/>
      <c r="U416" s="35"/>
      <c r="V416" s="35"/>
      <c r="W416" s="35"/>
      <c r="X416" s="35"/>
      <c r="Y416" s="35"/>
      <c r="Z416" s="35"/>
      <c r="AA416" s="35"/>
      <c r="AB416" s="35"/>
      <c r="AC416" s="35"/>
      <c r="AD416" s="35"/>
      <c r="AE416" s="35"/>
      <c r="AT416" s="20" t="s">
        <v>273</v>
      </c>
      <c r="AU416" s="20" t="s">
        <v>78</v>
      </c>
    </row>
    <row r="417" spans="2:51" s="13" customFormat="1" ht="11.25">
      <c r="B417" s="154"/>
      <c r="D417" s="155" t="s">
        <v>127</v>
      </c>
      <c r="E417" s="156" t="s">
        <v>3</v>
      </c>
      <c r="F417" s="157" t="s">
        <v>1881</v>
      </c>
      <c r="H417" s="158">
        <v>4</v>
      </c>
      <c r="I417" s="159"/>
      <c r="L417" s="154"/>
      <c r="M417" s="160"/>
      <c r="N417" s="161"/>
      <c r="O417" s="161"/>
      <c r="P417" s="161"/>
      <c r="Q417" s="161"/>
      <c r="R417" s="161"/>
      <c r="S417" s="161"/>
      <c r="T417" s="162"/>
      <c r="AT417" s="156" t="s">
        <v>127</v>
      </c>
      <c r="AU417" s="156" t="s">
        <v>78</v>
      </c>
      <c r="AV417" s="13" t="s">
        <v>78</v>
      </c>
      <c r="AW417" s="13" t="s">
        <v>30</v>
      </c>
      <c r="AX417" s="13" t="s">
        <v>31</v>
      </c>
      <c r="AY417" s="156" t="s">
        <v>118</v>
      </c>
    </row>
    <row r="418" spans="1:65" s="2" customFormat="1" ht="16.5" customHeight="1">
      <c r="A418" s="35"/>
      <c r="B418" s="140"/>
      <c r="C418" s="194" t="s">
        <v>764</v>
      </c>
      <c r="D418" s="194" t="s">
        <v>445</v>
      </c>
      <c r="E418" s="195" t="s">
        <v>1882</v>
      </c>
      <c r="F418" s="196" t="s">
        <v>1883</v>
      </c>
      <c r="G418" s="197" t="s">
        <v>171</v>
      </c>
      <c r="H418" s="198">
        <v>4.04</v>
      </c>
      <c r="I418" s="199"/>
      <c r="J418" s="200">
        <f>ROUND(I418*H418,2)</f>
        <v>0</v>
      </c>
      <c r="K418" s="196" t="s">
        <v>271</v>
      </c>
      <c r="L418" s="201"/>
      <c r="M418" s="202" t="s">
        <v>3</v>
      </c>
      <c r="N418" s="203" t="s">
        <v>40</v>
      </c>
      <c r="O418" s="56"/>
      <c r="P418" s="150">
        <f>O418*H418</f>
        <v>0</v>
      </c>
      <c r="Q418" s="150">
        <v>0.018</v>
      </c>
      <c r="R418" s="150">
        <f>Q418*H418</f>
        <v>0.07271999999999999</v>
      </c>
      <c r="S418" s="150">
        <v>0</v>
      </c>
      <c r="T418" s="151">
        <f>S418*H418</f>
        <v>0</v>
      </c>
      <c r="U418" s="35"/>
      <c r="V418" s="35"/>
      <c r="W418" s="35"/>
      <c r="X418" s="35"/>
      <c r="Y418" s="35"/>
      <c r="Z418" s="35"/>
      <c r="AA418" s="35"/>
      <c r="AB418" s="35"/>
      <c r="AC418" s="35"/>
      <c r="AD418" s="35"/>
      <c r="AE418" s="35"/>
      <c r="AR418" s="152" t="s">
        <v>160</v>
      </c>
      <c r="AT418" s="152" t="s">
        <v>445</v>
      </c>
      <c r="AU418" s="152" t="s">
        <v>78</v>
      </c>
      <c r="AY418" s="20" t="s">
        <v>118</v>
      </c>
      <c r="BE418" s="153">
        <f>IF(N418="základní",J418,0)</f>
        <v>0</v>
      </c>
      <c r="BF418" s="153">
        <f>IF(N418="snížená",J418,0)</f>
        <v>0</v>
      </c>
      <c r="BG418" s="153">
        <f>IF(N418="zákl. přenesená",J418,0)</f>
        <v>0</v>
      </c>
      <c r="BH418" s="153">
        <f>IF(N418="sníž. přenesená",J418,0)</f>
        <v>0</v>
      </c>
      <c r="BI418" s="153">
        <f>IF(N418="nulová",J418,0)</f>
        <v>0</v>
      </c>
      <c r="BJ418" s="20" t="s">
        <v>31</v>
      </c>
      <c r="BK418" s="153">
        <f>ROUND(I418*H418,2)</f>
        <v>0</v>
      </c>
      <c r="BL418" s="20" t="s">
        <v>125</v>
      </c>
      <c r="BM418" s="152" t="s">
        <v>1884</v>
      </c>
    </row>
    <row r="419" spans="2:51" s="13" customFormat="1" ht="11.25">
      <c r="B419" s="154"/>
      <c r="D419" s="155" t="s">
        <v>127</v>
      </c>
      <c r="E419" s="156" t="s">
        <v>3</v>
      </c>
      <c r="F419" s="157" t="s">
        <v>1859</v>
      </c>
      <c r="H419" s="158">
        <v>4.04</v>
      </c>
      <c r="I419" s="159"/>
      <c r="L419" s="154"/>
      <c r="M419" s="160"/>
      <c r="N419" s="161"/>
      <c r="O419" s="161"/>
      <c r="P419" s="161"/>
      <c r="Q419" s="161"/>
      <c r="R419" s="161"/>
      <c r="S419" s="161"/>
      <c r="T419" s="162"/>
      <c r="AT419" s="156" t="s">
        <v>127</v>
      </c>
      <c r="AU419" s="156" t="s">
        <v>78</v>
      </c>
      <c r="AV419" s="13" t="s">
        <v>78</v>
      </c>
      <c r="AW419" s="13" t="s">
        <v>30</v>
      </c>
      <c r="AX419" s="13" t="s">
        <v>69</v>
      </c>
      <c r="AY419" s="156" t="s">
        <v>118</v>
      </c>
    </row>
    <row r="420" spans="2:51" s="15" customFormat="1" ht="11.25">
      <c r="B420" s="170"/>
      <c r="D420" s="155" t="s">
        <v>127</v>
      </c>
      <c r="E420" s="171" t="s">
        <v>3</v>
      </c>
      <c r="F420" s="172" t="s">
        <v>150</v>
      </c>
      <c r="H420" s="173">
        <v>4.04</v>
      </c>
      <c r="I420" s="174"/>
      <c r="L420" s="170"/>
      <c r="M420" s="175"/>
      <c r="N420" s="176"/>
      <c r="O420" s="176"/>
      <c r="P420" s="176"/>
      <c r="Q420" s="176"/>
      <c r="R420" s="176"/>
      <c r="S420" s="176"/>
      <c r="T420" s="177"/>
      <c r="AT420" s="171" t="s">
        <v>127</v>
      </c>
      <c r="AU420" s="171" t="s">
        <v>78</v>
      </c>
      <c r="AV420" s="15" t="s">
        <v>125</v>
      </c>
      <c r="AW420" s="15" t="s">
        <v>30</v>
      </c>
      <c r="AX420" s="15" t="s">
        <v>31</v>
      </c>
      <c r="AY420" s="171" t="s">
        <v>118</v>
      </c>
    </row>
    <row r="421" spans="1:65" s="2" customFormat="1" ht="16.5" customHeight="1">
      <c r="A421" s="35"/>
      <c r="B421" s="140"/>
      <c r="C421" s="194" t="s">
        <v>771</v>
      </c>
      <c r="D421" s="194" t="s">
        <v>445</v>
      </c>
      <c r="E421" s="195" t="s">
        <v>1519</v>
      </c>
      <c r="F421" s="196" t="s">
        <v>1885</v>
      </c>
      <c r="G421" s="197" t="s">
        <v>171</v>
      </c>
      <c r="H421" s="198">
        <v>15.225</v>
      </c>
      <c r="I421" s="199"/>
      <c r="J421" s="200">
        <f>ROUND(I421*H421,2)</f>
        <v>0</v>
      </c>
      <c r="K421" s="196" t="s">
        <v>3</v>
      </c>
      <c r="L421" s="201"/>
      <c r="M421" s="202" t="s">
        <v>3</v>
      </c>
      <c r="N421" s="203" t="s">
        <v>40</v>
      </c>
      <c r="O421" s="56"/>
      <c r="P421" s="150">
        <f>O421*H421</f>
        <v>0</v>
      </c>
      <c r="Q421" s="150">
        <v>0.0035</v>
      </c>
      <c r="R421" s="150">
        <f>Q421*H421</f>
        <v>0.0532875</v>
      </c>
      <c r="S421" s="150">
        <v>0</v>
      </c>
      <c r="T421" s="151">
        <f>S421*H421</f>
        <v>0</v>
      </c>
      <c r="U421" s="35"/>
      <c r="V421" s="35"/>
      <c r="W421" s="35"/>
      <c r="X421" s="35"/>
      <c r="Y421" s="35"/>
      <c r="Z421" s="35"/>
      <c r="AA421" s="35"/>
      <c r="AB421" s="35"/>
      <c r="AC421" s="35"/>
      <c r="AD421" s="35"/>
      <c r="AE421" s="35"/>
      <c r="AR421" s="152" t="s">
        <v>160</v>
      </c>
      <c r="AT421" s="152" t="s">
        <v>445</v>
      </c>
      <c r="AU421" s="152" t="s">
        <v>78</v>
      </c>
      <c r="AY421" s="20" t="s">
        <v>118</v>
      </c>
      <c r="BE421" s="153">
        <f>IF(N421="základní",J421,0)</f>
        <v>0</v>
      </c>
      <c r="BF421" s="153">
        <f>IF(N421="snížená",J421,0)</f>
        <v>0</v>
      </c>
      <c r="BG421" s="153">
        <f>IF(N421="zákl. přenesená",J421,0)</f>
        <v>0</v>
      </c>
      <c r="BH421" s="153">
        <f>IF(N421="sníž. přenesená",J421,0)</f>
        <v>0</v>
      </c>
      <c r="BI421" s="153">
        <f>IF(N421="nulová",J421,0)</f>
        <v>0</v>
      </c>
      <c r="BJ421" s="20" t="s">
        <v>31</v>
      </c>
      <c r="BK421" s="153">
        <f>ROUND(I421*H421,2)</f>
        <v>0</v>
      </c>
      <c r="BL421" s="20" t="s">
        <v>125</v>
      </c>
      <c r="BM421" s="152" t="s">
        <v>1886</v>
      </c>
    </row>
    <row r="422" spans="2:51" s="13" customFormat="1" ht="11.25">
      <c r="B422" s="154"/>
      <c r="D422" s="155" t="s">
        <v>127</v>
      </c>
      <c r="E422" s="156" t="s">
        <v>3</v>
      </c>
      <c r="F422" s="157" t="s">
        <v>1887</v>
      </c>
      <c r="H422" s="158">
        <v>15.225</v>
      </c>
      <c r="I422" s="159"/>
      <c r="L422" s="154"/>
      <c r="M422" s="160"/>
      <c r="N422" s="161"/>
      <c r="O422" s="161"/>
      <c r="P422" s="161"/>
      <c r="Q422" s="161"/>
      <c r="R422" s="161"/>
      <c r="S422" s="161"/>
      <c r="T422" s="162"/>
      <c r="AT422" s="156" t="s">
        <v>127</v>
      </c>
      <c r="AU422" s="156" t="s">
        <v>78</v>
      </c>
      <c r="AV422" s="13" t="s">
        <v>78</v>
      </c>
      <c r="AW422" s="13" t="s">
        <v>30</v>
      </c>
      <c r="AX422" s="13" t="s">
        <v>69</v>
      </c>
      <c r="AY422" s="156" t="s">
        <v>118</v>
      </c>
    </row>
    <row r="423" spans="2:51" s="15" customFormat="1" ht="11.25">
      <c r="B423" s="170"/>
      <c r="D423" s="155" t="s">
        <v>127</v>
      </c>
      <c r="E423" s="171" t="s">
        <v>3</v>
      </c>
      <c r="F423" s="172" t="s">
        <v>150</v>
      </c>
      <c r="H423" s="173">
        <v>15.225</v>
      </c>
      <c r="I423" s="174"/>
      <c r="L423" s="170"/>
      <c r="M423" s="175"/>
      <c r="N423" s="176"/>
      <c r="O423" s="176"/>
      <c r="P423" s="176"/>
      <c r="Q423" s="176"/>
      <c r="R423" s="176"/>
      <c r="S423" s="176"/>
      <c r="T423" s="177"/>
      <c r="AT423" s="171" t="s">
        <v>127</v>
      </c>
      <c r="AU423" s="171" t="s">
        <v>78</v>
      </c>
      <c r="AV423" s="15" t="s">
        <v>125</v>
      </c>
      <c r="AW423" s="15" t="s">
        <v>30</v>
      </c>
      <c r="AX423" s="15" t="s">
        <v>31</v>
      </c>
      <c r="AY423" s="171" t="s">
        <v>118</v>
      </c>
    </row>
    <row r="424" spans="1:65" s="2" customFormat="1" ht="16.5" customHeight="1">
      <c r="A424" s="35"/>
      <c r="B424" s="140"/>
      <c r="C424" s="141" t="s">
        <v>777</v>
      </c>
      <c r="D424" s="141" t="s">
        <v>121</v>
      </c>
      <c r="E424" s="142" t="s">
        <v>1888</v>
      </c>
      <c r="F424" s="143" t="s">
        <v>1889</v>
      </c>
      <c r="G424" s="144" t="s">
        <v>171</v>
      </c>
      <c r="H424" s="145">
        <v>15</v>
      </c>
      <c r="I424" s="146"/>
      <c r="J424" s="147">
        <f>ROUND(I424*H424,2)</f>
        <v>0</v>
      </c>
      <c r="K424" s="143" t="s">
        <v>271</v>
      </c>
      <c r="L424" s="36"/>
      <c r="M424" s="148" t="s">
        <v>3</v>
      </c>
      <c r="N424" s="149" t="s">
        <v>40</v>
      </c>
      <c r="O424" s="56"/>
      <c r="P424" s="150">
        <f>O424*H424</f>
        <v>0</v>
      </c>
      <c r="Q424" s="150">
        <v>0.04</v>
      </c>
      <c r="R424" s="150">
        <f>Q424*H424</f>
        <v>0.6</v>
      </c>
      <c r="S424" s="150">
        <v>0</v>
      </c>
      <c r="T424" s="151">
        <f>S424*H424</f>
        <v>0</v>
      </c>
      <c r="U424" s="35"/>
      <c r="V424" s="35"/>
      <c r="W424" s="35"/>
      <c r="X424" s="35"/>
      <c r="Y424" s="35"/>
      <c r="Z424" s="35"/>
      <c r="AA424" s="35"/>
      <c r="AB424" s="35"/>
      <c r="AC424" s="35"/>
      <c r="AD424" s="35"/>
      <c r="AE424" s="35"/>
      <c r="AR424" s="152" t="s">
        <v>125</v>
      </c>
      <c r="AT424" s="152" t="s">
        <v>121</v>
      </c>
      <c r="AU424" s="152" t="s">
        <v>78</v>
      </c>
      <c r="AY424" s="20" t="s">
        <v>118</v>
      </c>
      <c r="BE424" s="153">
        <f>IF(N424="základní",J424,0)</f>
        <v>0</v>
      </c>
      <c r="BF424" s="153">
        <f>IF(N424="snížená",J424,0)</f>
        <v>0</v>
      </c>
      <c r="BG424" s="153">
        <f>IF(N424="zákl. přenesená",J424,0)</f>
        <v>0</v>
      </c>
      <c r="BH424" s="153">
        <f>IF(N424="sníž. přenesená",J424,0)</f>
        <v>0</v>
      </c>
      <c r="BI424" s="153">
        <f>IF(N424="nulová",J424,0)</f>
        <v>0</v>
      </c>
      <c r="BJ424" s="20" t="s">
        <v>31</v>
      </c>
      <c r="BK424" s="153">
        <f>ROUND(I424*H424,2)</f>
        <v>0</v>
      </c>
      <c r="BL424" s="20" t="s">
        <v>125</v>
      </c>
      <c r="BM424" s="152" t="s">
        <v>1890</v>
      </c>
    </row>
    <row r="425" spans="1:47" s="2" customFormat="1" ht="11.25">
      <c r="A425" s="35"/>
      <c r="B425" s="36"/>
      <c r="C425" s="35"/>
      <c r="D425" s="181" t="s">
        <v>273</v>
      </c>
      <c r="E425" s="35"/>
      <c r="F425" s="182" t="s">
        <v>1891</v>
      </c>
      <c r="G425" s="35"/>
      <c r="H425" s="35"/>
      <c r="I425" s="183"/>
      <c r="J425" s="35"/>
      <c r="K425" s="35"/>
      <c r="L425" s="36"/>
      <c r="M425" s="184"/>
      <c r="N425" s="185"/>
      <c r="O425" s="56"/>
      <c r="P425" s="56"/>
      <c r="Q425" s="56"/>
      <c r="R425" s="56"/>
      <c r="S425" s="56"/>
      <c r="T425" s="57"/>
      <c r="U425" s="35"/>
      <c r="V425" s="35"/>
      <c r="W425" s="35"/>
      <c r="X425" s="35"/>
      <c r="Y425" s="35"/>
      <c r="Z425" s="35"/>
      <c r="AA425" s="35"/>
      <c r="AB425" s="35"/>
      <c r="AC425" s="35"/>
      <c r="AD425" s="35"/>
      <c r="AE425" s="35"/>
      <c r="AT425" s="20" t="s">
        <v>273</v>
      </c>
      <c r="AU425" s="20" t="s">
        <v>78</v>
      </c>
    </row>
    <row r="426" spans="2:51" s="13" customFormat="1" ht="11.25">
      <c r="B426" s="154"/>
      <c r="D426" s="155" t="s">
        <v>127</v>
      </c>
      <c r="E426" s="156" t="s">
        <v>3</v>
      </c>
      <c r="F426" s="157" t="s">
        <v>191</v>
      </c>
      <c r="H426" s="158">
        <v>15</v>
      </c>
      <c r="I426" s="159"/>
      <c r="L426" s="154"/>
      <c r="M426" s="160"/>
      <c r="N426" s="161"/>
      <c r="O426" s="161"/>
      <c r="P426" s="161"/>
      <c r="Q426" s="161"/>
      <c r="R426" s="161"/>
      <c r="S426" s="161"/>
      <c r="T426" s="162"/>
      <c r="AT426" s="156" t="s">
        <v>127</v>
      </c>
      <c r="AU426" s="156" t="s">
        <v>78</v>
      </c>
      <c r="AV426" s="13" t="s">
        <v>78</v>
      </c>
      <c r="AW426" s="13" t="s">
        <v>30</v>
      </c>
      <c r="AX426" s="13" t="s">
        <v>31</v>
      </c>
      <c r="AY426" s="156" t="s">
        <v>118</v>
      </c>
    </row>
    <row r="427" spans="1:65" s="2" customFormat="1" ht="16.5" customHeight="1">
      <c r="A427" s="35"/>
      <c r="B427" s="140"/>
      <c r="C427" s="194" t="s">
        <v>782</v>
      </c>
      <c r="D427" s="194" t="s">
        <v>445</v>
      </c>
      <c r="E427" s="195" t="s">
        <v>1892</v>
      </c>
      <c r="F427" s="196" t="s">
        <v>1893</v>
      </c>
      <c r="G427" s="197" t="s">
        <v>171</v>
      </c>
      <c r="H427" s="198">
        <v>15</v>
      </c>
      <c r="I427" s="199"/>
      <c r="J427" s="200">
        <f>ROUND(I427*H427,2)</f>
        <v>0</v>
      </c>
      <c r="K427" s="196" t="s">
        <v>271</v>
      </c>
      <c r="L427" s="201"/>
      <c r="M427" s="202" t="s">
        <v>3</v>
      </c>
      <c r="N427" s="203" t="s">
        <v>40</v>
      </c>
      <c r="O427" s="56"/>
      <c r="P427" s="150">
        <f>O427*H427</f>
        <v>0</v>
      </c>
      <c r="Q427" s="150">
        <v>0.0073</v>
      </c>
      <c r="R427" s="150">
        <f>Q427*H427</f>
        <v>0.1095</v>
      </c>
      <c r="S427" s="150">
        <v>0</v>
      </c>
      <c r="T427" s="151">
        <f>S427*H427</f>
        <v>0</v>
      </c>
      <c r="U427" s="35"/>
      <c r="V427" s="35"/>
      <c r="W427" s="35"/>
      <c r="X427" s="35"/>
      <c r="Y427" s="35"/>
      <c r="Z427" s="35"/>
      <c r="AA427" s="35"/>
      <c r="AB427" s="35"/>
      <c r="AC427" s="35"/>
      <c r="AD427" s="35"/>
      <c r="AE427" s="35"/>
      <c r="AR427" s="152" t="s">
        <v>160</v>
      </c>
      <c r="AT427" s="152" t="s">
        <v>445</v>
      </c>
      <c r="AU427" s="152" t="s">
        <v>78</v>
      </c>
      <c r="AY427" s="20" t="s">
        <v>118</v>
      </c>
      <c r="BE427" s="153">
        <f>IF(N427="základní",J427,0)</f>
        <v>0</v>
      </c>
      <c r="BF427" s="153">
        <f>IF(N427="snížená",J427,0)</f>
        <v>0</v>
      </c>
      <c r="BG427" s="153">
        <f>IF(N427="zákl. přenesená",J427,0)</f>
        <v>0</v>
      </c>
      <c r="BH427" s="153">
        <f>IF(N427="sníž. přenesená",J427,0)</f>
        <v>0</v>
      </c>
      <c r="BI427" s="153">
        <f>IF(N427="nulová",J427,0)</f>
        <v>0</v>
      </c>
      <c r="BJ427" s="20" t="s">
        <v>31</v>
      </c>
      <c r="BK427" s="153">
        <f>ROUND(I427*H427,2)</f>
        <v>0</v>
      </c>
      <c r="BL427" s="20" t="s">
        <v>125</v>
      </c>
      <c r="BM427" s="152" t="s">
        <v>1894</v>
      </c>
    </row>
    <row r="428" spans="2:51" s="13" customFormat="1" ht="11.25">
      <c r="B428" s="154"/>
      <c r="D428" s="155" t="s">
        <v>127</v>
      </c>
      <c r="E428" s="156" t="s">
        <v>3</v>
      </c>
      <c r="F428" s="157" t="s">
        <v>191</v>
      </c>
      <c r="H428" s="158">
        <v>15</v>
      </c>
      <c r="I428" s="159"/>
      <c r="L428" s="154"/>
      <c r="M428" s="160"/>
      <c r="N428" s="161"/>
      <c r="O428" s="161"/>
      <c r="P428" s="161"/>
      <c r="Q428" s="161"/>
      <c r="R428" s="161"/>
      <c r="S428" s="161"/>
      <c r="T428" s="162"/>
      <c r="AT428" s="156" t="s">
        <v>127</v>
      </c>
      <c r="AU428" s="156" t="s">
        <v>78</v>
      </c>
      <c r="AV428" s="13" t="s">
        <v>78</v>
      </c>
      <c r="AW428" s="13" t="s">
        <v>30</v>
      </c>
      <c r="AX428" s="13" t="s">
        <v>31</v>
      </c>
      <c r="AY428" s="156" t="s">
        <v>118</v>
      </c>
    </row>
    <row r="429" spans="1:65" s="2" customFormat="1" ht="16.5" customHeight="1">
      <c r="A429" s="35"/>
      <c r="B429" s="140"/>
      <c r="C429" s="194" t="s">
        <v>787</v>
      </c>
      <c r="D429" s="194" t="s">
        <v>445</v>
      </c>
      <c r="E429" s="195" t="s">
        <v>1551</v>
      </c>
      <c r="F429" s="196" t="s">
        <v>1552</v>
      </c>
      <c r="G429" s="197" t="s">
        <v>216</v>
      </c>
      <c r="H429" s="198">
        <v>15</v>
      </c>
      <c r="I429" s="199"/>
      <c r="J429" s="200">
        <f>ROUND(I429*H429,2)</f>
        <v>0</v>
      </c>
      <c r="K429" s="196" t="s">
        <v>3</v>
      </c>
      <c r="L429" s="201"/>
      <c r="M429" s="202" t="s">
        <v>3</v>
      </c>
      <c r="N429" s="203" t="s">
        <v>40</v>
      </c>
      <c r="O429" s="56"/>
      <c r="P429" s="150">
        <f>O429*H429</f>
        <v>0</v>
      </c>
      <c r="Q429" s="150">
        <v>0</v>
      </c>
      <c r="R429" s="150">
        <f>Q429*H429</f>
        <v>0</v>
      </c>
      <c r="S429" s="150">
        <v>0</v>
      </c>
      <c r="T429" s="151">
        <f>S429*H429</f>
        <v>0</v>
      </c>
      <c r="U429" s="35"/>
      <c r="V429" s="35"/>
      <c r="W429" s="35"/>
      <c r="X429" s="35"/>
      <c r="Y429" s="35"/>
      <c r="Z429" s="35"/>
      <c r="AA429" s="35"/>
      <c r="AB429" s="35"/>
      <c r="AC429" s="35"/>
      <c r="AD429" s="35"/>
      <c r="AE429" s="35"/>
      <c r="AR429" s="152" t="s">
        <v>160</v>
      </c>
      <c r="AT429" s="152" t="s">
        <v>445</v>
      </c>
      <c r="AU429" s="152" t="s">
        <v>78</v>
      </c>
      <c r="AY429" s="20" t="s">
        <v>118</v>
      </c>
      <c r="BE429" s="153">
        <f>IF(N429="základní",J429,0)</f>
        <v>0</v>
      </c>
      <c r="BF429" s="153">
        <f>IF(N429="snížená",J429,0)</f>
        <v>0</v>
      </c>
      <c r="BG429" s="153">
        <f>IF(N429="zákl. přenesená",J429,0)</f>
        <v>0</v>
      </c>
      <c r="BH429" s="153">
        <f>IF(N429="sníž. přenesená",J429,0)</f>
        <v>0</v>
      </c>
      <c r="BI429" s="153">
        <f>IF(N429="nulová",J429,0)</f>
        <v>0</v>
      </c>
      <c r="BJ429" s="20" t="s">
        <v>31</v>
      </c>
      <c r="BK429" s="153">
        <f>ROUND(I429*H429,2)</f>
        <v>0</v>
      </c>
      <c r="BL429" s="20" t="s">
        <v>125</v>
      </c>
      <c r="BM429" s="152" t="s">
        <v>1895</v>
      </c>
    </row>
    <row r="430" spans="2:51" s="13" customFormat="1" ht="11.25">
      <c r="B430" s="154"/>
      <c r="D430" s="155" t="s">
        <v>127</v>
      </c>
      <c r="E430" s="156" t="s">
        <v>3</v>
      </c>
      <c r="F430" s="157" t="s">
        <v>191</v>
      </c>
      <c r="H430" s="158">
        <v>15</v>
      </c>
      <c r="I430" s="159"/>
      <c r="L430" s="154"/>
      <c r="M430" s="160"/>
      <c r="N430" s="161"/>
      <c r="O430" s="161"/>
      <c r="P430" s="161"/>
      <c r="Q430" s="161"/>
      <c r="R430" s="161"/>
      <c r="S430" s="161"/>
      <c r="T430" s="162"/>
      <c r="AT430" s="156" t="s">
        <v>127</v>
      </c>
      <c r="AU430" s="156" t="s">
        <v>78</v>
      </c>
      <c r="AV430" s="13" t="s">
        <v>78</v>
      </c>
      <c r="AW430" s="13" t="s">
        <v>30</v>
      </c>
      <c r="AX430" s="13" t="s">
        <v>31</v>
      </c>
      <c r="AY430" s="156" t="s">
        <v>118</v>
      </c>
    </row>
    <row r="431" spans="1:65" s="2" customFormat="1" ht="16.5" customHeight="1">
      <c r="A431" s="35"/>
      <c r="B431" s="140"/>
      <c r="C431" s="141" t="s">
        <v>801</v>
      </c>
      <c r="D431" s="141" t="s">
        <v>121</v>
      </c>
      <c r="E431" s="142" t="s">
        <v>1563</v>
      </c>
      <c r="F431" s="143" t="s">
        <v>1564</v>
      </c>
      <c r="G431" s="144" t="s">
        <v>171</v>
      </c>
      <c r="H431" s="145">
        <v>15</v>
      </c>
      <c r="I431" s="146"/>
      <c r="J431" s="147">
        <f>ROUND(I431*H431,2)</f>
        <v>0</v>
      </c>
      <c r="K431" s="143" t="s">
        <v>271</v>
      </c>
      <c r="L431" s="36"/>
      <c r="M431" s="148" t="s">
        <v>3</v>
      </c>
      <c r="N431" s="149" t="s">
        <v>40</v>
      </c>
      <c r="O431" s="56"/>
      <c r="P431" s="150">
        <f>O431*H431</f>
        <v>0</v>
      </c>
      <c r="Q431" s="150">
        <v>0.00031</v>
      </c>
      <c r="R431" s="150">
        <f>Q431*H431</f>
        <v>0.00465</v>
      </c>
      <c r="S431" s="150">
        <v>0</v>
      </c>
      <c r="T431" s="151">
        <f>S431*H431</f>
        <v>0</v>
      </c>
      <c r="U431" s="35"/>
      <c r="V431" s="35"/>
      <c r="W431" s="35"/>
      <c r="X431" s="35"/>
      <c r="Y431" s="35"/>
      <c r="Z431" s="35"/>
      <c r="AA431" s="35"/>
      <c r="AB431" s="35"/>
      <c r="AC431" s="35"/>
      <c r="AD431" s="35"/>
      <c r="AE431" s="35"/>
      <c r="AR431" s="152" t="s">
        <v>125</v>
      </c>
      <c r="AT431" s="152" t="s">
        <v>121</v>
      </c>
      <c r="AU431" s="152" t="s">
        <v>78</v>
      </c>
      <c r="AY431" s="20" t="s">
        <v>118</v>
      </c>
      <c r="BE431" s="153">
        <f>IF(N431="základní",J431,0)</f>
        <v>0</v>
      </c>
      <c r="BF431" s="153">
        <f>IF(N431="snížená",J431,0)</f>
        <v>0</v>
      </c>
      <c r="BG431" s="153">
        <f>IF(N431="zákl. přenesená",J431,0)</f>
        <v>0</v>
      </c>
      <c r="BH431" s="153">
        <f>IF(N431="sníž. přenesená",J431,0)</f>
        <v>0</v>
      </c>
      <c r="BI431" s="153">
        <f>IF(N431="nulová",J431,0)</f>
        <v>0</v>
      </c>
      <c r="BJ431" s="20" t="s">
        <v>31</v>
      </c>
      <c r="BK431" s="153">
        <f>ROUND(I431*H431,2)</f>
        <v>0</v>
      </c>
      <c r="BL431" s="20" t="s">
        <v>125</v>
      </c>
      <c r="BM431" s="152" t="s">
        <v>1896</v>
      </c>
    </row>
    <row r="432" spans="1:47" s="2" customFormat="1" ht="11.25">
      <c r="A432" s="35"/>
      <c r="B432" s="36"/>
      <c r="C432" s="35"/>
      <c r="D432" s="181" t="s">
        <v>273</v>
      </c>
      <c r="E432" s="35"/>
      <c r="F432" s="182" t="s">
        <v>1566</v>
      </c>
      <c r="G432" s="35"/>
      <c r="H432" s="35"/>
      <c r="I432" s="183"/>
      <c r="J432" s="35"/>
      <c r="K432" s="35"/>
      <c r="L432" s="36"/>
      <c r="M432" s="184"/>
      <c r="N432" s="185"/>
      <c r="O432" s="56"/>
      <c r="P432" s="56"/>
      <c r="Q432" s="56"/>
      <c r="R432" s="56"/>
      <c r="S432" s="56"/>
      <c r="T432" s="57"/>
      <c r="U432" s="35"/>
      <c r="V432" s="35"/>
      <c r="W432" s="35"/>
      <c r="X432" s="35"/>
      <c r="Y432" s="35"/>
      <c r="Z432" s="35"/>
      <c r="AA432" s="35"/>
      <c r="AB432" s="35"/>
      <c r="AC432" s="35"/>
      <c r="AD432" s="35"/>
      <c r="AE432" s="35"/>
      <c r="AT432" s="20" t="s">
        <v>273</v>
      </c>
      <c r="AU432" s="20" t="s">
        <v>78</v>
      </c>
    </row>
    <row r="433" spans="2:51" s="13" customFormat="1" ht="11.25">
      <c r="B433" s="154"/>
      <c r="D433" s="155" t="s">
        <v>127</v>
      </c>
      <c r="E433" s="156" t="s">
        <v>3</v>
      </c>
      <c r="F433" s="157" t="s">
        <v>1897</v>
      </c>
      <c r="H433" s="158">
        <v>15</v>
      </c>
      <c r="I433" s="159"/>
      <c r="L433" s="154"/>
      <c r="M433" s="160"/>
      <c r="N433" s="161"/>
      <c r="O433" s="161"/>
      <c r="P433" s="161"/>
      <c r="Q433" s="161"/>
      <c r="R433" s="161"/>
      <c r="S433" s="161"/>
      <c r="T433" s="162"/>
      <c r="AT433" s="156" t="s">
        <v>127</v>
      </c>
      <c r="AU433" s="156" t="s">
        <v>78</v>
      </c>
      <c r="AV433" s="13" t="s">
        <v>78</v>
      </c>
      <c r="AW433" s="13" t="s">
        <v>30</v>
      </c>
      <c r="AX433" s="13" t="s">
        <v>31</v>
      </c>
      <c r="AY433" s="156" t="s">
        <v>118</v>
      </c>
    </row>
    <row r="434" spans="1:65" s="2" customFormat="1" ht="16.5" customHeight="1">
      <c r="A434" s="35"/>
      <c r="B434" s="140"/>
      <c r="C434" s="141" t="s">
        <v>807</v>
      </c>
      <c r="D434" s="141" t="s">
        <v>121</v>
      </c>
      <c r="E434" s="142" t="s">
        <v>1898</v>
      </c>
      <c r="F434" s="143" t="s">
        <v>1899</v>
      </c>
      <c r="G434" s="144" t="s">
        <v>142</v>
      </c>
      <c r="H434" s="145">
        <v>53.5</v>
      </c>
      <c r="I434" s="146"/>
      <c r="J434" s="147">
        <f>ROUND(I434*H434,2)</f>
        <v>0</v>
      </c>
      <c r="K434" s="143" t="s">
        <v>3</v>
      </c>
      <c r="L434" s="36"/>
      <c r="M434" s="148" t="s">
        <v>3</v>
      </c>
      <c r="N434" s="149" t="s">
        <v>40</v>
      </c>
      <c r="O434" s="56"/>
      <c r="P434" s="150">
        <f>O434*H434</f>
        <v>0</v>
      </c>
      <c r="Q434" s="150">
        <v>0.00105</v>
      </c>
      <c r="R434" s="150">
        <f>Q434*H434</f>
        <v>0.056174999999999996</v>
      </c>
      <c r="S434" s="150">
        <v>0</v>
      </c>
      <c r="T434" s="151">
        <f>S434*H434</f>
        <v>0</v>
      </c>
      <c r="U434" s="35"/>
      <c r="V434" s="35"/>
      <c r="W434" s="35"/>
      <c r="X434" s="35"/>
      <c r="Y434" s="35"/>
      <c r="Z434" s="35"/>
      <c r="AA434" s="35"/>
      <c r="AB434" s="35"/>
      <c r="AC434" s="35"/>
      <c r="AD434" s="35"/>
      <c r="AE434" s="35"/>
      <c r="AR434" s="152" t="s">
        <v>125</v>
      </c>
      <c r="AT434" s="152" t="s">
        <v>121</v>
      </c>
      <c r="AU434" s="152" t="s">
        <v>78</v>
      </c>
      <c r="AY434" s="20" t="s">
        <v>118</v>
      </c>
      <c r="BE434" s="153">
        <f>IF(N434="základní",J434,0)</f>
        <v>0</v>
      </c>
      <c r="BF434" s="153">
        <f>IF(N434="snížená",J434,0)</f>
        <v>0</v>
      </c>
      <c r="BG434" s="153">
        <f>IF(N434="zákl. přenesená",J434,0)</f>
        <v>0</v>
      </c>
      <c r="BH434" s="153">
        <f>IF(N434="sníž. přenesená",J434,0)</f>
        <v>0</v>
      </c>
      <c r="BI434" s="153">
        <f>IF(N434="nulová",J434,0)</f>
        <v>0</v>
      </c>
      <c r="BJ434" s="20" t="s">
        <v>31</v>
      </c>
      <c r="BK434" s="153">
        <f>ROUND(I434*H434,2)</f>
        <v>0</v>
      </c>
      <c r="BL434" s="20" t="s">
        <v>125</v>
      </c>
      <c r="BM434" s="152" t="s">
        <v>1900</v>
      </c>
    </row>
    <row r="435" spans="2:51" s="13" customFormat="1" ht="11.25">
      <c r="B435" s="154"/>
      <c r="D435" s="155" t="s">
        <v>127</v>
      </c>
      <c r="E435" s="156" t="s">
        <v>3</v>
      </c>
      <c r="F435" s="157" t="s">
        <v>1901</v>
      </c>
      <c r="H435" s="158">
        <v>53.5</v>
      </c>
      <c r="I435" s="159"/>
      <c r="L435" s="154"/>
      <c r="M435" s="160"/>
      <c r="N435" s="161"/>
      <c r="O435" s="161"/>
      <c r="P435" s="161"/>
      <c r="Q435" s="161"/>
      <c r="R435" s="161"/>
      <c r="S435" s="161"/>
      <c r="T435" s="162"/>
      <c r="AT435" s="156" t="s">
        <v>127</v>
      </c>
      <c r="AU435" s="156" t="s">
        <v>78</v>
      </c>
      <c r="AV435" s="13" t="s">
        <v>78</v>
      </c>
      <c r="AW435" s="13" t="s">
        <v>30</v>
      </c>
      <c r="AX435" s="13" t="s">
        <v>31</v>
      </c>
      <c r="AY435" s="156" t="s">
        <v>118</v>
      </c>
    </row>
    <row r="436" spans="1:65" s="2" customFormat="1" ht="16.5" customHeight="1">
      <c r="A436" s="35"/>
      <c r="B436" s="140"/>
      <c r="C436" s="141" t="s">
        <v>813</v>
      </c>
      <c r="D436" s="141" t="s">
        <v>121</v>
      </c>
      <c r="E436" s="142" t="s">
        <v>1902</v>
      </c>
      <c r="F436" s="143" t="s">
        <v>1903</v>
      </c>
      <c r="G436" s="144" t="s">
        <v>142</v>
      </c>
      <c r="H436" s="145">
        <v>23.5</v>
      </c>
      <c r="I436" s="146"/>
      <c r="J436" s="147">
        <f>ROUND(I436*H436,2)</f>
        <v>0</v>
      </c>
      <c r="K436" s="143" t="s">
        <v>3</v>
      </c>
      <c r="L436" s="36"/>
      <c r="M436" s="148" t="s">
        <v>3</v>
      </c>
      <c r="N436" s="149" t="s">
        <v>40</v>
      </c>
      <c r="O436" s="56"/>
      <c r="P436" s="150">
        <f>O436*H436</f>
        <v>0</v>
      </c>
      <c r="Q436" s="150">
        <v>0.00147</v>
      </c>
      <c r="R436" s="150">
        <f>Q436*H436</f>
        <v>0.034545</v>
      </c>
      <c r="S436" s="150">
        <v>0</v>
      </c>
      <c r="T436" s="151">
        <f>S436*H436</f>
        <v>0</v>
      </c>
      <c r="U436" s="35"/>
      <c r="V436" s="35"/>
      <c r="W436" s="35"/>
      <c r="X436" s="35"/>
      <c r="Y436" s="35"/>
      <c r="Z436" s="35"/>
      <c r="AA436" s="35"/>
      <c r="AB436" s="35"/>
      <c r="AC436" s="35"/>
      <c r="AD436" s="35"/>
      <c r="AE436" s="35"/>
      <c r="AR436" s="152" t="s">
        <v>125</v>
      </c>
      <c r="AT436" s="152" t="s">
        <v>121</v>
      </c>
      <c r="AU436" s="152" t="s">
        <v>78</v>
      </c>
      <c r="AY436" s="20" t="s">
        <v>118</v>
      </c>
      <c r="BE436" s="153">
        <f>IF(N436="základní",J436,0)</f>
        <v>0</v>
      </c>
      <c r="BF436" s="153">
        <f>IF(N436="snížená",J436,0)</f>
        <v>0</v>
      </c>
      <c r="BG436" s="153">
        <f>IF(N436="zákl. přenesená",J436,0)</f>
        <v>0</v>
      </c>
      <c r="BH436" s="153">
        <f>IF(N436="sníž. přenesená",J436,0)</f>
        <v>0</v>
      </c>
      <c r="BI436" s="153">
        <f>IF(N436="nulová",J436,0)</f>
        <v>0</v>
      </c>
      <c r="BJ436" s="20" t="s">
        <v>31</v>
      </c>
      <c r="BK436" s="153">
        <f>ROUND(I436*H436,2)</f>
        <v>0</v>
      </c>
      <c r="BL436" s="20" t="s">
        <v>125</v>
      </c>
      <c r="BM436" s="152" t="s">
        <v>1904</v>
      </c>
    </row>
    <row r="437" spans="2:51" s="13" customFormat="1" ht="11.25">
      <c r="B437" s="154"/>
      <c r="D437" s="155" t="s">
        <v>127</v>
      </c>
      <c r="E437" s="156" t="s">
        <v>3</v>
      </c>
      <c r="F437" s="157" t="s">
        <v>1905</v>
      </c>
      <c r="H437" s="158">
        <v>23.5</v>
      </c>
      <c r="I437" s="159"/>
      <c r="L437" s="154"/>
      <c r="M437" s="160"/>
      <c r="N437" s="161"/>
      <c r="O437" s="161"/>
      <c r="P437" s="161"/>
      <c r="Q437" s="161"/>
      <c r="R437" s="161"/>
      <c r="S437" s="161"/>
      <c r="T437" s="162"/>
      <c r="AT437" s="156" t="s">
        <v>127</v>
      </c>
      <c r="AU437" s="156" t="s">
        <v>78</v>
      </c>
      <c r="AV437" s="13" t="s">
        <v>78</v>
      </c>
      <c r="AW437" s="13" t="s">
        <v>30</v>
      </c>
      <c r="AX437" s="13" t="s">
        <v>31</v>
      </c>
      <c r="AY437" s="156" t="s">
        <v>118</v>
      </c>
    </row>
    <row r="438" spans="1:65" s="2" customFormat="1" ht="16.5" customHeight="1">
      <c r="A438" s="35"/>
      <c r="B438" s="140"/>
      <c r="C438" s="141" t="s">
        <v>818</v>
      </c>
      <c r="D438" s="141" t="s">
        <v>121</v>
      </c>
      <c r="E438" s="142" t="s">
        <v>1906</v>
      </c>
      <c r="F438" s="143" t="s">
        <v>1907</v>
      </c>
      <c r="G438" s="144" t="s">
        <v>142</v>
      </c>
      <c r="H438" s="145">
        <v>0.5</v>
      </c>
      <c r="I438" s="146"/>
      <c r="J438" s="147">
        <f>ROUND(I438*H438,2)</f>
        <v>0</v>
      </c>
      <c r="K438" s="143" t="s">
        <v>3</v>
      </c>
      <c r="L438" s="36"/>
      <c r="M438" s="148" t="s">
        <v>3</v>
      </c>
      <c r="N438" s="149" t="s">
        <v>40</v>
      </c>
      <c r="O438" s="56"/>
      <c r="P438" s="150">
        <f>O438*H438</f>
        <v>0</v>
      </c>
      <c r="Q438" s="150">
        <v>0.00145</v>
      </c>
      <c r="R438" s="150">
        <f>Q438*H438</f>
        <v>0.000725</v>
      </c>
      <c r="S438" s="150">
        <v>0</v>
      </c>
      <c r="T438" s="151">
        <f>S438*H438</f>
        <v>0</v>
      </c>
      <c r="U438" s="35"/>
      <c r="V438" s="35"/>
      <c r="W438" s="35"/>
      <c r="X438" s="35"/>
      <c r="Y438" s="35"/>
      <c r="Z438" s="35"/>
      <c r="AA438" s="35"/>
      <c r="AB438" s="35"/>
      <c r="AC438" s="35"/>
      <c r="AD438" s="35"/>
      <c r="AE438" s="35"/>
      <c r="AR438" s="152" t="s">
        <v>125</v>
      </c>
      <c r="AT438" s="152" t="s">
        <v>121</v>
      </c>
      <c r="AU438" s="152" t="s">
        <v>78</v>
      </c>
      <c r="AY438" s="20" t="s">
        <v>118</v>
      </c>
      <c r="BE438" s="153">
        <f>IF(N438="základní",J438,0)</f>
        <v>0</v>
      </c>
      <c r="BF438" s="153">
        <f>IF(N438="snížená",J438,0)</f>
        <v>0</v>
      </c>
      <c r="BG438" s="153">
        <f>IF(N438="zákl. přenesená",J438,0)</f>
        <v>0</v>
      </c>
      <c r="BH438" s="153">
        <f>IF(N438="sníž. přenesená",J438,0)</f>
        <v>0</v>
      </c>
      <c r="BI438" s="153">
        <f>IF(N438="nulová",J438,0)</f>
        <v>0</v>
      </c>
      <c r="BJ438" s="20" t="s">
        <v>31</v>
      </c>
      <c r="BK438" s="153">
        <f>ROUND(I438*H438,2)</f>
        <v>0</v>
      </c>
      <c r="BL438" s="20" t="s">
        <v>125</v>
      </c>
      <c r="BM438" s="152" t="s">
        <v>1908</v>
      </c>
    </row>
    <row r="439" spans="2:51" s="13" customFormat="1" ht="11.25">
      <c r="B439" s="154"/>
      <c r="D439" s="155" t="s">
        <v>127</v>
      </c>
      <c r="E439" s="156" t="s">
        <v>3</v>
      </c>
      <c r="F439" s="157" t="s">
        <v>1909</v>
      </c>
      <c r="H439" s="158">
        <v>0.5</v>
      </c>
      <c r="I439" s="159"/>
      <c r="L439" s="154"/>
      <c r="M439" s="160"/>
      <c r="N439" s="161"/>
      <c r="O439" s="161"/>
      <c r="P439" s="161"/>
      <c r="Q439" s="161"/>
      <c r="R439" s="161"/>
      <c r="S439" s="161"/>
      <c r="T439" s="162"/>
      <c r="AT439" s="156" t="s">
        <v>127</v>
      </c>
      <c r="AU439" s="156" t="s">
        <v>78</v>
      </c>
      <c r="AV439" s="13" t="s">
        <v>78</v>
      </c>
      <c r="AW439" s="13" t="s">
        <v>30</v>
      </c>
      <c r="AX439" s="13" t="s">
        <v>31</v>
      </c>
      <c r="AY439" s="156" t="s">
        <v>118</v>
      </c>
    </row>
    <row r="440" spans="2:63" s="12" customFormat="1" ht="22.9" customHeight="1">
      <c r="B440" s="127"/>
      <c r="D440" s="128" t="s">
        <v>68</v>
      </c>
      <c r="E440" s="138" t="s">
        <v>119</v>
      </c>
      <c r="F440" s="138" t="s">
        <v>120</v>
      </c>
      <c r="I440" s="130"/>
      <c r="J440" s="139">
        <f>BK440</f>
        <v>0</v>
      </c>
      <c r="L440" s="127"/>
      <c r="M440" s="132"/>
      <c r="N440" s="133"/>
      <c r="O440" s="133"/>
      <c r="P440" s="134">
        <f>SUM(P441:P471)</f>
        <v>0</v>
      </c>
      <c r="Q440" s="133"/>
      <c r="R440" s="134">
        <f>SUM(R441:R471)</f>
        <v>0.001872</v>
      </c>
      <c r="S440" s="133"/>
      <c r="T440" s="135">
        <f>SUM(T441:T471)</f>
        <v>0</v>
      </c>
      <c r="AR440" s="128" t="s">
        <v>31</v>
      </c>
      <c r="AT440" s="136" t="s">
        <v>68</v>
      </c>
      <c r="AU440" s="136" t="s">
        <v>31</v>
      </c>
      <c r="AY440" s="128" t="s">
        <v>118</v>
      </c>
      <c r="BK440" s="137">
        <f>SUM(BK441:BK471)</f>
        <v>0</v>
      </c>
    </row>
    <row r="441" spans="1:65" s="2" customFormat="1" ht="16.5" customHeight="1">
      <c r="A441" s="35"/>
      <c r="B441" s="140"/>
      <c r="C441" s="141" t="s">
        <v>823</v>
      </c>
      <c r="D441" s="141" t="s">
        <v>121</v>
      </c>
      <c r="E441" s="142" t="s">
        <v>1910</v>
      </c>
      <c r="F441" s="143" t="s">
        <v>1911</v>
      </c>
      <c r="G441" s="144" t="s">
        <v>216</v>
      </c>
      <c r="H441" s="145">
        <v>14</v>
      </c>
      <c r="I441" s="146"/>
      <c r="J441" s="147">
        <f>ROUND(I441*H441,2)</f>
        <v>0</v>
      </c>
      <c r="K441" s="143" t="s">
        <v>3</v>
      </c>
      <c r="L441" s="36"/>
      <c r="M441" s="148" t="s">
        <v>3</v>
      </c>
      <c r="N441" s="149" t="s">
        <v>40</v>
      </c>
      <c r="O441" s="56"/>
      <c r="P441" s="150">
        <f>O441*H441</f>
        <v>0</v>
      </c>
      <c r="Q441" s="150">
        <v>0</v>
      </c>
      <c r="R441" s="150">
        <f>Q441*H441</f>
        <v>0</v>
      </c>
      <c r="S441" s="150">
        <v>0</v>
      </c>
      <c r="T441" s="151">
        <f>S441*H441</f>
        <v>0</v>
      </c>
      <c r="U441" s="35"/>
      <c r="V441" s="35"/>
      <c r="W441" s="35"/>
      <c r="X441" s="35"/>
      <c r="Y441" s="35"/>
      <c r="Z441" s="35"/>
      <c r="AA441" s="35"/>
      <c r="AB441" s="35"/>
      <c r="AC441" s="35"/>
      <c r="AD441" s="35"/>
      <c r="AE441" s="35"/>
      <c r="AR441" s="152" t="s">
        <v>125</v>
      </c>
      <c r="AT441" s="152" t="s">
        <v>121</v>
      </c>
      <c r="AU441" s="152" t="s">
        <v>78</v>
      </c>
      <c r="AY441" s="20" t="s">
        <v>118</v>
      </c>
      <c r="BE441" s="153">
        <f>IF(N441="základní",J441,0)</f>
        <v>0</v>
      </c>
      <c r="BF441" s="153">
        <f>IF(N441="snížená",J441,0)</f>
        <v>0</v>
      </c>
      <c r="BG441" s="153">
        <f>IF(N441="zákl. přenesená",J441,0)</f>
        <v>0</v>
      </c>
      <c r="BH441" s="153">
        <f>IF(N441="sníž. přenesená",J441,0)</f>
        <v>0</v>
      </c>
      <c r="BI441" s="153">
        <f>IF(N441="nulová",J441,0)</f>
        <v>0</v>
      </c>
      <c r="BJ441" s="20" t="s">
        <v>31</v>
      </c>
      <c r="BK441" s="153">
        <f>ROUND(I441*H441,2)</f>
        <v>0</v>
      </c>
      <c r="BL441" s="20" t="s">
        <v>125</v>
      </c>
      <c r="BM441" s="152" t="s">
        <v>1912</v>
      </c>
    </row>
    <row r="442" spans="1:47" s="2" customFormat="1" ht="19.5">
      <c r="A442" s="35"/>
      <c r="B442" s="36"/>
      <c r="C442" s="35"/>
      <c r="D442" s="155" t="s">
        <v>890</v>
      </c>
      <c r="E442" s="35"/>
      <c r="F442" s="204" t="s">
        <v>1913</v>
      </c>
      <c r="G442" s="35"/>
      <c r="H442" s="35"/>
      <c r="I442" s="183"/>
      <c r="J442" s="35"/>
      <c r="K442" s="35"/>
      <c r="L442" s="36"/>
      <c r="M442" s="184"/>
      <c r="N442" s="185"/>
      <c r="O442" s="56"/>
      <c r="P442" s="56"/>
      <c r="Q442" s="56"/>
      <c r="R442" s="56"/>
      <c r="S442" s="56"/>
      <c r="T442" s="57"/>
      <c r="U442" s="35"/>
      <c r="V442" s="35"/>
      <c r="W442" s="35"/>
      <c r="X442" s="35"/>
      <c r="Y442" s="35"/>
      <c r="Z442" s="35"/>
      <c r="AA442" s="35"/>
      <c r="AB442" s="35"/>
      <c r="AC442" s="35"/>
      <c r="AD442" s="35"/>
      <c r="AE442" s="35"/>
      <c r="AT442" s="20" t="s">
        <v>890</v>
      </c>
      <c r="AU442" s="20" t="s">
        <v>78</v>
      </c>
    </row>
    <row r="443" spans="2:51" s="13" customFormat="1" ht="11.25">
      <c r="B443" s="154"/>
      <c r="D443" s="155" t="s">
        <v>127</v>
      </c>
      <c r="E443" s="156" t="s">
        <v>3</v>
      </c>
      <c r="F443" s="157" t="s">
        <v>187</v>
      </c>
      <c r="H443" s="158">
        <v>14</v>
      </c>
      <c r="I443" s="159"/>
      <c r="L443" s="154"/>
      <c r="M443" s="160"/>
      <c r="N443" s="161"/>
      <c r="O443" s="161"/>
      <c r="P443" s="161"/>
      <c r="Q443" s="161"/>
      <c r="R443" s="161"/>
      <c r="S443" s="161"/>
      <c r="T443" s="162"/>
      <c r="AT443" s="156" t="s">
        <v>127</v>
      </c>
      <c r="AU443" s="156" t="s">
        <v>78</v>
      </c>
      <c r="AV443" s="13" t="s">
        <v>78</v>
      </c>
      <c r="AW443" s="13" t="s">
        <v>30</v>
      </c>
      <c r="AX443" s="13" t="s">
        <v>31</v>
      </c>
      <c r="AY443" s="156" t="s">
        <v>118</v>
      </c>
    </row>
    <row r="444" spans="1:65" s="2" customFormat="1" ht="16.5" customHeight="1">
      <c r="A444" s="35"/>
      <c r="B444" s="140"/>
      <c r="C444" s="141" t="s">
        <v>828</v>
      </c>
      <c r="D444" s="141" t="s">
        <v>121</v>
      </c>
      <c r="E444" s="142" t="s">
        <v>1914</v>
      </c>
      <c r="F444" s="143" t="s">
        <v>1915</v>
      </c>
      <c r="G444" s="144" t="s">
        <v>124</v>
      </c>
      <c r="H444" s="145">
        <v>14</v>
      </c>
      <c r="I444" s="146"/>
      <c r="J444" s="147">
        <f>ROUND(I444*H444,2)</f>
        <v>0</v>
      </c>
      <c r="K444" s="143" t="s">
        <v>3</v>
      </c>
      <c r="L444" s="36"/>
      <c r="M444" s="148" t="s">
        <v>3</v>
      </c>
      <c r="N444" s="149" t="s">
        <v>40</v>
      </c>
      <c r="O444" s="56"/>
      <c r="P444" s="150">
        <f>O444*H444</f>
        <v>0</v>
      </c>
      <c r="Q444" s="150">
        <v>0</v>
      </c>
      <c r="R444" s="150">
        <f>Q444*H444</f>
        <v>0</v>
      </c>
      <c r="S444" s="150">
        <v>0</v>
      </c>
      <c r="T444" s="151">
        <f>S444*H444</f>
        <v>0</v>
      </c>
      <c r="U444" s="35"/>
      <c r="V444" s="35"/>
      <c r="W444" s="35"/>
      <c r="X444" s="35"/>
      <c r="Y444" s="35"/>
      <c r="Z444" s="35"/>
      <c r="AA444" s="35"/>
      <c r="AB444" s="35"/>
      <c r="AC444" s="35"/>
      <c r="AD444" s="35"/>
      <c r="AE444" s="35"/>
      <c r="AR444" s="152" t="s">
        <v>125</v>
      </c>
      <c r="AT444" s="152" t="s">
        <v>121</v>
      </c>
      <c r="AU444" s="152" t="s">
        <v>78</v>
      </c>
      <c r="AY444" s="20" t="s">
        <v>118</v>
      </c>
      <c r="BE444" s="153">
        <f>IF(N444="základní",J444,0)</f>
        <v>0</v>
      </c>
      <c r="BF444" s="153">
        <f>IF(N444="snížená",J444,0)</f>
        <v>0</v>
      </c>
      <c r="BG444" s="153">
        <f>IF(N444="zákl. přenesená",J444,0)</f>
        <v>0</v>
      </c>
      <c r="BH444" s="153">
        <f>IF(N444="sníž. přenesená",J444,0)</f>
        <v>0</v>
      </c>
      <c r="BI444" s="153">
        <f>IF(N444="nulová",J444,0)</f>
        <v>0</v>
      </c>
      <c r="BJ444" s="20" t="s">
        <v>31</v>
      </c>
      <c r="BK444" s="153">
        <f>ROUND(I444*H444,2)</f>
        <v>0</v>
      </c>
      <c r="BL444" s="20" t="s">
        <v>125</v>
      </c>
      <c r="BM444" s="152" t="s">
        <v>1916</v>
      </c>
    </row>
    <row r="445" spans="2:51" s="13" customFormat="1" ht="11.25">
      <c r="B445" s="154"/>
      <c r="D445" s="155" t="s">
        <v>127</v>
      </c>
      <c r="E445" s="156" t="s">
        <v>3</v>
      </c>
      <c r="F445" s="157" t="s">
        <v>187</v>
      </c>
      <c r="H445" s="158">
        <v>14</v>
      </c>
      <c r="I445" s="159"/>
      <c r="L445" s="154"/>
      <c r="M445" s="160"/>
      <c r="N445" s="161"/>
      <c r="O445" s="161"/>
      <c r="P445" s="161"/>
      <c r="Q445" s="161"/>
      <c r="R445" s="161"/>
      <c r="S445" s="161"/>
      <c r="T445" s="162"/>
      <c r="AT445" s="156" t="s">
        <v>127</v>
      </c>
      <c r="AU445" s="156" t="s">
        <v>78</v>
      </c>
      <c r="AV445" s="13" t="s">
        <v>78</v>
      </c>
      <c r="AW445" s="13" t="s">
        <v>30</v>
      </c>
      <c r="AX445" s="13" t="s">
        <v>31</v>
      </c>
      <c r="AY445" s="156" t="s">
        <v>118</v>
      </c>
    </row>
    <row r="446" spans="1:65" s="2" customFormat="1" ht="16.5" customHeight="1">
      <c r="A446" s="35"/>
      <c r="B446" s="140"/>
      <c r="C446" s="141" t="s">
        <v>833</v>
      </c>
      <c r="D446" s="141" t="s">
        <v>121</v>
      </c>
      <c r="E446" s="142" t="s">
        <v>1228</v>
      </c>
      <c r="F446" s="143" t="s">
        <v>1229</v>
      </c>
      <c r="G446" s="144" t="s">
        <v>142</v>
      </c>
      <c r="H446" s="145">
        <v>93.6</v>
      </c>
      <c r="I446" s="146"/>
      <c r="J446" s="147">
        <f>ROUND(I446*H446,2)</f>
        <v>0</v>
      </c>
      <c r="K446" s="143" t="s">
        <v>271</v>
      </c>
      <c r="L446" s="36"/>
      <c r="M446" s="148" t="s">
        <v>3</v>
      </c>
      <c r="N446" s="149" t="s">
        <v>40</v>
      </c>
      <c r="O446" s="56"/>
      <c r="P446" s="150">
        <f>O446*H446</f>
        <v>0</v>
      </c>
      <c r="Q446" s="150">
        <v>0</v>
      </c>
      <c r="R446" s="150">
        <f>Q446*H446</f>
        <v>0</v>
      </c>
      <c r="S446" s="150">
        <v>0</v>
      </c>
      <c r="T446" s="151">
        <f>S446*H446</f>
        <v>0</v>
      </c>
      <c r="U446" s="35"/>
      <c r="V446" s="35"/>
      <c r="W446" s="35"/>
      <c r="X446" s="35"/>
      <c r="Y446" s="35"/>
      <c r="Z446" s="35"/>
      <c r="AA446" s="35"/>
      <c r="AB446" s="35"/>
      <c r="AC446" s="35"/>
      <c r="AD446" s="35"/>
      <c r="AE446" s="35"/>
      <c r="AR446" s="152" t="s">
        <v>125</v>
      </c>
      <c r="AT446" s="152" t="s">
        <v>121</v>
      </c>
      <c r="AU446" s="152" t="s">
        <v>78</v>
      </c>
      <c r="AY446" s="20" t="s">
        <v>118</v>
      </c>
      <c r="BE446" s="153">
        <f>IF(N446="základní",J446,0)</f>
        <v>0</v>
      </c>
      <c r="BF446" s="153">
        <f>IF(N446="snížená",J446,0)</f>
        <v>0</v>
      </c>
      <c r="BG446" s="153">
        <f>IF(N446="zákl. přenesená",J446,0)</f>
        <v>0</v>
      </c>
      <c r="BH446" s="153">
        <f>IF(N446="sníž. přenesená",J446,0)</f>
        <v>0</v>
      </c>
      <c r="BI446" s="153">
        <f>IF(N446="nulová",J446,0)</f>
        <v>0</v>
      </c>
      <c r="BJ446" s="20" t="s">
        <v>31</v>
      </c>
      <c r="BK446" s="153">
        <f>ROUND(I446*H446,2)</f>
        <v>0</v>
      </c>
      <c r="BL446" s="20" t="s">
        <v>125</v>
      </c>
      <c r="BM446" s="152" t="s">
        <v>1917</v>
      </c>
    </row>
    <row r="447" spans="1:47" s="2" customFormat="1" ht="11.25">
      <c r="A447" s="35"/>
      <c r="B447" s="36"/>
      <c r="C447" s="35"/>
      <c r="D447" s="181" t="s">
        <v>273</v>
      </c>
      <c r="E447" s="35"/>
      <c r="F447" s="182" t="s">
        <v>1231</v>
      </c>
      <c r="G447" s="35"/>
      <c r="H447" s="35"/>
      <c r="I447" s="183"/>
      <c r="J447" s="35"/>
      <c r="K447" s="35"/>
      <c r="L447" s="36"/>
      <c r="M447" s="184"/>
      <c r="N447" s="185"/>
      <c r="O447" s="56"/>
      <c r="P447" s="56"/>
      <c r="Q447" s="56"/>
      <c r="R447" s="56"/>
      <c r="S447" s="56"/>
      <c r="T447" s="57"/>
      <c r="U447" s="35"/>
      <c r="V447" s="35"/>
      <c r="W447" s="35"/>
      <c r="X447" s="35"/>
      <c r="Y447" s="35"/>
      <c r="Z447" s="35"/>
      <c r="AA447" s="35"/>
      <c r="AB447" s="35"/>
      <c r="AC447" s="35"/>
      <c r="AD447" s="35"/>
      <c r="AE447" s="35"/>
      <c r="AT447" s="20" t="s">
        <v>273</v>
      </c>
      <c r="AU447" s="20" t="s">
        <v>78</v>
      </c>
    </row>
    <row r="448" spans="2:51" s="13" customFormat="1" ht="11.25">
      <c r="B448" s="154"/>
      <c r="D448" s="155" t="s">
        <v>127</v>
      </c>
      <c r="E448" s="156" t="s">
        <v>3</v>
      </c>
      <c r="F448" s="157" t="s">
        <v>1918</v>
      </c>
      <c r="H448" s="158">
        <v>93.6</v>
      </c>
      <c r="I448" s="159"/>
      <c r="L448" s="154"/>
      <c r="M448" s="160"/>
      <c r="N448" s="161"/>
      <c r="O448" s="161"/>
      <c r="P448" s="161"/>
      <c r="Q448" s="161"/>
      <c r="R448" s="161"/>
      <c r="S448" s="161"/>
      <c r="T448" s="162"/>
      <c r="AT448" s="156" t="s">
        <v>127</v>
      </c>
      <c r="AU448" s="156" t="s">
        <v>78</v>
      </c>
      <c r="AV448" s="13" t="s">
        <v>78</v>
      </c>
      <c r="AW448" s="13" t="s">
        <v>30</v>
      </c>
      <c r="AX448" s="13" t="s">
        <v>69</v>
      </c>
      <c r="AY448" s="156" t="s">
        <v>118</v>
      </c>
    </row>
    <row r="449" spans="2:51" s="15" customFormat="1" ht="11.25">
      <c r="B449" s="170"/>
      <c r="D449" s="155" t="s">
        <v>127</v>
      </c>
      <c r="E449" s="171" t="s">
        <v>3</v>
      </c>
      <c r="F449" s="172" t="s">
        <v>150</v>
      </c>
      <c r="H449" s="173">
        <v>93.6</v>
      </c>
      <c r="I449" s="174"/>
      <c r="L449" s="170"/>
      <c r="M449" s="175"/>
      <c r="N449" s="176"/>
      <c r="O449" s="176"/>
      <c r="P449" s="176"/>
      <c r="Q449" s="176"/>
      <c r="R449" s="176"/>
      <c r="S449" s="176"/>
      <c r="T449" s="177"/>
      <c r="AT449" s="171" t="s">
        <v>127</v>
      </c>
      <c r="AU449" s="171" t="s">
        <v>78</v>
      </c>
      <c r="AV449" s="15" t="s">
        <v>125</v>
      </c>
      <c r="AW449" s="15" t="s">
        <v>30</v>
      </c>
      <c r="AX449" s="15" t="s">
        <v>31</v>
      </c>
      <c r="AY449" s="171" t="s">
        <v>118</v>
      </c>
    </row>
    <row r="450" spans="1:65" s="2" customFormat="1" ht="16.5" customHeight="1">
      <c r="A450" s="35"/>
      <c r="B450" s="140"/>
      <c r="C450" s="141" t="s">
        <v>838</v>
      </c>
      <c r="D450" s="141" t="s">
        <v>121</v>
      </c>
      <c r="E450" s="142" t="s">
        <v>918</v>
      </c>
      <c r="F450" s="143" t="s">
        <v>919</v>
      </c>
      <c r="G450" s="144" t="s">
        <v>142</v>
      </c>
      <c r="H450" s="145">
        <v>83.4</v>
      </c>
      <c r="I450" s="146"/>
      <c r="J450" s="147">
        <f>ROUND(I450*H450,2)</f>
        <v>0</v>
      </c>
      <c r="K450" s="143" t="s">
        <v>271</v>
      </c>
      <c r="L450" s="36"/>
      <c r="M450" s="148" t="s">
        <v>3</v>
      </c>
      <c r="N450" s="149" t="s">
        <v>40</v>
      </c>
      <c r="O450" s="56"/>
      <c r="P450" s="150">
        <f>O450*H450</f>
        <v>0</v>
      </c>
      <c r="Q450" s="150">
        <v>0</v>
      </c>
      <c r="R450" s="150">
        <f>Q450*H450</f>
        <v>0</v>
      </c>
      <c r="S450" s="150">
        <v>0</v>
      </c>
      <c r="T450" s="151">
        <f>S450*H450</f>
        <v>0</v>
      </c>
      <c r="U450" s="35"/>
      <c r="V450" s="35"/>
      <c r="W450" s="35"/>
      <c r="X450" s="35"/>
      <c r="Y450" s="35"/>
      <c r="Z450" s="35"/>
      <c r="AA450" s="35"/>
      <c r="AB450" s="35"/>
      <c r="AC450" s="35"/>
      <c r="AD450" s="35"/>
      <c r="AE450" s="35"/>
      <c r="AR450" s="152" t="s">
        <v>125</v>
      </c>
      <c r="AT450" s="152" t="s">
        <v>121</v>
      </c>
      <c r="AU450" s="152" t="s">
        <v>78</v>
      </c>
      <c r="AY450" s="20" t="s">
        <v>118</v>
      </c>
      <c r="BE450" s="153">
        <f>IF(N450="základní",J450,0)</f>
        <v>0</v>
      </c>
      <c r="BF450" s="153">
        <f>IF(N450="snížená",J450,0)</f>
        <v>0</v>
      </c>
      <c r="BG450" s="153">
        <f>IF(N450="zákl. přenesená",J450,0)</f>
        <v>0</v>
      </c>
      <c r="BH450" s="153">
        <f>IF(N450="sníž. přenesená",J450,0)</f>
        <v>0</v>
      </c>
      <c r="BI450" s="153">
        <f>IF(N450="nulová",J450,0)</f>
        <v>0</v>
      </c>
      <c r="BJ450" s="20" t="s">
        <v>31</v>
      </c>
      <c r="BK450" s="153">
        <f>ROUND(I450*H450,2)</f>
        <v>0</v>
      </c>
      <c r="BL450" s="20" t="s">
        <v>125</v>
      </c>
      <c r="BM450" s="152" t="s">
        <v>1919</v>
      </c>
    </row>
    <row r="451" spans="1:47" s="2" customFormat="1" ht="11.25">
      <c r="A451" s="35"/>
      <c r="B451" s="36"/>
      <c r="C451" s="35"/>
      <c r="D451" s="181" t="s">
        <v>273</v>
      </c>
      <c r="E451" s="35"/>
      <c r="F451" s="182" t="s">
        <v>921</v>
      </c>
      <c r="G451" s="35"/>
      <c r="H451" s="35"/>
      <c r="I451" s="183"/>
      <c r="J451" s="35"/>
      <c r="K451" s="35"/>
      <c r="L451" s="36"/>
      <c r="M451" s="184"/>
      <c r="N451" s="185"/>
      <c r="O451" s="56"/>
      <c r="P451" s="56"/>
      <c r="Q451" s="56"/>
      <c r="R451" s="56"/>
      <c r="S451" s="56"/>
      <c r="T451" s="57"/>
      <c r="U451" s="35"/>
      <c r="V451" s="35"/>
      <c r="W451" s="35"/>
      <c r="X451" s="35"/>
      <c r="Y451" s="35"/>
      <c r="Z451" s="35"/>
      <c r="AA451" s="35"/>
      <c r="AB451" s="35"/>
      <c r="AC451" s="35"/>
      <c r="AD451" s="35"/>
      <c r="AE451" s="35"/>
      <c r="AT451" s="20" t="s">
        <v>273</v>
      </c>
      <c r="AU451" s="20" t="s">
        <v>78</v>
      </c>
    </row>
    <row r="452" spans="2:51" s="13" customFormat="1" ht="11.25">
      <c r="B452" s="154"/>
      <c r="D452" s="155" t="s">
        <v>127</v>
      </c>
      <c r="E452" s="156" t="s">
        <v>3</v>
      </c>
      <c r="F452" s="157" t="s">
        <v>1920</v>
      </c>
      <c r="H452" s="158">
        <v>83.4</v>
      </c>
      <c r="I452" s="159"/>
      <c r="L452" s="154"/>
      <c r="M452" s="160"/>
      <c r="N452" s="161"/>
      <c r="O452" s="161"/>
      <c r="P452" s="161"/>
      <c r="Q452" s="161"/>
      <c r="R452" s="161"/>
      <c r="S452" s="161"/>
      <c r="T452" s="162"/>
      <c r="AT452" s="156" t="s">
        <v>127</v>
      </c>
      <c r="AU452" s="156" t="s">
        <v>78</v>
      </c>
      <c r="AV452" s="13" t="s">
        <v>78</v>
      </c>
      <c r="AW452" s="13" t="s">
        <v>30</v>
      </c>
      <c r="AX452" s="13" t="s">
        <v>69</v>
      </c>
      <c r="AY452" s="156" t="s">
        <v>118</v>
      </c>
    </row>
    <row r="453" spans="2:51" s="15" customFormat="1" ht="11.25">
      <c r="B453" s="170"/>
      <c r="D453" s="155" t="s">
        <v>127</v>
      </c>
      <c r="E453" s="171" t="s">
        <v>3</v>
      </c>
      <c r="F453" s="172" t="s">
        <v>150</v>
      </c>
      <c r="H453" s="173">
        <v>83.4</v>
      </c>
      <c r="I453" s="174"/>
      <c r="L453" s="170"/>
      <c r="M453" s="175"/>
      <c r="N453" s="176"/>
      <c r="O453" s="176"/>
      <c r="P453" s="176"/>
      <c r="Q453" s="176"/>
      <c r="R453" s="176"/>
      <c r="S453" s="176"/>
      <c r="T453" s="177"/>
      <c r="AT453" s="171" t="s">
        <v>127</v>
      </c>
      <c r="AU453" s="171" t="s">
        <v>78</v>
      </c>
      <c r="AV453" s="15" t="s">
        <v>125</v>
      </c>
      <c r="AW453" s="15" t="s">
        <v>30</v>
      </c>
      <c r="AX453" s="15" t="s">
        <v>31</v>
      </c>
      <c r="AY453" s="171" t="s">
        <v>118</v>
      </c>
    </row>
    <row r="454" spans="1:65" s="2" customFormat="1" ht="16.5" customHeight="1">
      <c r="A454" s="35"/>
      <c r="B454" s="140"/>
      <c r="C454" s="141" t="s">
        <v>844</v>
      </c>
      <c r="D454" s="141" t="s">
        <v>121</v>
      </c>
      <c r="E454" s="142" t="s">
        <v>1233</v>
      </c>
      <c r="F454" s="143" t="s">
        <v>1234</v>
      </c>
      <c r="G454" s="144" t="s">
        <v>142</v>
      </c>
      <c r="H454" s="145">
        <v>93.6</v>
      </c>
      <c r="I454" s="146"/>
      <c r="J454" s="147">
        <f>ROUND(I454*H454,2)</f>
        <v>0</v>
      </c>
      <c r="K454" s="143" t="s">
        <v>271</v>
      </c>
      <c r="L454" s="36"/>
      <c r="M454" s="148" t="s">
        <v>3</v>
      </c>
      <c r="N454" s="149" t="s">
        <v>40</v>
      </c>
      <c r="O454" s="56"/>
      <c r="P454" s="150">
        <f>O454*H454</f>
        <v>0</v>
      </c>
      <c r="Q454" s="150">
        <v>2E-05</v>
      </c>
      <c r="R454" s="150">
        <f>Q454*H454</f>
        <v>0.001872</v>
      </c>
      <c r="S454" s="150">
        <v>0</v>
      </c>
      <c r="T454" s="151">
        <f>S454*H454</f>
        <v>0</v>
      </c>
      <c r="U454" s="35"/>
      <c r="V454" s="35"/>
      <c r="W454" s="35"/>
      <c r="X454" s="35"/>
      <c r="Y454" s="35"/>
      <c r="Z454" s="35"/>
      <c r="AA454" s="35"/>
      <c r="AB454" s="35"/>
      <c r="AC454" s="35"/>
      <c r="AD454" s="35"/>
      <c r="AE454" s="35"/>
      <c r="AR454" s="152" t="s">
        <v>125</v>
      </c>
      <c r="AT454" s="152" t="s">
        <v>121</v>
      </c>
      <c r="AU454" s="152" t="s">
        <v>78</v>
      </c>
      <c r="AY454" s="20" t="s">
        <v>118</v>
      </c>
      <c r="BE454" s="153">
        <f>IF(N454="základní",J454,0)</f>
        <v>0</v>
      </c>
      <c r="BF454" s="153">
        <f>IF(N454="snížená",J454,0)</f>
        <v>0</v>
      </c>
      <c r="BG454" s="153">
        <f>IF(N454="zákl. přenesená",J454,0)</f>
        <v>0</v>
      </c>
      <c r="BH454" s="153">
        <f>IF(N454="sníž. přenesená",J454,0)</f>
        <v>0</v>
      </c>
      <c r="BI454" s="153">
        <f>IF(N454="nulová",J454,0)</f>
        <v>0</v>
      </c>
      <c r="BJ454" s="20" t="s">
        <v>31</v>
      </c>
      <c r="BK454" s="153">
        <f>ROUND(I454*H454,2)</f>
        <v>0</v>
      </c>
      <c r="BL454" s="20" t="s">
        <v>125</v>
      </c>
      <c r="BM454" s="152" t="s">
        <v>1921</v>
      </c>
    </row>
    <row r="455" spans="1:47" s="2" customFormat="1" ht="11.25">
      <c r="A455" s="35"/>
      <c r="B455" s="36"/>
      <c r="C455" s="35"/>
      <c r="D455" s="181" t="s">
        <v>273</v>
      </c>
      <c r="E455" s="35"/>
      <c r="F455" s="182" t="s">
        <v>1236</v>
      </c>
      <c r="G455" s="35"/>
      <c r="H455" s="35"/>
      <c r="I455" s="183"/>
      <c r="J455" s="35"/>
      <c r="K455" s="35"/>
      <c r="L455" s="36"/>
      <c r="M455" s="184"/>
      <c r="N455" s="185"/>
      <c r="O455" s="56"/>
      <c r="P455" s="56"/>
      <c r="Q455" s="56"/>
      <c r="R455" s="56"/>
      <c r="S455" s="56"/>
      <c r="T455" s="57"/>
      <c r="U455" s="35"/>
      <c r="V455" s="35"/>
      <c r="W455" s="35"/>
      <c r="X455" s="35"/>
      <c r="Y455" s="35"/>
      <c r="Z455" s="35"/>
      <c r="AA455" s="35"/>
      <c r="AB455" s="35"/>
      <c r="AC455" s="35"/>
      <c r="AD455" s="35"/>
      <c r="AE455" s="35"/>
      <c r="AT455" s="20" t="s">
        <v>273</v>
      </c>
      <c r="AU455" s="20" t="s">
        <v>78</v>
      </c>
    </row>
    <row r="456" spans="2:51" s="13" customFormat="1" ht="11.25">
      <c r="B456" s="154"/>
      <c r="D456" s="155" t="s">
        <v>127</v>
      </c>
      <c r="E456" s="156" t="s">
        <v>3</v>
      </c>
      <c r="F456" s="157" t="s">
        <v>1922</v>
      </c>
      <c r="H456" s="158">
        <v>93.6</v>
      </c>
      <c r="I456" s="159"/>
      <c r="L456" s="154"/>
      <c r="M456" s="160"/>
      <c r="N456" s="161"/>
      <c r="O456" s="161"/>
      <c r="P456" s="161"/>
      <c r="Q456" s="161"/>
      <c r="R456" s="161"/>
      <c r="S456" s="161"/>
      <c r="T456" s="162"/>
      <c r="AT456" s="156" t="s">
        <v>127</v>
      </c>
      <c r="AU456" s="156" t="s">
        <v>78</v>
      </c>
      <c r="AV456" s="13" t="s">
        <v>78</v>
      </c>
      <c r="AW456" s="13" t="s">
        <v>30</v>
      </c>
      <c r="AX456" s="13" t="s">
        <v>31</v>
      </c>
      <c r="AY456" s="156" t="s">
        <v>118</v>
      </c>
    </row>
    <row r="457" spans="1:65" s="2" customFormat="1" ht="24.2" customHeight="1">
      <c r="A457" s="35"/>
      <c r="B457" s="140"/>
      <c r="C457" s="141" t="s">
        <v>849</v>
      </c>
      <c r="D457" s="141" t="s">
        <v>121</v>
      </c>
      <c r="E457" s="142" t="s">
        <v>924</v>
      </c>
      <c r="F457" s="143" t="s">
        <v>925</v>
      </c>
      <c r="G457" s="144" t="s">
        <v>448</v>
      </c>
      <c r="H457" s="145">
        <v>78.61</v>
      </c>
      <c r="I457" s="146"/>
      <c r="J457" s="147">
        <f>ROUND(I457*H457,2)</f>
        <v>0</v>
      </c>
      <c r="K457" s="143" t="s">
        <v>271</v>
      </c>
      <c r="L457" s="36"/>
      <c r="M457" s="148" t="s">
        <v>3</v>
      </c>
      <c r="N457" s="149" t="s">
        <v>40</v>
      </c>
      <c r="O457" s="56"/>
      <c r="P457" s="150">
        <f>O457*H457</f>
        <v>0</v>
      </c>
      <c r="Q457" s="150">
        <v>0</v>
      </c>
      <c r="R457" s="150">
        <f>Q457*H457</f>
        <v>0</v>
      </c>
      <c r="S457" s="150">
        <v>0</v>
      </c>
      <c r="T457" s="151">
        <f>S457*H457</f>
        <v>0</v>
      </c>
      <c r="U457" s="35"/>
      <c r="V457" s="35"/>
      <c r="W457" s="35"/>
      <c r="X457" s="35"/>
      <c r="Y457" s="35"/>
      <c r="Z457" s="35"/>
      <c r="AA457" s="35"/>
      <c r="AB457" s="35"/>
      <c r="AC457" s="35"/>
      <c r="AD457" s="35"/>
      <c r="AE457" s="35"/>
      <c r="AR457" s="152" t="s">
        <v>125</v>
      </c>
      <c r="AT457" s="152" t="s">
        <v>121</v>
      </c>
      <c r="AU457" s="152" t="s">
        <v>78</v>
      </c>
      <c r="AY457" s="20" t="s">
        <v>118</v>
      </c>
      <c r="BE457" s="153">
        <f>IF(N457="základní",J457,0)</f>
        <v>0</v>
      </c>
      <c r="BF457" s="153">
        <f>IF(N457="snížená",J457,0)</f>
        <v>0</v>
      </c>
      <c r="BG457" s="153">
        <f>IF(N457="zákl. přenesená",J457,0)</f>
        <v>0</v>
      </c>
      <c r="BH457" s="153">
        <f>IF(N457="sníž. přenesená",J457,0)</f>
        <v>0</v>
      </c>
      <c r="BI457" s="153">
        <f>IF(N457="nulová",J457,0)</f>
        <v>0</v>
      </c>
      <c r="BJ457" s="20" t="s">
        <v>31</v>
      </c>
      <c r="BK457" s="153">
        <f>ROUND(I457*H457,2)</f>
        <v>0</v>
      </c>
      <c r="BL457" s="20" t="s">
        <v>125</v>
      </c>
      <c r="BM457" s="152" t="s">
        <v>1923</v>
      </c>
    </row>
    <row r="458" spans="1:47" s="2" customFormat="1" ht="11.25">
      <c r="A458" s="35"/>
      <c r="B458" s="36"/>
      <c r="C458" s="35"/>
      <c r="D458" s="181" t="s">
        <v>273</v>
      </c>
      <c r="E458" s="35"/>
      <c r="F458" s="182" t="s">
        <v>927</v>
      </c>
      <c r="G458" s="35"/>
      <c r="H458" s="35"/>
      <c r="I458" s="183"/>
      <c r="J458" s="35"/>
      <c r="K458" s="35"/>
      <c r="L458" s="36"/>
      <c r="M458" s="184"/>
      <c r="N458" s="185"/>
      <c r="O458" s="56"/>
      <c r="P458" s="56"/>
      <c r="Q458" s="56"/>
      <c r="R458" s="56"/>
      <c r="S458" s="56"/>
      <c r="T458" s="57"/>
      <c r="U458" s="35"/>
      <c r="V458" s="35"/>
      <c r="W458" s="35"/>
      <c r="X458" s="35"/>
      <c r="Y458" s="35"/>
      <c r="Z458" s="35"/>
      <c r="AA458" s="35"/>
      <c r="AB458" s="35"/>
      <c r="AC458" s="35"/>
      <c r="AD458" s="35"/>
      <c r="AE458" s="35"/>
      <c r="AT458" s="20" t="s">
        <v>273</v>
      </c>
      <c r="AU458" s="20" t="s">
        <v>78</v>
      </c>
    </row>
    <row r="459" spans="2:51" s="13" customFormat="1" ht="11.25">
      <c r="B459" s="154"/>
      <c r="D459" s="155" t="s">
        <v>127</v>
      </c>
      <c r="E459" s="156" t="s">
        <v>3</v>
      </c>
      <c r="F459" s="157" t="s">
        <v>1924</v>
      </c>
      <c r="H459" s="158">
        <v>78.61</v>
      </c>
      <c r="I459" s="159"/>
      <c r="L459" s="154"/>
      <c r="M459" s="160"/>
      <c r="N459" s="161"/>
      <c r="O459" s="161"/>
      <c r="P459" s="161"/>
      <c r="Q459" s="161"/>
      <c r="R459" s="161"/>
      <c r="S459" s="161"/>
      <c r="T459" s="162"/>
      <c r="AT459" s="156" t="s">
        <v>127</v>
      </c>
      <c r="AU459" s="156" t="s">
        <v>78</v>
      </c>
      <c r="AV459" s="13" t="s">
        <v>78</v>
      </c>
      <c r="AW459" s="13" t="s">
        <v>30</v>
      </c>
      <c r="AX459" s="13" t="s">
        <v>31</v>
      </c>
      <c r="AY459" s="156" t="s">
        <v>118</v>
      </c>
    </row>
    <row r="460" spans="1:65" s="2" customFormat="1" ht="24.2" customHeight="1">
      <c r="A460" s="35"/>
      <c r="B460" s="140"/>
      <c r="C460" s="141" t="s">
        <v>855</v>
      </c>
      <c r="D460" s="141" t="s">
        <v>121</v>
      </c>
      <c r="E460" s="142" t="s">
        <v>930</v>
      </c>
      <c r="F460" s="143" t="s">
        <v>931</v>
      </c>
      <c r="G460" s="144" t="s">
        <v>448</v>
      </c>
      <c r="H460" s="145">
        <v>550.27</v>
      </c>
      <c r="I460" s="146"/>
      <c r="J460" s="147">
        <f>ROUND(I460*H460,2)</f>
        <v>0</v>
      </c>
      <c r="K460" s="143" t="s">
        <v>271</v>
      </c>
      <c r="L460" s="36"/>
      <c r="M460" s="148" t="s">
        <v>3</v>
      </c>
      <c r="N460" s="149" t="s">
        <v>40</v>
      </c>
      <c r="O460" s="56"/>
      <c r="P460" s="150">
        <f>O460*H460</f>
        <v>0</v>
      </c>
      <c r="Q460" s="150">
        <v>0</v>
      </c>
      <c r="R460" s="150">
        <f>Q460*H460</f>
        <v>0</v>
      </c>
      <c r="S460" s="150">
        <v>0</v>
      </c>
      <c r="T460" s="151">
        <f>S460*H460</f>
        <v>0</v>
      </c>
      <c r="U460" s="35"/>
      <c r="V460" s="35"/>
      <c r="W460" s="35"/>
      <c r="X460" s="35"/>
      <c r="Y460" s="35"/>
      <c r="Z460" s="35"/>
      <c r="AA460" s="35"/>
      <c r="AB460" s="35"/>
      <c r="AC460" s="35"/>
      <c r="AD460" s="35"/>
      <c r="AE460" s="35"/>
      <c r="AR460" s="152" t="s">
        <v>125</v>
      </c>
      <c r="AT460" s="152" t="s">
        <v>121</v>
      </c>
      <c r="AU460" s="152" t="s">
        <v>78</v>
      </c>
      <c r="AY460" s="20" t="s">
        <v>118</v>
      </c>
      <c r="BE460" s="153">
        <f>IF(N460="základní",J460,0)</f>
        <v>0</v>
      </c>
      <c r="BF460" s="153">
        <f>IF(N460="snížená",J460,0)</f>
        <v>0</v>
      </c>
      <c r="BG460" s="153">
        <f>IF(N460="zákl. přenesená",J460,0)</f>
        <v>0</v>
      </c>
      <c r="BH460" s="153">
        <f>IF(N460="sníž. přenesená",J460,0)</f>
        <v>0</v>
      </c>
      <c r="BI460" s="153">
        <f>IF(N460="nulová",J460,0)</f>
        <v>0</v>
      </c>
      <c r="BJ460" s="20" t="s">
        <v>31</v>
      </c>
      <c r="BK460" s="153">
        <f>ROUND(I460*H460,2)</f>
        <v>0</v>
      </c>
      <c r="BL460" s="20" t="s">
        <v>125</v>
      </c>
      <c r="BM460" s="152" t="s">
        <v>1925</v>
      </c>
    </row>
    <row r="461" spans="1:47" s="2" customFormat="1" ht="11.25">
      <c r="A461" s="35"/>
      <c r="B461" s="36"/>
      <c r="C461" s="35"/>
      <c r="D461" s="181" t="s">
        <v>273</v>
      </c>
      <c r="E461" s="35"/>
      <c r="F461" s="182" t="s">
        <v>933</v>
      </c>
      <c r="G461" s="35"/>
      <c r="H461" s="35"/>
      <c r="I461" s="183"/>
      <c r="J461" s="35"/>
      <c r="K461" s="35"/>
      <c r="L461" s="36"/>
      <c r="M461" s="184"/>
      <c r="N461" s="185"/>
      <c r="O461" s="56"/>
      <c r="P461" s="56"/>
      <c r="Q461" s="56"/>
      <c r="R461" s="56"/>
      <c r="S461" s="56"/>
      <c r="T461" s="57"/>
      <c r="U461" s="35"/>
      <c r="V461" s="35"/>
      <c r="W461" s="35"/>
      <c r="X461" s="35"/>
      <c r="Y461" s="35"/>
      <c r="Z461" s="35"/>
      <c r="AA461" s="35"/>
      <c r="AB461" s="35"/>
      <c r="AC461" s="35"/>
      <c r="AD461" s="35"/>
      <c r="AE461" s="35"/>
      <c r="AT461" s="20" t="s">
        <v>273</v>
      </c>
      <c r="AU461" s="20" t="s">
        <v>78</v>
      </c>
    </row>
    <row r="462" spans="2:51" s="13" customFormat="1" ht="11.25">
      <c r="B462" s="154"/>
      <c r="D462" s="155" t="s">
        <v>127</v>
      </c>
      <c r="E462" s="156" t="s">
        <v>3</v>
      </c>
      <c r="F462" s="157" t="s">
        <v>1926</v>
      </c>
      <c r="H462" s="158">
        <v>550.27</v>
      </c>
      <c r="I462" s="159"/>
      <c r="L462" s="154"/>
      <c r="M462" s="160"/>
      <c r="N462" s="161"/>
      <c r="O462" s="161"/>
      <c r="P462" s="161"/>
      <c r="Q462" s="161"/>
      <c r="R462" s="161"/>
      <c r="S462" s="161"/>
      <c r="T462" s="162"/>
      <c r="AT462" s="156" t="s">
        <v>127</v>
      </c>
      <c r="AU462" s="156" t="s">
        <v>78</v>
      </c>
      <c r="AV462" s="13" t="s">
        <v>78</v>
      </c>
      <c r="AW462" s="13" t="s">
        <v>30</v>
      </c>
      <c r="AX462" s="13" t="s">
        <v>69</v>
      </c>
      <c r="AY462" s="156" t="s">
        <v>118</v>
      </c>
    </row>
    <row r="463" spans="2:51" s="15" customFormat="1" ht="11.25">
      <c r="B463" s="170"/>
      <c r="D463" s="155" t="s">
        <v>127</v>
      </c>
      <c r="E463" s="171" t="s">
        <v>3</v>
      </c>
      <c r="F463" s="172" t="s">
        <v>150</v>
      </c>
      <c r="H463" s="173">
        <v>550.27</v>
      </c>
      <c r="I463" s="174"/>
      <c r="L463" s="170"/>
      <c r="M463" s="175"/>
      <c r="N463" s="176"/>
      <c r="O463" s="176"/>
      <c r="P463" s="176"/>
      <c r="Q463" s="176"/>
      <c r="R463" s="176"/>
      <c r="S463" s="176"/>
      <c r="T463" s="177"/>
      <c r="AT463" s="171" t="s">
        <v>127</v>
      </c>
      <c r="AU463" s="171" t="s">
        <v>78</v>
      </c>
      <c r="AV463" s="15" t="s">
        <v>125</v>
      </c>
      <c r="AW463" s="15" t="s">
        <v>30</v>
      </c>
      <c r="AX463" s="15" t="s">
        <v>31</v>
      </c>
      <c r="AY463" s="171" t="s">
        <v>118</v>
      </c>
    </row>
    <row r="464" spans="1:65" s="2" customFormat="1" ht="16.5" customHeight="1">
      <c r="A464" s="35"/>
      <c r="B464" s="140"/>
      <c r="C464" s="141" t="s">
        <v>860</v>
      </c>
      <c r="D464" s="141" t="s">
        <v>121</v>
      </c>
      <c r="E464" s="142" t="s">
        <v>936</v>
      </c>
      <c r="F464" s="143" t="s">
        <v>937</v>
      </c>
      <c r="G464" s="144" t="s">
        <v>448</v>
      </c>
      <c r="H464" s="145">
        <v>17.763</v>
      </c>
      <c r="I464" s="146"/>
      <c r="J464" s="147">
        <f>ROUND(I464*H464,2)</f>
        <v>0</v>
      </c>
      <c r="K464" s="143" t="s">
        <v>3</v>
      </c>
      <c r="L464" s="36"/>
      <c r="M464" s="148" t="s">
        <v>3</v>
      </c>
      <c r="N464" s="149" t="s">
        <v>40</v>
      </c>
      <c r="O464" s="56"/>
      <c r="P464" s="150">
        <f>O464*H464</f>
        <v>0</v>
      </c>
      <c r="Q464" s="150">
        <v>0</v>
      </c>
      <c r="R464" s="150">
        <f>Q464*H464</f>
        <v>0</v>
      </c>
      <c r="S464" s="150">
        <v>0</v>
      </c>
      <c r="T464" s="151">
        <f>S464*H464</f>
        <v>0</v>
      </c>
      <c r="U464" s="35"/>
      <c r="V464" s="35"/>
      <c r="W464" s="35"/>
      <c r="X464" s="35"/>
      <c r="Y464" s="35"/>
      <c r="Z464" s="35"/>
      <c r="AA464" s="35"/>
      <c r="AB464" s="35"/>
      <c r="AC464" s="35"/>
      <c r="AD464" s="35"/>
      <c r="AE464" s="35"/>
      <c r="AR464" s="152" t="s">
        <v>125</v>
      </c>
      <c r="AT464" s="152" t="s">
        <v>121</v>
      </c>
      <c r="AU464" s="152" t="s">
        <v>78</v>
      </c>
      <c r="AY464" s="20" t="s">
        <v>118</v>
      </c>
      <c r="BE464" s="153">
        <f>IF(N464="základní",J464,0)</f>
        <v>0</v>
      </c>
      <c r="BF464" s="153">
        <f>IF(N464="snížená",J464,0)</f>
        <v>0</v>
      </c>
      <c r="BG464" s="153">
        <f>IF(N464="zákl. přenesená",J464,0)</f>
        <v>0</v>
      </c>
      <c r="BH464" s="153">
        <f>IF(N464="sníž. přenesená",J464,0)</f>
        <v>0</v>
      </c>
      <c r="BI464" s="153">
        <f>IF(N464="nulová",J464,0)</f>
        <v>0</v>
      </c>
      <c r="BJ464" s="20" t="s">
        <v>31</v>
      </c>
      <c r="BK464" s="153">
        <f>ROUND(I464*H464,2)</f>
        <v>0</v>
      </c>
      <c r="BL464" s="20" t="s">
        <v>125</v>
      </c>
      <c r="BM464" s="152" t="s">
        <v>1927</v>
      </c>
    </row>
    <row r="465" spans="2:51" s="13" customFormat="1" ht="11.25">
      <c r="B465" s="154"/>
      <c r="D465" s="155" t="s">
        <v>127</v>
      </c>
      <c r="E465" s="156" t="s">
        <v>3</v>
      </c>
      <c r="F465" s="157" t="s">
        <v>1928</v>
      </c>
      <c r="H465" s="158">
        <v>17.763</v>
      </c>
      <c r="I465" s="159"/>
      <c r="L465" s="154"/>
      <c r="M465" s="160"/>
      <c r="N465" s="161"/>
      <c r="O465" s="161"/>
      <c r="P465" s="161"/>
      <c r="Q465" s="161"/>
      <c r="R465" s="161"/>
      <c r="S465" s="161"/>
      <c r="T465" s="162"/>
      <c r="AT465" s="156" t="s">
        <v>127</v>
      </c>
      <c r="AU465" s="156" t="s">
        <v>78</v>
      </c>
      <c r="AV465" s="13" t="s">
        <v>78</v>
      </c>
      <c r="AW465" s="13" t="s">
        <v>30</v>
      </c>
      <c r="AX465" s="13" t="s">
        <v>69</v>
      </c>
      <c r="AY465" s="156" t="s">
        <v>118</v>
      </c>
    </row>
    <row r="466" spans="2:51" s="15" customFormat="1" ht="11.25">
      <c r="B466" s="170"/>
      <c r="D466" s="155" t="s">
        <v>127</v>
      </c>
      <c r="E466" s="171" t="s">
        <v>3</v>
      </c>
      <c r="F466" s="172" t="s">
        <v>150</v>
      </c>
      <c r="H466" s="173">
        <v>17.763</v>
      </c>
      <c r="I466" s="174"/>
      <c r="L466" s="170"/>
      <c r="M466" s="175"/>
      <c r="N466" s="176"/>
      <c r="O466" s="176"/>
      <c r="P466" s="176"/>
      <c r="Q466" s="176"/>
      <c r="R466" s="176"/>
      <c r="S466" s="176"/>
      <c r="T466" s="177"/>
      <c r="AT466" s="171" t="s">
        <v>127</v>
      </c>
      <c r="AU466" s="171" t="s">
        <v>78</v>
      </c>
      <c r="AV466" s="15" t="s">
        <v>125</v>
      </c>
      <c r="AW466" s="15" t="s">
        <v>30</v>
      </c>
      <c r="AX466" s="15" t="s">
        <v>31</v>
      </c>
      <c r="AY466" s="171" t="s">
        <v>118</v>
      </c>
    </row>
    <row r="467" spans="1:65" s="2" customFormat="1" ht="16.5" customHeight="1">
      <c r="A467" s="35"/>
      <c r="B467" s="140"/>
      <c r="C467" s="141" t="s">
        <v>866</v>
      </c>
      <c r="D467" s="141" t="s">
        <v>121</v>
      </c>
      <c r="E467" s="142" t="s">
        <v>941</v>
      </c>
      <c r="F467" s="143" t="s">
        <v>511</v>
      </c>
      <c r="G467" s="144" t="s">
        <v>448</v>
      </c>
      <c r="H467" s="145">
        <v>60.847</v>
      </c>
      <c r="I467" s="146"/>
      <c r="J467" s="147">
        <f>ROUND(I467*H467,2)</f>
        <v>0</v>
      </c>
      <c r="K467" s="143" t="s">
        <v>3</v>
      </c>
      <c r="L467" s="36"/>
      <c r="M467" s="148" t="s">
        <v>3</v>
      </c>
      <c r="N467" s="149" t="s">
        <v>40</v>
      </c>
      <c r="O467" s="56"/>
      <c r="P467" s="150">
        <f>O467*H467</f>
        <v>0</v>
      </c>
      <c r="Q467" s="150">
        <v>0</v>
      </c>
      <c r="R467" s="150">
        <f>Q467*H467</f>
        <v>0</v>
      </c>
      <c r="S467" s="150">
        <v>0</v>
      </c>
      <c r="T467" s="151">
        <f>S467*H467</f>
        <v>0</v>
      </c>
      <c r="U467" s="35"/>
      <c r="V467" s="35"/>
      <c r="W467" s="35"/>
      <c r="X467" s="35"/>
      <c r="Y467" s="35"/>
      <c r="Z467" s="35"/>
      <c r="AA467" s="35"/>
      <c r="AB467" s="35"/>
      <c r="AC467" s="35"/>
      <c r="AD467" s="35"/>
      <c r="AE467" s="35"/>
      <c r="AR467" s="152" t="s">
        <v>125</v>
      </c>
      <c r="AT467" s="152" t="s">
        <v>121</v>
      </c>
      <c r="AU467" s="152" t="s">
        <v>78</v>
      </c>
      <c r="AY467" s="20" t="s">
        <v>118</v>
      </c>
      <c r="BE467" s="153">
        <f>IF(N467="základní",J467,0)</f>
        <v>0</v>
      </c>
      <c r="BF467" s="153">
        <f>IF(N467="snížená",J467,0)</f>
        <v>0</v>
      </c>
      <c r="BG467" s="153">
        <f>IF(N467="zákl. přenesená",J467,0)</f>
        <v>0</v>
      </c>
      <c r="BH467" s="153">
        <f>IF(N467="sníž. přenesená",J467,0)</f>
        <v>0</v>
      </c>
      <c r="BI467" s="153">
        <f>IF(N467="nulová",J467,0)</f>
        <v>0</v>
      </c>
      <c r="BJ467" s="20" t="s">
        <v>31</v>
      </c>
      <c r="BK467" s="153">
        <f>ROUND(I467*H467,2)</f>
        <v>0</v>
      </c>
      <c r="BL467" s="20" t="s">
        <v>125</v>
      </c>
      <c r="BM467" s="152" t="s">
        <v>1929</v>
      </c>
    </row>
    <row r="468" spans="2:51" s="13" customFormat="1" ht="11.25">
      <c r="B468" s="154"/>
      <c r="D468" s="155" t="s">
        <v>127</v>
      </c>
      <c r="E468" s="156" t="s">
        <v>3</v>
      </c>
      <c r="F468" s="157" t="s">
        <v>1930</v>
      </c>
      <c r="H468" s="158">
        <v>60.847</v>
      </c>
      <c r="I468" s="159"/>
      <c r="L468" s="154"/>
      <c r="M468" s="160"/>
      <c r="N468" s="161"/>
      <c r="O468" s="161"/>
      <c r="P468" s="161"/>
      <c r="Q468" s="161"/>
      <c r="R468" s="161"/>
      <c r="S468" s="161"/>
      <c r="T468" s="162"/>
      <c r="AT468" s="156" t="s">
        <v>127</v>
      </c>
      <c r="AU468" s="156" t="s">
        <v>78</v>
      </c>
      <c r="AV468" s="13" t="s">
        <v>78</v>
      </c>
      <c r="AW468" s="13" t="s">
        <v>30</v>
      </c>
      <c r="AX468" s="13" t="s">
        <v>69</v>
      </c>
      <c r="AY468" s="156" t="s">
        <v>118</v>
      </c>
    </row>
    <row r="469" spans="2:51" s="15" customFormat="1" ht="11.25">
      <c r="B469" s="170"/>
      <c r="D469" s="155" t="s">
        <v>127</v>
      </c>
      <c r="E469" s="171" t="s">
        <v>3</v>
      </c>
      <c r="F469" s="172" t="s">
        <v>150</v>
      </c>
      <c r="H469" s="173">
        <v>60.847</v>
      </c>
      <c r="I469" s="174"/>
      <c r="L469" s="170"/>
      <c r="M469" s="175"/>
      <c r="N469" s="176"/>
      <c r="O469" s="176"/>
      <c r="P469" s="176"/>
      <c r="Q469" s="176"/>
      <c r="R469" s="176"/>
      <c r="S469" s="176"/>
      <c r="T469" s="177"/>
      <c r="AT469" s="171" t="s">
        <v>127</v>
      </c>
      <c r="AU469" s="171" t="s">
        <v>78</v>
      </c>
      <c r="AV469" s="15" t="s">
        <v>125</v>
      </c>
      <c r="AW469" s="15" t="s">
        <v>30</v>
      </c>
      <c r="AX469" s="15" t="s">
        <v>31</v>
      </c>
      <c r="AY469" s="171" t="s">
        <v>118</v>
      </c>
    </row>
    <row r="470" spans="1:65" s="2" customFormat="1" ht="24.2" customHeight="1">
      <c r="A470" s="35"/>
      <c r="B470" s="140"/>
      <c r="C470" s="141" t="s">
        <v>871</v>
      </c>
      <c r="D470" s="141" t="s">
        <v>121</v>
      </c>
      <c r="E470" s="142" t="s">
        <v>1931</v>
      </c>
      <c r="F470" s="143" t="s">
        <v>1932</v>
      </c>
      <c r="G470" s="144" t="s">
        <v>448</v>
      </c>
      <c r="H470" s="145">
        <v>7.247</v>
      </c>
      <c r="I470" s="146"/>
      <c r="J470" s="147">
        <f>ROUND(I470*H470,2)</f>
        <v>0</v>
      </c>
      <c r="K470" s="143" t="s">
        <v>271</v>
      </c>
      <c r="L470" s="36"/>
      <c r="M470" s="148" t="s">
        <v>3</v>
      </c>
      <c r="N470" s="149" t="s">
        <v>40</v>
      </c>
      <c r="O470" s="56"/>
      <c r="P470" s="150">
        <f>O470*H470</f>
        <v>0</v>
      </c>
      <c r="Q470" s="150">
        <v>0</v>
      </c>
      <c r="R470" s="150">
        <f>Q470*H470</f>
        <v>0</v>
      </c>
      <c r="S470" s="150">
        <v>0</v>
      </c>
      <c r="T470" s="151">
        <f>S470*H470</f>
        <v>0</v>
      </c>
      <c r="U470" s="35"/>
      <c r="V470" s="35"/>
      <c r="W470" s="35"/>
      <c r="X470" s="35"/>
      <c r="Y470" s="35"/>
      <c r="Z470" s="35"/>
      <c r="AA470" s="35"/>
      <c r="AB470" s="35"/>
      <c r="AC470" s="35"/>
      <c r="AD470" s="35"/>
      <c r="AE470" s="35"/>
      <c r="AR470" s="152" t="s">
        <v>125</v>
      </c>
      <c r="AT470" s="152" t="s">
        <v>121</v>
      </c>
      <c r="AU470" s="152" t="s">
        <v>78</v>
      </c>
      <c r="AY470" s="20" t="s">
        <v>118</v>
      </c>
      <c r="BE470" s="153">
        <f>IF(N470="základní",J470,0)</f>
        <v>0</v>
      </c>
      <c r="BF470" s="153">
        <f>IF(N470="snížená",J470,0)</f>
        <v>0</v>
      </c>
      <c r="BG470" s="153">
        <f>IF(N470="zákl. přenesená",J470,0)</f>
        <v>0</v>
      </c>
      <c r="BH470" s="153">
        <f>IF(N470="sníž. přenesená",J470,0)</f>
        <v>0</v>
      </c>
      <c r="BI470" s="153">
        <f>IF(N470="nulová",J470,0)</f>
        <v>0</v>
      </c>
      <c r="BJ470" s="20" t="s">
        <v>31</v>
      </c>
      <c r="BK470" s="153">
        <f>ROUND(I470*H470,2)</f>
        <v>0</v>
      </c>
      <c r="BL470" s="20" t="s">
        <v>125</v>
      </c>
      <c r="BM470" s="152" t="s">
        <v>1933</v>
      </c>
    </row>
    <row r="471" spans="1:47" s="2" customFormat="1" ht="11.25">
      <c r="A471" s="35"/>
      <c r="B471" s="36"/>
      <c r="C471" s="35"/>
      <c r="D471" s="181" t="s">
        <v>273</v>
      </c>
      <c r="E471" s="35"/>
      <c r="F471" s="182" t="s">
        <v>1934</v>
      </c>
      <c r="G471" s="35"/>
      <c r="H471" s="35"/>
      <c r="I471" s="183"/>
      <c r="J471" s="35"/>
      <c r="K471" s="35"/>
      <c r="L471" s="36"/>
      <c r="M471" s="205"/>
      <c r="N471" s="206"/>
      <c r="O471" s="207"/>
      <c r="P471" s="207"/>
      <c r="Q471" s="207"/>
      <c r="R471" s="207"/>
      <c r="S471" s="207"/>
      <c r="T471" s="208"/>
      <c r="U471" s="35"/>
      <c r="V471" s="35"/>
      <c r="W471" s="35"/>
      <c r="X471" s="35"/>
      <c r="Y471" s="35"/>
      <c r="Z471" s="35"/>
      <c r="AA471" s="35"/>
      <c r="AB471" s="35"/>
      <c r="AC471" s="35"/>
      <c r="AD471" s="35"/>
      <c r="AE471" s="35"/>
      <c r="AT471" s="20" t="s">
        <v>273</v>
      </c>
      <c r="AU471" s="20" t="s">
        <v>78</v>
      </c>
    </row>
    <row r="472" spans="1:31" s="2" customFormat="1" ht="6.95" customHeight="1">
      <c r="A472" s="35"/>
      <c r="B472" s="45"/>
      <c r="C472" s="46"/>
      <c r="D472" s="46"/>
      <c r="E472" s="46"/>
      <c r="F472" s="46"/>
      <c r="G472" s="46"/>
      <c r="H472" s="46"/>
      <c r="I472" s="46"/>
      <c r="J472" s="46"/>
      <c r="K472" s="46"/>
      <c r="L472" s="36"/>
      <c r="M472" s="35"/>
      <c r="O472" s="35"/>
      <c r="P472" s="35"/>
      <c r="Q472" s="35"/>
      <c r="R472" s="35"/>
      <c r="S472" s="35"/>
      <c r="T472" s="35"/>
      <c r="U472" s="35"/>
      <c r="V472" s="35"/>
      <c r="W472" s="35"/>
      <c r="X472" s="35"/>
      <c r="Y472" s="35"/>
      <c r="Z472" s="35"/>
      <c r="AA472" s="35"/>
      <c r="AB472" s="35"/>
      <c r="AC472" s="35"/>
      <c r="AD472" s="35"/>
      <c r="AE472" s="35"/>
    </row>
  </sheetData>
  <autoFilter ref="C84:K471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hyperlinks>
    <hyperlink ref="F89" r:id="rId1" display="https://podminky.urs.cz/item/CS_URS_2024_01/113106187"/>
    <hyperlink ref="F93" r:id="rId2" display="https://podminky.urs.cz/item/CS_URS_2024_01/113107322"/>
    <hyperlink ref="F97" r:id="rId3" display="https://podminky.urs.cz/item/CS_URS_2024_01/113107343"/>
    <hyperlink ref="F101" r:id="rId4" display="https://podminky.urs.cz/item/CS_URS_2024_01/113107331"/>
    <hyperlink ref="F104" r:id="rId5" display="https://podminky.urs.cz/item/CS_URS_2024_01/113107324"/>
    <hyperlink ref="F107" r:id="rId6" display="https://podminky.urs.cz/item/CS_URS_2024_01/113107341"/>
    <hyperlink ref="F111" r:id="rId7" display="https://podminky.urs.cz/item/CS_URS_2024_01/113107331"/>
    <hyperlink ref="F114" r:id="rId8" display="https://podminky.urs.cz/item/CS_URS_2024_01/121112003"/>
    <hyperlink ref="F118" r:id="rId9" display="https://podminky.urs.cz/item/CS_URS_2024_01/119001401"/>
    <hyperlink ref="F134" r:id="rId10" display="https://podminky.urs.cz/item/CS_URS_2024_01/119001421"/>
    <hyperlink ref="F138" r:id="rId11" display="https://podminky.urs.cz/item/CS_URS_2024_01/460671112"/>
    <hyperlink ref="F150" r:id="rId12" display="https://podminky.urs.cz/item/CS_URS_2024_01/139001101"/>
    <hyperlink ref="F153" r:id="rId13" display="https://podminky.urs.cz/item/CS_URS_2024_01/132254204"/>
    <hyperlink ref="F178" r:id="rId14" display="https://podminky.urs.cz/item/CS_URS_2024_01/151101101"/>
    <hyperlink ref="F195" r:id="rId15" display="https://podminky.urs.cz/item/CS_URS_2024_01/151101111"/>
    <hyperlink ref="F198" r:id="rId16" display="https://podminky.urs.cz/item/CS_URS_2024_01/162751115"/>
    <hyperlink ref="F203" r:id="rId17" display="https://podminky.urs.cz/item/CS_URS_2024_01/171251201"/>
    <hyperlink ref="F213" r:id="rId18" display="https://podminky.urs.cz/item/CS_URS_2024_01/174151101"/>
    <hyperlink ref="F249" r:id="rId19" display="https://podminky.urs.cz/item/CS_URS_2024_01/167151111"/>
    <hyperlink ref="F256" r:id="rId20" display="https://podminky.urs.cz/item/CS_URS_2024_01/162351103"/>
    <hyperlink ref="F259" r:id="rId21" display="https://podminky.urs.cz/item/CS_URS_2024_01/175111101"/>
    <hyperlink ref="F267" r:id="rId22" display="https://podminky.urs.cz/item/CS_URS_2024_01/181351003"/>
    <hyperlink ref="F274" r:id="rId23" display="https://podminky.urs.cz/item/CS_URS_2024_01/181411131"/>
    <hyperlink ref="F288" r:id="rId24" display="https://podminky.urs.cz/item/CS_URS_2024_01/358315114"/>
    <hyperlink ref="F294" r:id="rId25" display="https://podminky.urs.cz/item/CS_URS_2024_01/971042241"/>
    <hyperlink ref="F297" r:id="rId26" display="https://podminky.urs.cz/item/CS_URS_2024_01/971033261"/>
    <hyperlink ref="F300" r:id="rId27" display="https://podminky.urs.cz/item/CS_URS_2024_01/997013151"/>
    <hyperlink ref="F307" r:id="rId28" display="https://podminky.urs.cz/item/CS_URS_2024_01/997013501"/>
    <hyperlink ref="F310" r:id="rId29" display="https://podminky.urs.cz/item/CS_URS_2024_01/997013509"/>
    <hyperlink ref="F317" r:id="rId30" display="https://podminky.urs.cz/item/CS_URS_2024_01/451572111"/>
    <hyperlink ref="F322" r:id="rId31" display="https://podminky.urs.cz/item/CS_URS_2024_01/167151101"/>
    <hyperlink ref="F325" r:id="rId32" display="https://podminky.urs.cz/item/CS_URS_2024_01/167151101"/>
    <hyperlink ref="F329" r:id="rId33" display="https://podminky.urs.cz/item/CS_URS_2024_01/871161141"/>
    <hyperlink ref="F341" r:id="rId34" display="https://podminky.urs.cz/item/CS_URS_2024_01/871171141"/>
    <hyperlink ref="F353" r:id="rId35" display="https://podminky.urs.cz/item/CS_URS_2024_01/871211141"/>
    <hyperlink ref="F365" r:id="rId36" display="https://podminky.urs.cz/item/CS_URS_2024_01/871231141"/>
    <hyperlink ref="F371" r:id="rId37" display="https://podminky.urs.cz/item/CS_URS_2024_01/891249111"/>
    <hyperlink ref="F377" r:id="rId38" display="https://podminky.urs.cz/item/CS_URS_2024_01/891269111"/>
    <hyperlink ref="F383" r:id="rId39" display="https://podminky.urs.cz/item/CS_URS_2024_01/877231101"/>
    <hyperlink ref="F393" r:id="rId40" display="https://podminky.urs.cz/item/CS_URS_2024_01/877241118"/>
    <hyperlink ref="F401" r:id="rId41" display="https://podminky.urs.cz/item/CS_URS_2024_01/722232045"/>
    <hyperlink ref="F404" r:id="rId42" display="https://podminky.urs.cz/item/CS_URS_2024_01/722232046"/>
    <hyperlink ref="F407" r:id="rId43" display="https://podminky.urs.cz/item/CS_URS_2024_01/722232048"/>
    <hyperlink ref="F410" r:id="rId44" display="https://podminky.urs.cz/item/CS_URS_2024_01/891231112"/>
    <hyperlink ref="F416" r:id="rId45" display="https://podminky.urs.cz/item/CS_URS_2024_01/891241112"/>
    <hyperlink ref="F425" r:id="rId46" display="https://podminky.urs.cz/item/CS_URS_2024_01/899401111"/>
    <hyperlink ref="F432" r:id="rId47" display="https://podminky.urs.cz/item/CS_URS_2024_01/899712111"/>
    <hyperlink ref="F447" r:id="rId48" display="https://podminky.urs.cz/item/CS_URS_2024_01/919735111"/>
    <hyperlink ref="F451" r:id="rId49" display="https://podminky.urs.cz/item/CS_URS_2024_01/919735113"/>
    <hyperlink ref="F455" r:id="rId50" display="https://podminky.urs.cz/item/CS_URS_2024_01/919735122"/>
    <hyperlink ref="F458" r:id="rId51" display="https://podminky.urs.cz/item/CS_URS_2024_01/997221561"/>
    <hyperlink ref="F461" r:id="rId52" display="https://podminky.urs.cz/item/CS_URS_2024_01/997221569"/>
    <hyperlink ref="F471" r:id="rId53" display="https://podminky.urs.cz/item/CS_URS_2024_01/998276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713"/>
  <sheetViews>
    <sheetView showGridLines="0" workbookViewId="0" topLeftCell="A4">
      <selection activeCell="J12" sqref="J12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33" t="s">
        <v>6</v>
      </c>
      <c r="M2" s="318"/>
      <c r="N2" s="318"/>
      <c r="O2" s="318"/>
      <c r="P2" s="318"/>
      <c r="Q2" s="318"/>
      <c r="R2" s="318"/>
      <c r="S2" s="318"/>
      <c r="T2" s="318"/>
      <c r="U2" s="318"/>
      <c r="V2" s="318"/>
      <c r="AT2" s="20" t="s">
        <v>93</v>
      </c>
    </row>
    <row r="3" spans="2:46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3"/>
      <c r="AT3" s="20" t="s">
        <v>78</v>
      </c>
    </row>
    <row r="4" spans="2:46" s="1" customFormat="1" ht="24.95" customHeight="1">
      <c r="B4" s="23"/>
      <c r="D4" s="24" t="s">
        <v>94</v>
      </c>
      <c r="L4" s="23"/>
      <c r="M4" s="91" t="s">
        <v>11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30" t="s">
        <v>17</v>
      </c>
      <c r="L6" s="23"/>
    </row>
    <row r="7" spans="2:12" s="1" customFormat="1" ht="16.5" customHeight="1">
      <c r="B7" s="23"/>
      <c r="E7" s="334" t="str">
        <f>'Rekapitulace stavby'!K6</f>
        <v>Brno, Havlenova - rekonstrukce kanalizace a vodovodu</v>
      </c>
      <c r="F7" s="335"/>
      <c r="G7" s="335"/>
      <c r="H7" s="335"/>
      <c r="L7" s="23"/>
    </row>
    <row r="8" spans="1:31" s="2" customFormat="1" ht="12" customHeight="1">
      <c r="A8" s="35"/>
      <c r="B8" s="36"/>
      <c r="C8" s="35"/>
      <c r="D8" s="30" t="s">
        <v>95</v>
      </c>
      <c r="E8" s="35"/>
      <c r="F8" s="35"/>
      <c r="G8" s="35"/>
      <c r="H8" s="35"/>
      <c r="I8" s="35"/>
      <c r="J8" s="35"/>
      <c r="K8" s="35"/>
      <c r="L8" s="9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36"/>
      <c r="C9" s="35"/>
      <c r="D9" s="35"/>
      <c r="E9" s="296" t="s">
        <v>1935</v>
      </c>
      <c r="F9" s="336"/>
      <c r="G9" s="336"/>
      <c r="H9" s="336"/>
      <c r="I9" s="35"/>
      <c r="J9" s="35"/>
      <c r="K9" s="35"/>
      <c r="L9" s="9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36"/>
      <c r="C10" s="35"/>
      <c r="D10" s="35"/>
      <c r="E10" s="35"/>
      <c r="F10" s="35"/>
      <c r="G10" s="35"/>
      <c r="H10" s="35"/>
      <c r="I10" s="35"/>
      <c r="J10" s="35"/>
      <c r="K10" s="35"/>
      <c r="L10" s="9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36"/>
      <c r="C11" s="35"/>
      <c r="D11" s="30" t="s">
        <v>19</v>
      </c>
      <c r="E11" s="35"/>
      <c r="F11" s="28" t="s">
        <v>3</v>
      </c>
      <c r="G11" s="35"/>
      <c r="H11" s="35"/>
      <c r="I11" s="30" t="s">
        <v>20</v>
      </c>
      <c r="J11" s="28" t="s">
        <v>3</v>
      </c>
      <c r="K11" s="35"/>
      <c r="L11" s="9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36"/>
      <c r="C12" s="35"/>
      <c r="D12" s="30" t="s">
        <v>21</v>
      </c>
      <c r="E12" s="35"/>
      <c r="F12" s="28" t="s">
        <v>22</v>
      </c>
      <c r="G12" s="35"/>
      <c r="H12" s="35"/>
      <c r="I12" s="30" t="s">
        <v>23</v>
      </c>
      <c r="J12" s="53"/>
      <c r="K12" s="35"/>
      <c r="L12" s="9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36"/>
      <c r="C13" s="35"/>
      <c r="D13" s="35"/>
      <c r="E13" s="35"/>
      <c r="F13" s="35"/>
      <c r="G13" s="35"/>
      <c r="H13" s="35"/>
      <c r="I13" s="35"/>
      <c r="J13" s="35"/>
      <c r="K13" s="35"/>
      <c r="L13" s="9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36"/>
      <c r="C14" s="35"/>
      <c r="D14" s="30" t="s">
        <v>24</v>
      </c>
      <c r="E14" s="35"/>
      <c r="F14" s="35"/>
      <c r="G14" s="35"/>
      <c r="H14" s="35"/>
      <c r="I14" s="30" t="s">
        <v>25</v>
      </c>
      <c r="J14" s="28" t="str">
        <f>IF('Rekapitulace stavby'!AN10="","",'Rekapitulace stavby'!AN10)</f>
        <v/>
      </c>
      <c r="K14" s="35"/>
      <c r="L14" s="9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36"/>
      <c r="C15" s="35"/>
      <c r="D15" s="35"/>
      <c r="E15" s="28" t="str">
        <f>IF('Rekapitulace stavby'!E11="","",'Rekapitulace stavby'!E11)</f>
        <v xml:space="preserve"> </v>
      </c>
      <c r="F15" s="35"/>
      <c r="G15" s="35"/>
      <c r="H15" s="35"/>
      <c r="I15" s="30" t="s">
        <v>26</v>
      </c>
      <c r="J15" s="28" t="str">
        <f>IF('Rekapitulace stavby'!AN11="","",'Rekapitulace stavby'!AN11)</f>
        <v/>
      </c>
      <c r="K15" s="35"/>
      <c r="L15" s="9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36"/>
      <c r="C16" s="35"/>
      <c r="D16" s="35"/>
      <c r="E16" s="35"/>
      <c r="F16" s="35"/>
      <c r="G16" s="35"/>
      <c r="H16" s="35"/>
      <c r="I16" s="35"/>
      <c r="J16" s="35"/>
      <c r="K16" s="35"/>
      <c r="L16" s="9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36"/>
      <c r="C17" s="35"/>
      <c r="D17" s="30" t="s">
        <v>27</v>
      </c>
      <c r="E17" s="35"/>
      <c r="F17" s="35"/>
      <c r="G17" s="35"/>
      <c r="H17" s="35"/>
      <c r="I17" s="30" t="s">
        <v>25</v>
      </c>
      <c r="J17" s="31" t="str">
        <f>'Rekapitulace stavby'!AN13</f>
        <v>Vyplň údaj</v>
      </c>
      <c r="K17" s="35"/>
      <c r="L17" s="9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36"/>
      <c r="C18" s="35"/>
      <c r="D18" s="35"/>
      <c r="E18" s="337" t="str">
        <f>'Rekapitulace stavby'!E14</f>
        <v>Vyplň údaj</v>
      </c>
      <c r="F18" s="317"/>
      <c r="G18" s="317"/>
      <c r="H18" s="317"/>
      <c r="I18" s="30" t="s">
        <v>26</v>
      </c>
      <c r="J18" s="31" t="str">
        <f>'Rekapitulace stavby'!AN14</f>
        <v>Vyplň údaj</v>
      </c>
      <c r="K18" s="35"/>
      <c r="L18" s="9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36"/>
      <c r="C19" s="35"/>
      <c r="D19" s="35"/>
      <c r="E19" s="35"/>
      <c r="F19" s="35"/>
      <c r="G19" s="35"/>
      <c r="H19" s="35"/>
      <c r="I19" s="35"/>
      <c r="J19" s="35"/>
      <c r="K19" s="35"/>
      <c r="L19" s="9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36"/>
      <c r="C20" s="35"/>
      <c r="D20" s="30" t="s">
        <v>29</v>
      </c>
      <c r="E20" s="35"/>
      <c r="F20" s="35"/>
      <c r="G20" s="35"/>
      <c r="H20" s="35"/>
      <c r="I20" s="30" t="s">
        <v>25</v>
      </c>
      <c r="J20" s="28" t="str">
        <f>IF('Rekapitulace stavby'!AN16="","",'Rekapitulace stavby'!AN16)</f>
        <v/>
      </c>
      <c r="K20" s="35"/>
      <c r="L20" s="9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36"/>
      <c r="C21" s="35"/>
      <c r="D21" s="35"/>
      <c r="E21" s="28" t="str">
        <f>IF('Rekapitulace stavby'!E17="","",'Rekapitulace stavby'!E17)</f>
        <v xml:space="preserve"> </v>
      </c>
      <c r="F21" s="35"/>
      <c r="G21" s="35"/>
      <c r="H21" s="35"/>
      <c r="I21" s="30" t="s">
        <v>26</v>
      </c>
      <c r="J21" s="28" t="str">
        <f>IF('Rekapitulace stavby'!AN17="","",'Rekapitulace stavby'!AN17)</f>
        <v/>
      </c>
      <c r="K21" s="35"/>
      <c r="L21" s="9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36"/>
      <c r="C22" s="35"/>
      <c r="D22" s="35"/>
      <c r="E22" s="35"/>
      <c r="F22" s="35"/>
      <c r="G22" s="35"/>
      <c r="H22" s="35"/>
      <c r="I22" s="35"/>
      <c r="J22" s="35"/>
      <c r="K22" s="35"/>
      <c r="L22" s="9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36"/>
      <c r="C23" s="35"/>
      <c r="D23" s="30" t="s">
        <v>32</v>
      </c>
      <c r="E23" s="35"/>
      <c r="F23" s="35"/>
      <c r="G23" s="35"/>
      <c r="H23" s="35"/>
      <c r="I23" s="30" t="s">
        <v>25</v>
      </c>
      <c r="J23" s="28" t="str">
        <f>IF('Rekapitulace stavby'!AN19="","",'Rekapitulace stavby'!AN19)</f>
        <v/>
      </c>
      <c r="K23" s="35"/>
      <c r="L23" s="9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36"/>
      <c r="C24" s="35"/>
      <c r="D24" s="35"/>
      <c r="E24" s="28" t="str">
        <f>IF('Rekapitulace stavby'!E20="","",'Rekapitulace stavby'!E20)</f>
        <v xml:space="preserve"> </v>
      </c>
      <c r="F24" s="35"/>
      <c r="G24" s="35"/>
      <c r="H24" s="35"/>
      <c r="I24" s="30" t="s">
        <v>26</v>
      </c>
      <c r="J24" s="28" t="str">
        <f>IF('Rekapitulace stavby'!AN20="","",'Rekapitulace stavby'!AN20)</f>
        <v/>
      </c>
      <c r="K24" s="35"/>
      <c r="L24" s="9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36"/>
      <c r="C25" s="35"/>
      <c r="D25" s="35"/>
      <c r="E25" s="35"/>
      <c r="F25" s="35"/>
      <c r="G25" s="35"/>
      <c r="H25" s="35"/>
      <c r="I25" s="35"/>
      <c r="J25" s="35"/>
      <c r="K25" s="35"/>
      <c r="L25" s="9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36"/>
      <c r="C26" s="35"/>
      <c r="D26" s="30" t="s">
        <v>33</v>
      </c>
      <c r="E26" s="35"/>
      <c r="F26" s="35"/>
      <c r="G26" s="35"/>
      <c r="H26" s="35"/>
      <c r="I26" s="35"/>
      <c r="J26" s="35"/>
      <c r="K26" s="35"/>
      <c r="L26" s="9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93"/>
      <c r="B27" s="94"/>
      <c r="C27" s="93"/>
      <c r="D27" s="93"/>
      <c r="E27" s="322" t="s">
        <v>3</v>
      </c>
      <c r="F27" s="322"/>
      <c r="G27" s="322"/>
      <c r="H27" s="322"/>
      <c r="I27" s="93"/>
      <c r="J27" s="93"/>
      <c r="K27" s="93"/>
      <c r="L27" s="95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31" s="2" customFormat="1" ht="6.95" customHeight="1">
      <c r="A28" s="35"/>
      <c r="B28" s="36"/>
      <c r="C28" s="35"/>
      <c r="D28" s="35"/>
      <c r="E28" s="35"/>
      <c r="F28" s="35"/>
      <c r="G28" s="35"/>
      <c r="H28" s="35"/>
      <c r="I28" s="35"/>
      <c r="J28" s="35"/>
      <c r="K28" s="35"/>
      <c r="L28" s="9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36"/>
      <c r="C29" s="35"/>
      <c r="D29" s="64"/>
      <c r="E29" s="64"/>
      <c r="F29" s="64"/>
      <c r="G29" s="64"/>
      <c r="H29" s="64"/>
      <c r="I29" s="64"/>
      <c r="J29" s="64"/>
      <c r="K29" s="64"/>
      <c r="L29" s="9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36"/>
      <c r="C30" s="35"/>
      <c r="D30" s="96" t="s">
        <v>35</v>
      </c>
      <c r="E30" s="35"/>
      <c r="F30" s="35"/>
      <c r="G30" s="35"/>
      <c r="H30" s="35"/>
      <c r="I30" s="35"/>
      <c r="J30" s="69">
        <f>ROUND(J88,0)</f>
        <v>0</v>
      </c>
      <c r="K30" s="35"/>
      <c r="L30" s="9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36"/>
      <c r="C31" s="35"/>
      <c r="D31" s="64"/>
      <c r="E31" s="64"/>
      <c r="F31" s="64"/>
      <c r="G31" s="64"/>
      <c r="H31" s="64"/>
      <c r="I31" s="64"/>
      <c r="J31" s="64"/>
      <c r="K31" s="64"/>
      <c r="L31" s="9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36"/>
      <c r="C32" s="35"/>
      <c r="D32" s="35"/>
      <c r="E32" s="35"/>
      <c r="F32" s="39" t="s">
        <v>37</v>
      </c>
      <c r="G32" s="35"/>
      <c r="H32" s="35"/>
      <c r="I32" s="39" t="s">
        <v>36</v>
      </c>
      <c r="J32" s="39" t="s">
        <v>38</v>
      </c>
      <c r="K32" s="35"/>
      <c r="L32" s="9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36"/>
      <c r="C33" s="35"/>
      <c r="D33" s="97" t="s">
        <v>39</v>
      </c>
      <c r="E33" s="30" t="s">
        <v>40</v>
      </c>
      <c r="F33" s="98">
        <f>ROUND((SUM(BE88:BE712)),0)</f>
        <v>0</v>
      </c>
      <c r="G33" s="35"/>
      <c r="H33" s="35"/>
      <c r="I33" s="99">
        <v>0.21</v>
      </c>
      <c r="J33" s="98">
        <f>ROUND(((SUM(BE88:BE712))*I33),0)</f>
        <v>0</v>
      </c>
      <c r="K33" s="35"/>
      <c r="L33" s="9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36"/>
      <c r="C34" s="35"/>
      <c r="D34" s="35"/>
      <c r="E34" s="30" t="s">
        <v>41</v>
      </c>
      <c r="F34" s="98">
        <f>ROUND((SUM(BF88:BF712)),0)</f>
        <v>0</v>
      </c>
      <c r="G34" s="35"/>
      <c r="H34" s="35"/>
      <c r="I34" s="99">
        <v>0.12</v>
      </c>
      <c r="J34" s="98">
        <f>ROUND(((SUM(BF88:BF712))*I34),0)</f>
        <v>0</v>
      </c>
      <c r="K34" s="35"/>
      <c r="L34" s="9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36"/>
      <c r="C35" s="35"/>
      <c r="D35" s="35"/>
      <c r="E35" s="30" t="s">
        <v>42</v>
      </c>
      <c r="F35" s="98">
        <f>ROUND((SUM(BG88:BG712)),0)</f>
        <v>0</v>
      </c>
      <c r="G35" s="35"/>
      <c r="H35" s="35"/>
      <c r="I35" s="99">
        <v>0.21</v>
      </c>
      <c r="J35" s="98">
        <f>0</f>
        <v>0</v>
      </c>
      <c r="K35" s="35"/>
      <c r="L35" s="9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36"/>
      <c r="C36" s="35"/>
      <c r="D36" s="35"/>
      <c r="E36" s="30" t="s">
        <v>43</v>
      </c>
      <c r="F36" s="98">
        <f>ROUND((SUM(BH88:BH712)),0)</f>
        <v>0</v>
      </c>
      <c r="G36" s="35"/>
      <c r="H36" s="35"/>
      <c r="I36" s="99">
        <v>0.12</v>
      </c>
      <c r="J36" s="98">
        <f>0</f>
        <v>0</v>
      </c>
      <c r="K36" s="35"/>
      <c r="L36" s="9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36"/>
      <c r="C37" s="35"/>
      <c r="D37" s="35"/>
      <c r="E37" s="30" t="s">
        <v>44</v>
      </c>
      <c r="F37" s="98">
        <f>ROUND((SUM(BI88:BI712)),0)</f>
        <v>0</v>
      </c>
      <c r="G37" s="35"/>
      <c r="H37" s="35"/>
      <c r="I37" s="99">
        <v>0</v>
      </c>
      <c r="J37" s="98">
        <f>0</f>
        <v>0</v>
      </c>
      <c r="K37" s="35"/>
      <c r="L37" s="9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36"/>
      <c r="C38" s="35"/>
      <c r="D38" s="35"/>
      <c r="E38" s="35"/>
      <c r="F38" s="35"/>
      <c r="G38" s="35"/>
      <c r="H38" s="35"/>
      <c r="I38" s="35"/>
      <c r="J38" s="35"/>
      <c r="K38" s="35"/>
      <c r="L38" s="9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36"/>
      <c r="C39" s="100"/>
      <c r="D39" s="101" t="s">
        <v>45</v>
      </c>
      <c r="E39" s="58"/>
      <c r="F39" s="58"/>
      <c r="G39" s="102" t="s">
        <v>46</v>
      </c>
      <c r="H39" s="103" t="s">
        <v>47</v>
      </c>
      <c r="I39" s="58"/>
      <c r="J39" s="104">
        <f>SUM(J30:J37)</f>
        <v>0</v>
      </c>
      <c r="K39" s="105"/>
      <c r="L39" s="9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5"/>
      <c r="C40" s="46"/>
      <c r="D40" s="46"/>
      <c r="E40" s="46"/>
      <c r="F40" s="46"/>
      <c r="G40" s="46"/>
      <c r="H40" s="46"/>
      <c r="I40" s="46"/>
      <c r="J40" s="46"/>
      <c r="K40" s="46"/>
      <c r="L40" s="9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47"/>
      <c r="C44" s="48"/>
      <c r="D44" s="48"/>
      <c r="E44" s="48"/>
      <c r="F44" s="48"/>
      <c r="G44" s="48"/>
      <c r="H44" s="48"/>
      <c r="I44" s="48"/>
      <c r="J44" s="48"/>
      <c r="K44" s="48"/>
      <c r="L44" s="92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97</v>
      </c>
      <c r="D45" s="35"/>
      <c r="E45" s="35"/>
      <c r="F45" s="35"/>
      <c r="G45" s="35"/>
      <c r="H45" s="35"/>
      <c r="I45" s="35"/>
      <c r="J45" s="35"/>
      <c r="K45" s="35"/>
      <c r="L45" s="92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5"/>
      <c r="D46" s="35"/>
      <c r="E46" s="35"/>
      <c r="F46" s="35"/>
      <c r="G46" s="35"/>
      <c r="H46" s="35"/>
      <c r="I46" s="35"/>
      <c r="J46" s="35"/>
      <c r="K46" s="35"/>
      <c r="L46" s="92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17</v>
      </c>
      <c r="D47" s="35"/>
      <c r="E47" s="35"/>
      <c r="F47" s="35"/>
      <c r="G47" s="35"/>
      <c r="H47" s="35"/>
      <c r="I47" s="35"/>
      <c r="J47" s="35"/>
      <c r="K47" s="35"/>
      <c r="L47" s="92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5"/>
      <c r="D48" s="35"/>
      <c r="E48" s="334" t="str">
        <f>E7</f>
        <v>Brno, Havlenova - rekonstrukce kanalizace a vodovodu</v>
      </c>
      <c r="F48" s="335"/>
      <c r="G48" s="335"/>
      <c r="H48" s="335"/>
      <c r="I48" s="35"/>
      <c r="J48" s="35"/>
      <c r="K48" s="35"/>
      <c r="L48" s="92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95</v>
      </c>
      <c r="D49" s="35"/>
      <c r="E49" s="35"/>
      <c r="F49" s="35"/>
      <c r="G49" s="35"/>
      <c r="H49" s="35"/>
      <c r="I49" s="35"/>
      <c r="J49" s="35"/>
      <c r="K49" s="35"/>
      <c r="L49" s="92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5"/>
      <c r="D50" s="35"/>
      <c r="E50" s="296" t="str">
        <f>E9</f>
        <v>SO 05 - Komunikace</v>
      </c>
      <c r="F50" s="336"/>
      <c r="G50" s="336"/>
      <c r="H50" s="336"/>
      <c r="I50" s="35"/>
      <c r="J50" s="35"/>
      <c r="K50" s="35"/>
      <c r="L50" s="92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5"/>
      <c r="D51" s="35"/>
      <c r="E51" s="35"/>
      <c r="F51" s="35"/>
      <c r="G51" s="35"/>
      <c r="H51" s="35"/>
      <c r="I51" s="35"/>
      <c r="J51" s="35"/>
      <c r="K51" s="35"/>
      <c r="L51" s="92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5"/>
      <c r="E52" s="35"/>
      <c r="F52" s="28" t="str">
        <f>F12</f>
        <v xml:space="preserve"> </v>
      </c>
      <c r="G52" s="35"/>
      <c r="H52" s="35"/>
      <c r="I52" s="30" t="s">
        <v>23</v>
      </c>
      <c r="J52" s="53" t="str">
        <f>IF(J12="","",J12)</f>
        <v/>
      </c>
      <c r="K52" s="35"/>
      <c r="L52" s="92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5"/>
      <c r="D53" s="35"/>
      <c r="E53" s="35"/>
      <c r="F53" s="35"/>
      <c r="G53" s="35"/>
      <c r="H53" s="35"/>
      <c r="I53" s="35"/>
      <c r="J53" s="35"/>
      <c r="K53" s="35"/>
      <c r="L53" s="92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5.2" customHeight="1">
      <c r="A54" s="35"/>
      <c r="B54" s="36"/>
      <c r="C54" s="30" t="s">
        <v>24</v>
      </c>
      <c r="D54" s="35"/>
      <c r="E54" s="35"/>
      <c r="F54" s="28" t="str">
        <f>E15</f>
        <v xml:space="preserve"> </v>
      </c>
      <c r="G54" s="35"/>
      <c r="H54" s="35"/>
      <c r="I54" s="30" t="s">
        <v>29</v>
      </c>
      <c r="J54" s="33" t="str">
        <f>E21</f>
        <v xml:space="preserve"> </v>
      </c>
      <c r="K54" s="35"/>
      <c r="L54" s="92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2" customHeight="1">
      <c r="A55" s="35"/>
      <c r="B55" s="36"/>
      <c r="C55" s="30" t="s">
        <v>27</v>
      </c>
      <c r="D55" s="35"/>
      <c r="E55" s="35"/>
      <c r="F55" s="28" t="str">
        <f>IF(E18="","",E18)</f>
        <v>Vyplň údaj</v>
      </c>
      <c r="G55" s="35"/>
      <c r="H55" s="35"/>
      <c r="I55" s="30" t="s">
        <v>32</v>
      </c>
      <c r="J55" s="33" t="str">
        <f>E24</f>
        <v xml:space="preserve"> </v>
      </c>
      <c r="K55" s="35"/>
      <c r="L55" s="92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5"/>
      <c r="D56" s="35"/>
      <c r="E56" s="35"/>
      <c r="F56" s="35"/>
      <c r="G56" s="35"/>
      <c r="H56" s="35"/>
      <c r="I56" s="35"/>
      <c r="J56" s="35"/>
      <c r="K56" s="35"/>
      <c r="L56" s="92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06" t="s">
        <v>98</v>
      </c>
      <c r="D57" s="100"/>
      <c r="E57" s="100"/>
      <c r="F57" s="100"/>
      <c r="G57" s="100"/>
      <c r="H57" s="100"/>
      <c r="I57" s="100"/>
      <c r="J57" s="107" t="s">
        <v>99</v>
      </c>
      <c r="K57" s="100"/>
      <c r="L57" s="92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5"/>
      <c r="D58" s="35"/>
      <c r="E58" s="35"/>
      <c r="F58" s="35"/>
      <c r="G58" s="35"/>
      <c r="H58" s="35"/>
      <c r="I58" s="35"/>
      <c r="J58" s="35"/>
      <c r="K58" s="35"/>
      <c r="L58" s="92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08" t="s">
        <v>67</v>
      </c>
      <c r="D59" s="35"/>
      <c r="E59" s="35"/>
      <c r="F59" s="35"/>
      <c r="G59" s="35"/>
      <c r="H59" s="35"/>
      <c r="I59" s="35"/>
      <c r="J59" s="69">
        <f>J88</f>
        <v>0</v>
      </c>
      <c r="K59" s="35"/>
      <c r="L59" s="92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20" t="s">
        <v>100</v>
      </c>
    </row>
    <row r="60" spans="2:12" s="9" customFormat="1" ht="24.95" customHeight="1">
      <c r="B60" s="109"/>
      <c r="D60" s="110" t="s">
        <v>101</v>
      </c>
      <c r="E60" s="111"/>
      <c r="F60" s="111"/>
      <c r="G60" s="111"/>
      <c r="H60" s="111"/>
      <c r="I60" s="111"/>
      <c r="J60" s="112">
        <f>J89</f>
        <v>0</v>
      </c>
      <c r="L60" s="109"/>
    </row>
    <row r="61" spans="2:12" s="10" customFormat="1" ht="19.9" customHeight="1">
      <c r="B61" s="113"/>
      <c r="D61" s="114" t="s">
        <v>262</v>
      </c>
      <c r="E61" s="115"/>
      <c r="F61" s="115"/>
      <c r="G61" s="115"/>
      <c r="H61" s="115"/>
      <c r="I61" s="115"/>
      <c r="J61" s="116">
        <f>J90</f>
        <v>0</v>
      </c>
      <c r="L61" s="113"/>
    </row>
    <row r="62" spans="2:12" s="10" customFormat="1" ht="19.9" customHeight="1">
      <c r="B62" s="113"/>
      <c r="D62" s="114" t="s">
        <v>1936</v>
      </c>
      <c r="E62" s="115"/>
      <c r="F62" s="115"/>
      <c r="G62" s="115"/>
      <c r="H62" s="115"/>
      <c r="I62" s="115"/>
      <c r="J62" s="116">
        <f>J278</f>
        <v>0</v>
      </c>
      <c r="L62" s="113"/>
    </row>
    <row r="63" spans="2:12" s="10" customFormat="1" ht="19.9" customHeight="1">
      <c r="B63" s="113"/>
      <c r="D63" s="114" t="s">
        <v>263</v>
      </c>
      <c r="E63" s="115"/>
      <c r="F63" s="115"/>
      <c r="G63" s="115"/>
      <c r="H63" s="115"/>
      <c r="I63" s="115"/>
      <c r="J63" s="116">
        <f>J313</f>
        <v>0</v>
      </c>
      <c r="L63" s="113"/>
    </row>
    <row r="64" spans="2:12" s="10" customFormat="1" ht="19.9" customHeight="1">
      <c r="B64" s="113"/>
      <c r="D64" s="114" t="s">
        <v>264</v>
      </c>
      <c r="E64" s="115"/>
      <c r="F64" s="115"/>
      <c r="G64" s="115"/>
      <c r="H64" s="115"/>
      <c r="I64" s="115"/>
      <c r="J64" s="116">
        <f>J348</f>
        <v>0</v>
      </c>
      <c r="L64" s="113"/>
    </row>
    <row r="65" spans="2:12" s="10" customFormat="1" ht="19.9" customHeight="1">
      <c r="B65" s="113"/>
      <c r="D65" s="114" t="s">
        <v>1937</v>
      </c>
      <c r="E65" s="115"/>
      <c r="F65" s="115"/>
      <c r="G65" s="115"/>
      <c r="H65" s="115"/>
      <c r="I65" s="115"/>
      <c r="J65" s="116">
        <f>J377</f>
        <v>0</v>
      </c>
      <c r="L65" s="113"/>
    </row>
    <row r="66" spans="2:12" s="10" customFormat="1" ht="19.9" customHeight="1">
      <c r="B66" s="113"/>
      <c r="D66" s="114" t="s">
        <v>265</v>
      </c>
      <c r="E66" s="115"/>
      <c r="F66" s="115"/>
      <c r="G66" s="115"/>
      <c r="H66" s="115"/>
      <c r="I66" s="115"/>
      <c r="J66" s="116">
        <f>J498</f>
        <v>0</v>
      </c>
      <c r="L66" s="113"/>
    </row>
    <row r="67" spans="2:12" s="10" customFormat="1" ht="19.9" customHeight="1">
      <c r="B67" s="113"/>
      <c r="D67" s="114" t="s">
        <v>266</v>
      </c>
      <c r="E67" s="115"/>
      <c r="F67" s="115"/>
      <c r="G67" s="115"/>
      <c r="H67" s="115"/>
      <c r="I67" s="115"/>
      <c r="J67" s="116">
        <f>J502</f>
        <v>0</v>
      </c>
      <c r="L67" s="113"/>
    </row>
    <row r="68" spans="2:12" s="10" customFormat="1" ht="19.9" customHeight="1">
      <c r="B68" s="113"/>
      <c r="D68" s="114" t="s">
        <v>102</v>
      </c>
      <c r="E68" s="115"/>
      <c r="F68" s="115"/>
      <c r="G68" s="115"/>
      <c r="H68" s="115"/>
      <c r="I68" s="115"/>
      <c r="J68" s="116">
        <f>J551</f>
        <v>0</v>
      </c>
      <c r="L68" s="113"/>
    </row>
    <row r="69" spans="1:31" s="2" customFormat="1" ht="21.75" customHeight="1">
      <c r="A69" s="35"/>
      <c r="B69" s="36"/>
      <c r="C69" s="35"/>
      <c r="D69" s="35"/>
      <c r="E69" s="35"/>
      <c r="F69" s="35"/>
      <c r="G69" s="35"/>
      <c r="H69" s="35"/>
      <c r="I69" s="35"/>
      <c r="J69" s="35"/>
      <c r="K69" s="35"/>
      <c r="L69" s="92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6.95" customHeight="1">
      <c r="A70" s="35"/>
      <c r="B70" s="45"/>
      <c r="C70" s="46"/>
      <c r="D70" s="46"/>
      <c r="E70" s="46"/>
      <c r="F70" s="46"/>
      <c r="G70" s="46"/>
      <c r="H70" s="46"/>
      <c r="I70" s="46"/>
      <c r="J70" s="46"/>
      <c r="K70" s="46"/>
      <c r="L70" s="92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4" spans="1:31" s="2" customFormat="1" ht="6.95" customHeight="1">
      <c r="A74" s="35"/>
      <c r="B74" s="47"/>
      <c r="C74" s="48"/>
      <c r="D74" s="48"/>
      <c r="E74" s="48"/>
      <c r="F74" s="48"/>
      <c r="G74" s="48"/>
      <c r="H74" s="48"/>
      <c r="I74" s="48"/>
      <c r="J74" s="48"/>
      <c r="K74" s="48"/>
      <c r="L74" s="92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24.95" customHeight="1">
      <c r="A75" s="35"/>
      <c r="B75" s="36"/>
      <c r="C75" s="24" t="s">
        <v>103</v>
      </c>
      <c r="D75" s="35"/>
      <c r="E75" s="35"/>
      <c r="F75" s="35"/>
      <c r="G75" s="35"/>
      <c r="H75" s="35"/>
      <c r="I75" s="35"/>
      <c r="J75" s="35"/>
      <c r="K75" s="35"/>
      <c r="L75" s="92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6.95" customHeight="1">
      <c r="A76" s="35"/>
      <c r="B76" s="36"/>
      <c r="C76" s="35"/>
      <c r="D76" s="35"/>
      <c r="E76" s="35"/>
      <c r="F76" s="35"/>
      <c r="G76" s="35"/>
      <c r="H76" s="35"/>
      <c r="I76" s="35"/>
      <c r="J76" s="35"/>
      <c r="K76" s="35"/>
      <c r="L76" s="9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2" customHeight="1">
      <c r="A77" s="35"/>
      <c r="B77" s="36"/>
      <c r="C77" s="30" t="s">
        <v>17</v>
      </c>
      <c r="D77" s="35"/>
      <c r="E77" s="35"/>
      <c r="F77" s="35"/>
      <c r="G77" s="35"/>
      <c r="H77" s="35"/>
      <c r="I77" s="35"/>
      <c r="J77" s="35"/>
      <c r="K77" s="35"/>
      <c r="L77" s="9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6.5" customHeight="1">
      <c r="A78" s="35"/>
      <c r="B78" s="36"/>
      <c r="C78" s="35"/>
      <c r="D78" s="35"/>
      <c r="E78" s="334" t="str">
        <f>E7</f>
        <v>Brno, Havlenova - rekonstrukce kanalizace a vodovodu</v>
      </c>
      <c r="F78" s="335"/>
      <c r="G78" s="335"/>
      <c r="H78" s="335"/>
      <c r="I78" s="35"/>
      <c r="J78" s="35"/>
      <c r="K78" s="35"/>
      <c r="L78" s="92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2" customHeight="1">
      <c r="A79" s="35"/>
      <c r="B79" s="36"/>
      <c r="C79" s="30" t="s">
        <v>95</v>
      </c>
      <c r="D79" s="35"/>
      <c r="E79" s="35"/>
      <c r="F79" s="35"/>
      <c r="G79" s="35"/>
      <c r="H79" s="35"/>
      <c r="I79" s="35"/>
      <c r="J79" s="35"/>
      <c r="K79" s="35"/>
      <c r="L79" s="92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6.5" customHeight="1">
      <c r="A80" s="35"/>
      <c r="B80" s="36"/>
      <c r="C80" s="35"/>
      <c r="D80" s="35"/>
      <c r="E80" s="296" t="str">
        <f>E9</f>
        <v>SO 05 - Komunikace</v>
      </c>
      <c r="F80" s="336"/>
      <c r="G80" s="336"/>
      <c r="H80" s="336"/>
      <c r="I80" s="35"/>
      <c r="J80" s="35"/>
      <c r="K80" s="35"/>
      <c r="L80" s="92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6.95" customHeight="1">
      <c r="A81" s="35"/>
      <c r="B81" s="36"/>
      <c r="C81" s="35"/>
      <c r="D81" s="35"/>
      <c r="E81" s="35"/>
      <c r="F81" s="35"/>
      <c r="G81" s="35"/>
      <c r="H81" s="35"/>
      <c r="I81" s="35"/>
      <c r="J81" s="35"/>
      <c r="K81" s="35"/>
      <c r="L81" s="9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12" customHeight="1">
      <c r="A82" s="35"/>
      <c r="B82" s="36"/>
      <c r="C82" s="30" t="s">
        <v>21</v>
      </c>
      <c r="D82" s="35"/>
      <c r="E82" s="35"/>
      <c r="F82" s="28" t="str">
        <f>F12</f>
        <v xml:space="preserve"> </v>
      </c>
      <c r="G82" s="35"/>
      <c r="H82" s="35"/>
      <c r="I82" s="30" t="s">
        <v>23</v>
      </c>
      <c r="J82" s="53" t="str">
        <f>IF(J12="","",J12)</f>
        <v/>
      </c>
      <c r="K82" s="35"/>
      <c r="L82" s="9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5"/>
      <c r="D83" s="35"/>
      <c r="E83" s="35"/>
      <c r="F83" s="35"/>
      <c r="G83" s="35"/>
      <c r="H83" s="35"/>
      <c r="I83" s="35"/>
      <c r="J83" s="35"/>
      <c r="K83" s="35"/>
      <c r="L83" s="9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5.2" customHeight="1">
      <c r="A84" s="35"/>
      <c r="B84" s="36"/>
      <c r="C84" s="30" t="s">
        <v>24</v>
      </c>
      <c r="D84" s="35"/>
      <c r="E84" s="35"/>
      <c r="F84" s="28" t="str">
        <f>E15</f>
        <v xml:space="preserve"> </v>
      </c>
      <c r="G84" s="35"/>
      <c r="H84" s="35"/>
      <c r="I84" s="30" t="s">
        <v>29</v>
      </c>
      <c r="J84" s="33" t="str">
        <f>E21</f>
        <v xml:space="preserve"> </v>
      </c>
      <c r="K84" s="35"/>
      <c r="L84" s="9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5.2" customHeight="1">
      <c r="A85" s="35"/>
      <c r="B85" s="36"/>
      <c r="C85" s="30" t="s">
        <v>27</v>
      </c>
      <c r="D85" s="35"/>
      <c r="E85" s="35"/>
      <c r="F85" s="28" t="str">
        <f>IF(E18="","",E18)</f>
        <v>Vyplň údaj</v>
      </c>
      <c r="G85" s="35"/>
      <c r="H85" s="35"/>
      <c r="I85" s="30" t="s">
        <v>32</v>
      </c>
      <c r="J85" s="33" t="str">
        <f>E24</f>
        <v xml:space="preserve"> </v>
      </c>
      <c r="K85" s="35"/>
      <c r="L85" s="9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0.35" customHeight="1">
      <c r="A86" s="35"/>
      <c r="B86" s="36"/>
      <c r="C86" s="35"/>
      <c r="D86" s="35"/>
      <c r="E86" s="35"/>
      <c r="F86" s="35"/>
      <c r="G86" s="35"/>
      <c r="H86" s="35"/>
      <c r="I86" s="35"/>
      <c r="J86" s="35"/>
      <c r="K86" s="35"/>
      <c r="L86" s="9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11" customFormat="1" ht="29.25" customHeight="1">
      <c r="A87" s="117"/>
      <c r="B87" s="118"/>
      <c r="C87" s="119" t="s">
        <v>104</v>
      </c>
      <c r="D87" s="120" t="s">
        <v>54</v>
      </c>
      <c r="E87" s="120" t="s">
        <v>50</v>
      </c>
      <c r="F87" s="120" t="s">
        <v>51</v>
      </c>
      <c r="G87" s="120" t="s">
        <v>105</v>
      </c>
      <c r="H87" s="120" t="s">
        <v>106</v>
      </c>
      <c r="I87" s="120" t="s">
        <v>107</v>
      </c>
      <c r="J87" s="120" t="s">
        <v>99</v>
      </c>
      <c r="K87" s="121" t="s">
        <v>108</v>
      </c>
      <c r="L87" s="122"/>
      <c r="M87" s="60" t="s">
        <v>3</v>
      </c>
      <c r="N87" s="61" t="s">
        <v>39</v>
      </c>
      <c r="O87" s="61" t="s">
        <v>109</v>
      </c>
      <c r="P87" s="61" t="s">
        <v>110</v>
      </c>
      <c r="Q87" s="61" t="s">
        <v>111</v>
      </c>
      <c r="R87" s="61" t="s">
        <v>112</v>
      </c>
      <c r="S87" s="61" t="s">
        <v>113</v>
      </c>
      <c r="T87" s="62" t="s">
        <v>114</v>
      </c>
      <c r="U87" s="117"/>
      <c r="V87" s="117"/>
      <c r="W87" s="117"/>
      <c r="X87" s="117"/>
      <c r="Y87" s="117"/>
      <c r="Z87" s="117"/>
      <c r="AA87" s="117"/>
      <c r="AB87" s="117"/>
      <c r="AC87" s="117"/>
      <c r="AD87" s="117"/>
      <c r="AE87" s="117"/>
    </row>
    <row r="88" spans="1:63" s="2" customFormat="1" ht="22.9" customHeight="1">
      <c r="A88" s="35"/>
      <c r="B88" s="36"/>
      <c r="C88" s="67" t="s">
        <v>115</v>
      </c>
      <c r="D88" s="35"/>
      <c r="E88" s="35"/>
      <c r="F88" s="35"/>
      <c r="G88" s="35"/>
      <c r="H88" s="35"/>
      <c r="I88" s="35"/>
      <c r="J88" s="123">
        <f>BK88</f>
        <v>0</v>
      </c>
      <c r="K88" s="35"/>
      <c r="L88" s="36"/>
      <c r="M88" s="63"/>
      <c r="N88" s="54"/>
      <c r="O88" s="64"/>
      <c r="P88" s="124">
        <f>P89</f>
        <v>0</v>
      </c>
      <c r="Q88" s="64"/>
      <c r="R88" s="124">
        <f>R89</f>
        <v>1583.04711257</v>
      </c>
      <c r="S88" s="64"/>
      <c r="T88" s="125">
        <f>T89</f>
        <v>3824.089975000001</v>
      </c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T88" s="20" t="s">
        <v>68</v>
      </c>
      <c r="AU88" s="20" t="s">
        <v>100</v>
      </c>
      <c r="BK88" s="126">
        <f>BK89</f>
        <v>0</v>
      </c>
    </row>
    <row r="89" spans="2:63" s="12" customFormat="1" ht="25.9" customHeight="1">
      <c r="B89" s="127"/>
      <c r="D89" s="128" t="s">
        <v>68</v>
      </c>
      <c r="E89" s="129" t="s">
        <v>116</v>
      </c>
      <c r="F89" s="129" t="s">
        <v>117</v>
      </c>
      <c r="I89" s="130"/>
      <c r="J89" s="131">
        <f>BK89</f>
        <v>0</v>
      </c>
      <c r="L89" s="127"/>
      <c r="M89" s="132"/>
      <c r="N89" s="133"/>
      <c r="O89" s="133"/>
      <c r="P89" s="134">
        <f>P90+P278+P313+P348+P377+P498+P502+P551</f>
        <v>0</v>
      </c>
      <c r="Q89" s="133"/>
      <c r="R89" s="134">
        <f>R90+R278+R313+R348+R377+R498+R502+R551</f>
        <v>1583.04711257</v>
      </c>
      <c r="S89" s="133"/>
      <c r="T89" s="135">
        <f>T90+T278+T313+T348+T377+T498+T502+T551</f>
        <v>3824.089975000001</v>
      </c>
      <c r="AR89" s="128" t="s">
        <v>31</v>
      </c>
      <c r="AT89" s="136" t="s">
        <v>68</v>
      </c>
      <c r="AU89" s="136" t="s">
        <v>69</v>
      </c>
      <c r="AY89" s="128" t="s">
        <v>118</v>
      </c>
      <c r="BK89" s="137">
        <f>BK90+BK278+BK313+BK348+BK377+BK498+BK502+BK551</f>
        <v>0</v>
      </c>
    </row>
    <row r="90" spans="2:63" s="12" customFormat="1" ht="22.9" customHeight="1">
      <c r="B90" s="127"/>
      <c r="D90" s="128" t="s">
        <v>68</v>
      </c>
      <c r="E90" s="138" t="s">
        <v>31</v>
      </c>
      <c r="F90" s="138" t="s">
        <v>267</v>
      </c>
      <c r="I90" s="130"/>
      <c r="J90" s="139">
        <f>BK90</f>
        <v>0</v>
      </c>
      <c r="L90" s="127"/>
      <c r="M90" s="132"/>
      <c r="N90" s="133"/>
      <c r="O90" s="133"/>
      <c r="P90" s="134">
        <f>SUM(P91:P277)</f>
        <v>0</v>
      </c>
      <c r="Q90" s="133"/>
      <c r="R90" s="134">
        <f>SUM(R91:R277)</f>
        <v>1.5250172499999999</v>
      </c>
      <c r="S90" s="133"/>
      <c r="T90" s="135">
        <f>SUM(T91:T277)</f>
        <v>3824.089975000001</v>
      </c>
      <c r="AR90" s="128" t="s">
        <v>31</v>
      </c>
      <c r="AT90" s="136" t="s">
        <v>68</v>
      </c>
      <c r="AU90" s="136" t="s">
        <v>31</v>
      </c>
      <c r="AY90" s="128" t="s">
        <v>118</v>
      </c>
      <c r="BK90" s="137">
        <f>SUM(BK91:BK277)</f>
        <v>0</v>
      </c>
    </row>
    <row r="91" spans="1:65" s="2" customFormat="1" ht="33" customHeight="1">
      <c r="A91" s="35"/>
      <c r="B91" s="140"/>
      <c r="C91" s="141" t="s">
        <v>31</v>
      </c>
      <c r="D91" s="141" t="s">
        <v>121</v>
      </c>
      <c r="E91" s="142" t="s">
        <v>1938</v>
      </c>
      <c r="F91" s="143" t="s">
        <v>1939</v>
      </c>
      <c r="G91" s="144" t="s">
        <v>270</v>
      </c>
      <c r="H91" s="145">
        <v>47</v>
      </c>
      <c r="I91" s="146"/>
      <c r="J91" s="147">
        <f>ROUND(I91*H91,2)</f>
        <v>0</v>
      </c>
      <c r="K91" s="143" t="s">
        <v>271</v>
      </c>
      <c r="L91" s="36"/>
      <c r="M91" s="148" t="s">
        <v>3</v>
      </c>
      <c r="N91" s="149" t="s">
        <v>40</v>
      </c>
      <c r="O91" s="56"/>
      <c r="P91" s="150">
        <f>O91*H91</f>
        <v>0</v>
      </c>
      <c r="Q91" s="150">
        <v>0</v>
      </c>
      <c r="R91" s="150">
        <f>Q91*H91</f>
        <v>0</v>
      </c>
      <c r="S91" s="150">
        <v>0.32</v>
      </c>
      <c r="T91" s="151">
        <f>S91*H91</f>
        <v>15.040000000000001</v>
      </c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R91" s="152" t="s">
        <v>125</v>
      </c>
      <c r="AT91" s="152" t="s">
        <v>121</v>
      </c>
      <c r="AU91" s="152" t="s">
        <v>78</v>
      </c>
      <c r="AY91" s="20" t="s">
        <v>118</v>
      </c>
      <c r="BE91" s="153">
        <f>IF(N91="základní",J91,0)</f>
        <v>0</v>
      </c>
      <c r="BF91" s="153">
        <f>IF(N91="snížená",J91,0)</f>
        <v>0</v>
      </c>
      <c r="BG91" s="153">
        <f>IF(N91="zákl. přenesená",J91,0)</f>
        <v>0</v>
      </c>
      <c r="BH91" s="153">
        <f>IF(N91="sníž. přenesená",J91,0)</f>
        <v>0</v>
      </c>
      <c r="BI91" s="153">
        <f>IF(N91="nulová",J91,0)</f>
        <v>0</v>
      </c>
      <c r="BJ91" s="20" t="s">
        <v>31</v>
      </c>
      <c r="BK91" s="153">
        <f>ROUND(I91*H91,2)</f>
        <v>0</v>
      </c>
      <c r="BL91" s="20" t="s">
        <v>125</v>
      </c>
      <c r="BM91" s="152" t="s">
        <v>1940</v>
      </c>
    </row>
    <row r="92" spans="1:47" s="2" customFormat="1" ht="11.25">
      <c r="A92" s="35"/>
      <c r="B92" s="36"/>
      <c r="C92" s="35"/>
      <c r="D92" s="181" t="s">
        <v>273</v>
      </c>
      <c r="E92" s="35"/>
      <c r="F92" s="182" t="s">
        <v>1941</v>
      </c>
      <c r="G92" s="35"/>
      <c r="H92" s="35"/>
      <c r="I92" s="183"/>
      <c r="J92" s="35"/>
      <c r="K92" s="35"/>
      <c r="L92" s="36"/>
      <c r="M92" s="184"/>
      <c r="N92" s="185"/>
      <c r="O92" s="56"/>
      <c r="P92" s="56"/>
      <c r="Q92" s="56"/>
      <c r="R92" s="56"/>
      <c r="S92" s="56"/>
      <c r="T92" s="57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T92" s="20" t="s">
        <v>273</v>
      </c>
      <c r="AU92" s="20" t="s">
        <v>78</v>
      </c>
    </row>
    <row r="93" spans="2:51" s="13" customFormat="1" ht="11.25">
      <c r="B93" s="154"/>
      <c r="D93" s="155" t="s">
        <v>127</v>
      </c>
      <c r="E93" s="156" t="s">
        <v>3</v>
      </c>
      <c r="F93" s="157" t="s">
        <v>1942</v>
      </c>
      <c r="H93" s="158">
        <v>47</v>
      </c>
      <c r="I93" s="159"/>
      <c r="L93" s="154"/>
      <c r="M93" s="160"/>
      <c r="N93" s="161"/>
      <c r="O93" s="161"/>
      <c r="P93" s="161"/>
      <c r="Q93" s="161"/>
      <c r="R93" s="161"/>
      <c r="S93" s="161"/>
      <c r="T93" s="162"/>
      <c r="AT93" s="156" t="s">
        <v>127</v>
      </c>
      <c r="AU93" s="156" t="s">
        <v>78</v>
      </c>
      <c r="AV93" s="13" t="s">
        <v>78</v>
      </c>
      <c r="AW93" s="13" t="s">
        <v>30</v>
      </c>
      <c r="AX93" s="13" t="s">
        <v>31</v>
      </c>
      <c r="AY93" s="156" t="s">
        <v>118</v>
      </c>
    </row>
    <row r="94" spans="1:65" s="2" customFormat="1" ht="37.9" customHeight="1">
      <c r="A94" s="35"/>
      <c r="B94" s="140"/>
      <c r="C94" s="141" t="s">
        <v>78</v>
      </c>
      <c r="D94" s="141" t="s">
        <v>121</v>
      </c>
      <c r="E94" s="142" t="s">
        <v>1943</v>
      </c>
      <c r="F94" s="143" t="s">
        <v>1944</v>
      </c>
      <c r="G94" s="144" t="s">
        <v>270</v>
      </c>
      <c r="H94" s="145">
        <v>488.145</v>
      </c>
      <c r="I94" s="146"/>
      <c r="J94" s="147">
        <f>ROUND(I94*H94,2)</f>
        <v>0</v>
      </c>
      <c r="K94" s="143" t="s">
        <v>271</v>
      </c>
      <c r="L94" s="36"/>
      <c r="M94" s="148" t="s">
        <v>3</v>
      </c>
      <c r="N94" s="149" t="s">
        <v>40</v>
      </c>
      <c r="O94" s="56"/>
      <c r="P94" s="150">
        <f>O94*H94</f>
        <v>0</v>
      </c>
      <c r="Q94" s="150">
        <v>0</v>
      </c>
      <c r="R94" s="150">
        <f>Q94*H94</f>
        <v>0</v>
      </c>
      <c r="S94" s="150">
        <v>0.295</v>
      </c>
      <c r="T94" s="151">
        <f>S94*H94</f>
        <v>144.00277499999999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152" t="s">
        <v>125</v>
      </c>
      <c r="AT94" s="152" t="s">
        <v>121</v>
      </c>
      <c r="AU94" s="152" t="s">
        <v>78</v>
      </c>
      <c r="AY94" s="20" t="s">
        <v>118</v>
      </c>
      <c r="BE94" s="153">
        <f>IF(N94="základní",J94,0)</f>
        <v>0</v>
      </c>
      <c r="BF94" s="153">
        <f>IF(N94="snížená",J94,0)</f>
        <v>0</v>
      </c>
      <c r="BG94" s="153">
        <f>IF(N94="zákl. přenesená",J94,0)</f>
        <v>0</v>
      </c>
      <c r="BH94" s="153">
        <f>IF(N94="sníž. přenesená",J94,0)</f>
        <v>0</v>
      </c>
      <c r="BI94" s="153">
        <f>IF(N94="nulová",J94,0)</f>
        <v>0</v>
      </c>
      <c r="BJ94" s="20" t="s">
        <v>31</v>
      </c>
      <c r="BK94" s="153">
        <f>ROUND(I94*H94,2)</f>
        <v>0</v>
      </c>
      <c r="BL94" s="20" t="s">
        <v>125</v>
      </c>
      <c r="BM94" s="152" t="s">
        <v>1945</v>
      </c>
    </row>
    <row r="95" spans="1:47" s="2" customFormat="1" ht="11.25">
      <c r="A95" s="35"/>
      <c r="B95" s="36"/>
      <c r="C95" s="35"/>
      <c r="D95" s="181" t="s">
        <v>273</v>
      </c>
      <c r="E95" s="35"/>
      <c r="F95" s="182" t="s">
        <v>1946</v>
      </c>
      <c r="G95" s="35"/>
      <c r="H95" s="35"/>
      <c r="I95" s="183"/>
      <c r="J95" s="35"/>
      <c r="K95" s="35"/>
      <c r="L95" s="36"/>
      <c r="M95" s="184"/>
      <c r="N95" s="185"/>
      <c r="O95" s="56"/>
      <c r="P95" s="56"/>
      <c r="Q95" s="56"/>
      <c r="R95" s="56"/>
      <c r="S95" s="56"/>
      <c r="T95" s="57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T95" s="20" t="s">
        <v>273</v>
      </c>
      <c r="AU95" s="20" t="s">
        <v>78</v>
      </c>
    </row>
    <row r="96" spans="2:51" s="13" customFormat="1" ht="11.25">
      <c r="B96" s="154"/>
      <c r="D96" s="155" t="s">
        <v>127</v>
      </c>
      <c r="E96" s="156" t="s">
        <v>3</v>
      </c>
      <c r="F96" s="157" t="s">
        <v>1947</v>
      </c>
      <c r="H96" s="158">
        <v>505</v>
      </c>
      <c r="I96" s="159"/>
      <c r="L96" s="154"/>
      <c r="M96" s="160"/>
      <c r="N96" s="161"/>
      <c r="O96" s="161"/>
      <c r="P96" s="161"/>
      <c r="Q96" s="161"/>
      <c r="R96" s="161"/>
      <c r="S96" s="161"/>
      <c r="T96" s="162"/>
      <c r="AT96" s="156" t="s">
        <v>127</v>
      </c>
      <c r="AU96" s="156" t="s">
        <v>78</v>
      </c>
      <c r="AV96" s="13" t="s">
        <v>78</v>
      </c>
      <c r="AW96" s="13" t="s">
        <v>30</v>
      </c>
      <c r="AX96" s="13" t="s">
        <v>69</v>
      </c>
      <c r="AY96" s="156" t="s">
        <v>118</v>
      </c>
    </row>
    <row r="97" spans="2:51" s="13" customFormat="1" ht="11.25">
      <c r="B97" s="154"/>
      <c r="D97" s="155" t="s">
        <v>127</v>
      </c>
      <c r="E97" s="156" t="s">
        <v>3</v>
      </c>
      <c r="F97" s="157" t="s">
        <v>1948</v>
      </c>
      <c r="H97" s="158">
        <v>-16.855</v>
      </c>
      <c r="I97" s="159"/>
      <c r="L97" s="154"/>
      <c r="M97" s="160"/>
      <c r="N97" s="161"/>
      <c r="O97" s="161"/>
      <c r="P97" s="161"/>
      <c r="Q97" s="161"/>
      <c r="R97" s="161"/>
      <c r="S97" s="161"/>
      <c r="T97" s="162"/>
      <c r="AT97" s="156" t="s">
        <v>127</v>
      </c>
      <c r="AU97" s="156" t="s">
        <v>78</v>
      </c>
      <c r="AV97" s="13" t="s">
        <v>78</v>
      </c>
      <c r="AW97" s="13" t="s">
        <v>30</v>
      </c>
      <c r="AX97" s="13" t="s">
        <v>69</v>
      </c>
      <c r="AY97" s="156" t="s">
        <v>118</v>
      </c>
    </row>
    <row r="98" spans="2:51" s="15" customFormat="1" ht="11.25">
      <c r="B98" s="170"/>
      <c r="D98" s="155" t="s">
        <v>127</v>
      </c>
      <c r="E98" s="171" t="s">
        <v>3</v>
      </c>
      <c r="F98" s="172" t="s">
        <v>150</v>
      </c>
      <c r="H98" s="173">
        <v>488.145</v>
      </c>
      <c r="I98" s="174"/>
      <c r="L98" s="170"/>
      <c r="M98" s="175"/>
      <c r="N98" s="176"/>
      <c r="O98" s="176"/>
      <c r="P98" s="176"/>
      <c r="Q98" s="176"/>
      <c r="R98" s="176"/>
      <c r="S98" s="176"/>
      <c r="T98" s="177"/>
      <c r="AT98" s="171" t="s">
        <v>127</v>
      </c>
      <c r="AU98" s="171" t="s">
        <v>78</v>
      </c>
      <c r="AV98" s="15" t="s">
        <v>125</v>
      </c>
      <c r="AW98" s="15" t="s">
        <v>30</v>
      </c>
      <c r="AX98" s="15" t="s">
        <v>31</v>
      </c>
      <c r="AY98" s="171" t="s">
        <v>118</v>
      </c>
    </row>
    <row r="99" spans="1:65" s="2" customFormat="1" ht="37.9" customHeight="1">
      <c r="A99" s="35"/>
      <c r="B99" s="140"/>
      <c r="C99" s="141" t="s">
        <v>131</v>
      </c>
      <c r="D99" s="141" t="s">
        <v>121</v>
      </c>
      <c r="E99" s="142" t="s">
        <v>1949</v>
      </c>
      <c r="F99" s="143" t="s">
        <v>1950</v>
      </c>
      <c r="G99" s="144" t="s">
        <v>270</v>
      </c>
      <c r="H99" s="145">
        <v>1462.097</v>
      </c>
      <c r="I99" s="146"/>
      <c r="J99" s="147">
        <f>ROUND(I99*H99,2)</f>
        <v>0</v>
      </c>
      <c r="K99" s="143" t="s">
        <v>271</v>
      </c>
      <c r="L99" s="36"/>
      <c r="M99" s="148" t="s">
        <v>3</v>
      </c>
      <c r="N99" s="149" t="s">
        <v>40</v>
      </c>
      <c r="O99" s="56"/>
      <c r="P99" s="150">
        <f>O99*H99</f>
        <v>0</v>
      </c>
      <c r="Q99" s="150">
        <v>0</v>
      </c>
      <c r="R99" s="150">
        <f>Q99*H99</f>
        <v>0</v>
      </c>
      <c r="S99" s="150">
        <v>0.17</v>
      </c>
      <c r="T99" s="151">
        <f>S99*H99</f>
        <v>248.55649000000003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R99" s="152" t="s">
        <v>125</v>
      </c>
      <c r="AT99" s="152" t="s">
        <v>121</v>
      </c>
      <c r="AU99" s="152" t="s">
        <v>78</v>
      </c>
      <c r="AY99" s="20" t="s">
        <v>118</v>
      </c>
      <c r="BE99" s="153">
        <f>IF(N99="základní",J99,0)</f>
        <v>0</v>
      </c>
      <c r="BF99" s="153">
        <f>IF(N99="snížená",J99,0)</f>
        <v>0</v>
      </c>
      <c r="BG99" s="153">
        <f>IF(N99="zákl. přenesená",J99,0)</f>
        <v>0</v>
      </c>
      <c r="BH99" s="153">
        <f>IF(N99="sníž. přenesená",J99,0)</f>
        <v>0</v>
      </c>
      <c r="BI99" s="153">
        <f>IF(N99="nulová",J99,0)</f>
        <v>0</v>
      </c>
      <c r="BJ99" s="20" t="s">
        <v>31</v>
      </c>
      <c r="BK99" s="153">
        <f>ROUND(I99*H99,2)</f>
        <v>0</v>
      </c>
      <c r="BL99" s="20" t="s">
        <v>125</v>
      </c>
      <c r="BM99" s="152" t="s">
        <v>1951</v>
      </c>
    </row>
    <row r="100" spans="1:47" s="2" customFormat="1" ht="11.25">
      <c r="A100" s="35"/>
      <c r="B100" s="36"/>
      <c r="C100" s="35"/>
      <c r="D100" s="181" t="s">
        <v>273</v>
      </c>
      <c r="E100" s="35"/>
      <c r="F100" s="182" t="s">
        <v>1952</v>
      </c>
      <c r="G100" s="35"/>
      <c r="H100" s="35"/>
      <c r="I100" s="183"/>
      <c r="J100" s="35"/>
      <c r="K100" s="35"/>
      <c r="L100" s="36"/>
      <c r="M100" s="184"/>
      <c r="N100" s="185"/>
      <c r="O100" s="56"/>
      <c r="P100" s="56"/>
      <c r="Q100" s="56"/>
      <c r="R100" s="56"/>
      <c r="S100" s="56"/>
      <c r="T100" s="57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T100" s="20" t="s">
        <v>273</v>
      </c>
      <c r="AU100" s="20" t="s">
        <v>78</v>
      </c>
    </row>
    <row r="101" spans="2:51" s="14" customFormat="1" ht="11.25">
      <c r="B101" s="163"/>
      <c r="D101" s="155" t="s">
        <v>127</v>
      </c>
      <c r="E101" s="164" t="s">
        <v>3</v>
      </c>
      <c r="F101" s="165" t="s">
        <v>1953</v>
      </c>
      <c r="H101" s="164" t="s">
        <v>3</v>
      </c>
      <c r="I101" s="166"/>
      <c r="L101" s="163"/>
      <c r="M101" s="167"/>
      <c r="N101" s="168"/>
      <c r="O101" s="168"/>
      <c r="P101" s="168"/>
      <c r="Q101" s="168"/>
      <c r="R101" s="168"/>
      <c r="S101" s="168"/>
      <c r="T101" s="169"/>
      <c r="AT101" s="164" t="s">
        <v>127</v>
      </c>
      <c r="AU101" s="164" t="s">
        <v>78</v>
      </c>
      <c r="AV101" s="14" t="s">
        <v>31</v>
      </c>
      <c r="AW101" s="14" t="s">
        <v>30</v>
      </c>
      <c r="AX101" s="14" t="s">
        <v>69</v>
      </c>
      <c r="AY101" s="164" t="s">
        <v>118</v>
      </c>
    </row>
    <row r="102" spans="2:51" s="13" customFormat="1" ht="11.25">
      <c r="B102" s="154"/>
      <c r="D102" s="155" t="s">
        <v>127</v>
      </c>
      <c r="E102" s="156" t="s">
        <v>3</v>
      </c>
      <c r="F102" s="157" t="s">
        <v>1954</v>
      </c>
      <c r="H102" s="158">
        <v>2983</v>
      </c>
      <c r="I102" s="159"/>
      <c r="L102" s="154"/>
      <c r="M102" s="160"/>
      <c r="N102" s="161"/>
      <c r="O102" s="161"/>
      <c r="P102" s="161"/>
      <c r="Q102" s="161"/>
      <c r="R102" s="161"/>
      <c r="S102" s="161"/>
      <c r="T102" s="162"/>
      <c r="AT102" s="156" t="s">
        <v>127</v>
      </c>
      <c r="AU102" s="156" t="s">
        <v>78</v>
      </c>
      <c r="AV102" s="13" t="s">
        <v>78</v>
      </c>
      <c r="AW102" s="13" t="s">
        <v>30</v>
      </c>
      <c r="AX102" s="13" t="s">
        <v>69</v>
      </c>
      <c r="AY102" s="156" t="s">
        <v>118</v>
      </c>
    </row>
    <row r="103" spans="2:51" s="13" customFormat="1" ht="11.25">
      <c r="B103" s="154"/>
      <c r="D103" s="155" t="s">
        <v>127</v>
      </c>
      <c r="E103" s="156" t="s">
        <v>3</v>
      </c>
      <c r="F103" s="157" t="s">
        <v>1955</v>
      </c>
      <c r="H103" s="158">
        <v>-1520.903</v>
      </c>
      <c r="I103" s="159"/>
      <c r="L103" s="154"/>
      <c r="M103" s="160"/>
      <c r="N103" s="161"/>
      <c r="O103" s="161"/>
      <c r="P103" s="161"/>
      <c r="Q103" s="161"/>
      <c r="R103" s="161"/>
      <c r="S103" s="161"/>
      <c r="T103" s="162"/>
      <c r="AT103" s="156" t="s">
        <v>127</v>
      </c>
      <c r="AU103" s="156" t="s">
        <v>78</v>
      </c>
      <c r="AV103" s="13" t="s">
        <v>78</v>
      </c>
      <c r="AW103" s="13" t="s">
        <v>30</v>
      </c>
      <c r="AX103" s="13" t="s">
        <v>69</v>
      </c>
      <c r="AY103" s="156" t="s">
        <v>118</v>
      </c>
    </row>
    <row r="104" spans="2:51" s="15" customFormat="1" ht="11.25">
      <c r="B104" s="170"/>
      <c r="D104" s="155" t="s">
        <v>127</v>
      </c>
      <c r="E104" s="171" t="s">
        <v>3</v>
      </c>
      <c r="F104" s="172" t="s">
        <v>150</v>
      </c>
      <c r="H104" s="173">
        <v>1462.097</v>
      </c>
      <c r="I104" s="174"/>
      <c r="L104" s="170"/>
      <c r="M104" s="175"/>
      <c r="N104" s="176"/>
      <c r="O104" s="176"/>
      <c r="P104" s="176"/>
      <c r="Q104" s="176"/>
      <c r="R104" s="176"/>
      <c r="S104" s="176"/>
      <c r="T104" s="177"/>
      <c r="AT104" s="171" t="s">
        <v>127</v>
      </c>
      <c r="AU104" s="171" t="s">
        <v>78</v>
      </c>
      <c r="AV104" s="15" t="s">
        <v>125</v>
      </c>
      <c r="AW104" s="15" t="s">
        <v>30</v>
      </c>
      <c r="AX104" s="15" t="s">
        <v>31</v>
      </c>
      <c r="AY104" s="171" t="s">
        <v>118</v>
      </c>
    </row>
    <row r="105" spans="1:65" s="2" customFormat="1" ht="37.9" customHeight="1">
      <c r="A105" s="35"/>
      <c r="B105" s="140"/>
      <c r="C105" s="141" t="s">
        <v>125</v>
      </c>
      <c r="D105" s="141" t="s">
        <v>121</v>
      </c>
      <c r="E105" s="142" t="s">
        <v>1956</v>
      </c>
      <c r="F105" s="143" t="s">
        <v>1957</v>
      </c>
      <c r="G105" s="144" t="s">
        <v>270</v>
      </c>
      <c r="H105" s="145">
        <v>121.15</v>
      </c>
      <c r="I105" s="146"/>
      <c r="J105" s="147">
        <f>ROUND(I105*H105,2)</f>
        <v>0</v>
      </c>
      <c r="K105" s="143" t="s">
        <v>271</v>
      </c>
      <c r="L105" s="36"/>
      <c r="M105" s="148" t="s">
        <v>3</v>
      </c>
      <c r="N105" s="149" t="s">
        <v>40</v>
      </c>
      <c r="O105" s="56"/>
      <c r="P105" s="150">
        <f>O105*H105</f>
        <v>0</v>
      </c>
      <c r="Q105" s="150">
        <v>0</v>
      </c>
      <c r="R105" s="150">
        <f>Q105*H105</f>
        <v>0</v>
      </c>
      <c r="S105" s="150">
        <v>0.44</v>
      </c>
      <c r="T105" s="151">
        <f>S105*H105</f>
        <v>53.306000000000004</v>
      </c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R105" s="152" t="s">
        <v>125</v>
      </c>
      <c r="AT105" s="152" t="s">
        <v>121</v>
      </c>
      <c r="AU105" s="152" t="s">
        <v>78</v>
      </c>
      <c r="AY105" s="20" t="s">
        <v>118</v>
      </c>
      <c r="BE105" s="153">
        <f>IF(N105="základní",J105,0)</f>
        <v>0</v>
      </c>
      <c r="BF105" s="153">
        <f>IF(N105="snížená",J105,0)</f>
        <v>0</v>
      </c>
      <c r="BG105" s="153">
        <f>IF(N105="zákl. přenesená",J105,0)</f>
        <v>0</v>
      </c>
      <c r="BH105" s="153">
        <f>IF(N105="sníž. přenesená",J105,0)</f>
        <v>0</v>
      </c>
      <c r="BI105" s="153">
        <f>IF(N105="nulová",J105,0)</f>
        <v>0</v>
      </c>
      <c r="BJ105" s="20" t="s">
        <v>31</v>
      </c>
      <c r="BK105" s="153">
        <f>ROUND(I105*H105,2)</f>
        <v>0</v>
      </c>
      <c r="BL105" s="20" t="s">
        <v>125</v>
      </c>
      <c r="BM105" s="152" t="s">
        <v>1958</v>
      </c>
    </row>
    <row r="106" spans="1:47" s="2" customFormat="1" ht="11.25">
      <c r="A106" s="35"/>
      <c r="B106" s="36"/>
      <c r="C106" s="35"/>
      <c r="D106" s="181" t="s">
        <v>273</v>
      </c>
      <c r="E106" s="35"/>
      <c r="F106" s="182" t="s">
        <v>1959</v>
      </c>
      <c r="G106" s="35"/>
      <c r="H106" s="35"/>
      <c r="I106" s="183"/>
      <c r="J106" s="35"/>
      <c r="K106" s="35"/>
      <c r="L106" s="36"/>
      <c r="M106" s="184"/>
      <c r="N106" s="185"/>
      <c r="O106" s="56"/>
      <c r="P106" s="56"/>
      <c r="Q106" s="56"/>
      <c r="R106" s="56"/>
      <c r="S106" s="56"/>
      <c r="T106" s="57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T106" s="20" t="s">
        <v>273</v>
      </c>
      <c r="AU106" s="20" t="s">
        <v>78</v>
      </c>
    </row>
    <row r="107" spans="2:51" s="14" customFormat="1" ht="11.25">
      <c r="B107" s="163"/>
      <c r="D107" s="155" t="s">
        <v>127</v>
      </c>
      <c r="E107" s="164" t="s">
        <v>3</v>
      </c>
      <c r="F107" s="165" t="s">
        <v>1960</v>
      </c>
      <c r="H107" s="164" t="s">
        <v>3</v>
      </c>
      <c r="I107" s="166"/>
      <c r="L107" s="163"/>
      <c r="M107" s="167"/>
      <c r="N107" s="168"/>
      <c r="O107" s="168"/>
      <c r="P107" s="168"/>
      <c r="Q107" s="168"/>
      <c r="R107" s="168"/>
      <c r="S107" s="168"/>
      <c r="T107" s="169"/>
      <c r="AT107" s="164" t="s">
        <v>127</v>
      </c>
      <c r="AU107" s="164" t="s">
        <v>78</v>
      </c>
      <c r="AV107" s="14" t="s">
        <v>31</v>
      </c>
      <c r="AW107" s="14" t="s">
        <v>30</v>
      </c>
      <c r="AX107" s="14" t="s">
        <v>69</v>
      </c>
      <c r="AY107" s="164" t="s">
        <v>118</v>
      </c>
    </row>
    <row r="108" spans="2:51" s="13" customFormat="1" ht="11.25">
      <c r="B108" s="154"/>
      <c r="D108" s="155" t="s">
        <v>127</v>
      </c>
      <c r="E108" s="156" t="s">
        <v>3</v>
      </c>
      <c r="F108" s="157" t="s">
        <v>1961</v>
      </c>
      <c r="H108" s="158">
        <v>121.15</v>
      </c>
      <c r="I108" s="159"/>
      <c r="L108" s="154"/>
      <c r="M108" s="160"/>
      <c r="N108" s="161"/>
      <c r="O108" s="161"/>
      <c r="P108" s="161"/>
      <c r="Q108" s="161"/>
      <c r="R108" s="161"/>
      <c r="S108" s="161"/>
      <c r="T108" s="162"/>
      <c r="AT108" s="156" t="s">
        <v>127</v>
      </c>
      <c r="AU108" s="156" t="s">
        <v>78</v>
      </c>
      <c r="AV108" s="13" t="s">
        <v>78</v>
      </c>
      <c r="AW108" s="13" t="s">
        <v>30</v>
      </c>
      <c r="AX108" s="13" t="s">
        <v>69</v>
      </c>
      <c r="AY108" s="156" t="s">
        <v>118</v>
      </c>
    </row>
    <row r="109" spans="2:51" s="15" customFormat="1" ht="11.25">
      <c r="B109" s="170"/>
      <c r="D109" s="155" t="s">
        <v>127</v>
      </c>
      <c r="E109" s="171" t="s">
        <v>3</v>
      </c>
      <c r="F109" s="172" t="s">
        <v>150</v>
      </c>
      <c r="H109" s="173">
        <v>121.15</v>
      </c>
      <c r="I109" s="174"/>
      <c r="L109" s="170"/>
      <c r="M109" s="175"/>
      <c r="N109" s="176"/>
      <c r="O109" s="176"/>
      <c r="P109" s="176"/>
      <c r="Q109" s="176"/>
      <c r="R109" s="176"/>
      <c r="S109" s="176"/>
      <c r="T109" s="177"/>
      <c r="AT109" s="171" t="s">
        <v>127</v>
      </c>
      <c r="AU109" s="171" t="s">
        <v>78</v>
      </c>
      <c r="AV109" s="15" t="s">
        <v>125</v>
      </c>
      <c r="AW109" s="15" t="s">
        <v>30</v>
      </c>
      <c r="AX109" s="15" t="s">
        <v>31</v>
      </c>
      <c r="AY109" s="171" t="s">
        <v>118</v>
      </c>
    </row>
    <row r="110" spans="1:65" s="2" customFormat="1" ht="37.9" customHeight="1">
      <c r="A110" s="35"/>
      <c r="B110" s="140"/>
      <c r="C110" s="141" t="s">
        <v>139</v>
      </c>
      <c r="D110" s="141" t="s">
        <v>121</v>
      </c>
      <c r="E110" s="142" t="s">
        <v>1962</v>
      </c>
      <c r="F110" s="143" t="s">
        <v>1963</v>
      </c>
      <c r="G110" s="144" t="s">
        <v>270</v>
      </c>
      <c r="H110" s="145">
        <v>1462.097</v>
      </c>
      <c r="I110" s="146"/>
      <c r="J110" s="147">
        <f>ROUND(I110*H110,2)</f>
        <v>0</v>
      </c>
      <c r="K110" s="143" t="s">
        <v>271</v>
      </c>
      <c r="L110" s="36"/>
      <c r="M110" s="148" t="s">
        <v>3</v>
      </c>
      <c r="N110" s="149" t="s">
        <v>40</v>
      </c>
      <c r="O110" s="56"/>
      <c r="P110" s="150">
        <f>O110*H110</f>
        <v>0</v>
      </c>
      <c r="Q110" s="150">
        <v>0</v>
      </c>
      <c r="R110" s="150">
        <f>Q110*H110</f>
        <v>0</v>
      </c>
      <c r="S110" s="150">
        <v>0.75</v>
      </c>
      <c r="T110" s="151">
        <f>S110*H110</f>
        <v>1096.57275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152" t="s">
        <v>125</v>
      </c>
      <c r="AT110" s="152" t="s">
        <v>121</v>
      </c>
      <c r="AU110" s="152" t="s">
        <v>78</v>
      </c>
      <c r="AY110" s="20" t="s">
        <v>118</v>
      </c>
      <c r="BE110" s="153">
        <f>IF(N110="základní",J110,0)</f>
        <v>0</v>
      </c>
      <c r="BF110" s="153">
        <f>IF(N110="snížená",J110,0)</f>
        <v>0</v>
      </c>
      <c r="BG110" s="153">
        <f>IF(N110="zákl. přenesená",J110,0)</f>
        <v>0</v>
      </c>
      <c r="BH110" s="153">
        <f>IF(N110="sníž. přenesená",J110,0)</f>
        <v>0</v>
      </c>
      <c r="BI110" s="153">
        <f>IF(N110="nulová",J110,0)</f>
        <v>0</v>
      </c>
      <c r="BJ110" s="20" t="s">
        <v>31</v>
      </c>
      <c r="BK110" s="153">
        <f>ROUND(I110*H110,2)</f>
        <v>0</v>
      </c>
      <c r="BL110" s="20" t="s">
        <v>125</v>
      </c>
      <c r="BM110" s="152" t="s">
        <v>1964</v>
      </c>
    </row>
    <row r="111" spans="1:47" s="2" customFormat="1" ht="11.25">
      <c r="A111" s="35"/>
      <c r="B111" s="36"/>
      <c r="C111" s="35"/>
      <c r="D111" s="181" t="s">
        <v>273</v>
      </c>
      <c r="E111" s="35"/>
      <c r="F111" s="182" t="s">
        <v>1965</v>
      </c>
      <c r="G111" s="35"/>
      <c r="H111" s="35"/>
      <c r="I111" s="183"/>
      <c r="J111" s="35"/>
      <c r="K111" s="35"/>
      <c r="L111" s="36"/>
      <c r="M111" s="184"/>
      <c r="N111" s="185"/>
      <c r="O111" s="56"/>
      <c r="P111" s="56"/>
      <c r="Q111" s="56"/>
      <c r="R111" s="56"/>
      <c r="S111" s="56"/>
      <c r="T111" s="57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T111" s="20" t="s">
        <v>273</v>
      </c>
      <c r="AU111" s="20" t="s">
        <v>78</v>
      </c>
    </row>
    <row r="112" spans="2:51" s="13" customFormat="1" ht="11.25">
      <c r="B112" s="154"/>
      <c r="D112" s="155" t="s">
        <v>127</v>
      </c>
      <c r="E112" s="156" t="s">
        <v>3</v>
      </c>
      <c r="F112" s="157" t="s">
        <v>1954</v>
      </c>
      <c r="H112" s="158">
        <v>2983</v>
      </c>
      <c r="I112" s="159"/>
      <c r="L112" s="154"/>
      <c r="M112" s="160"/>
      <c r="N112" s="161"/>
      <c r="O112" s="161"/>
      <c r="P112" s="161"/>
      <c r="Q112" s="161"/>
      <c r="R112" s="161"/>
      <c r="S112" s="161"/>
      <c r="T112" s="162"/>
      <c r="AT112" s="156" t="s">
        <v>127</v>
      </c>
      <c r="AU112" s="156" t="s">
        <v>78</v>
      </c>
      <c r="AV112" s="13" t="s">
        <v>78</v>
      </c>
      <c r="AW112" s="13" t="s">
        <v>30</v>
      </c>
      <c r="AX112" s="13" t="s">
        <v>69</v>
      </c>
      <c r="AY112" s="156" t="s">
        <v>118</v>
      </c>
    </row>
    <row r="113" spans="2:51" s="13" customFormat="1" ht="11.25">
      <c r="B113" s="154"/>
      <c r="D113" s="155" t="s">
        <v>127</v>
      </c>
      <c r="E113" s="156" t="s">
        <v>3</v>
      </c>
      <c r="F113" s="157" t="s">
        <v>1955</v>
      </c>
      <c r="H113" s="158">
        <v>-1520.903</v>
      </c>
      <c r="I113" s="159"/>
      <c r="L113" s="154"/>
      <c r="M113" s="160"/>
      <c r="N113" s="161"/>
      <c r="O113" s="161"/>
      <c r="P113" s="161"/>
      <c r="Q113" s="161"/>
      <c r="R113" s="161"/>
      <c r="S113" s="161"/>
      <c r="T113" s="162"/>
      <c r="AT113" s="156" t="s">
        <v>127</v>
      </c>
      <c r="AU113" s="156" t="s">
        <v>78</v>
      </c>
      <c r="AV113" s="13" t="s">
        <v>78</v>
      </c>
      <c r="AW113" s="13" t="s">
        <v>30</v>
      </c>
      <c r="AX113" s="13" t="s">
        <v>69</v>
      </c>
      <c r="AY113" s="156" t="s">
        <v>118</v>
      </c>
    </row>
    <row r="114" spans="2:51" s="15" customFormat="1" ht="11.25">
      <c r="B114" s="170"/>
      <c r="D114" s="155" t="s">
        <v>127</v>
      </c>
      <c r="E114" s="171" t="s">
        <v>3</v>
      </c>
      <c r="F114" s="172" t="s">
        <v>150</v>
      </c>
      <c r="H114" s="173">
        <v>1462.097</v>
      </c>
      <c r="I114" s="174"/>
      <c r="L114" s="170"/>
      <c r="M114" s="175"/>
      <c r="N114" s="176"/>
      <c r="O114" s="176"/>
      <c r="P114" s="176"/>
      <c r="Q114" s="176"/>
      <c r="R114" s="176"/>
      <c r="S114" s="176"/>
      <c r="T114" s="177"/>
      <c r="AT114" s="171" t="s">
        <v>127</v>
      </c>
      <c r="AU114" s="171" t="s">
        <v>78</v>
      </c>
      <c r="AV114" s="15" t="s">
        <v>125</v>
      </c>
      <c r="AW114" s="15" t="s">
        <v>30</v>
      </c>
      <c r="AX114" s="15" t="s">
        <v>31</v>
      </c>
      <c r="AY114" s="171" t="s">
        <v>118</v>
      </c>
    </row>
    <row r="115" spans="1:65" s="2" customFormat="1" ht="37.9" customHeight="1">
      <c r="A115" s="35"/>
      <c r="B115" s="140"/>
      <c r="C115" s="141" t="s">
        <v>151</v>
      </c>
      <c r="D115" s="141" t="s">
        <v>121</v>
      </c>
      <c r="E115" s="142" t="s">
        <v>1966</v>
      </c>
      <c r="F115" s="143" t="s">
        <v>1963</v>
      </c>
      <c r="G115" s="144" t="s">
        <v>270</v>
      </c>
      <c r="H115" s="145">
        <v>1235.301</v>
      </c>
      <c r="I115" s="146"/>
      <c r="J115" s="147">
        <f>ROUND(I115*H115,2)</f>
        <v>0</v>
      </c>
      <c r="K115" s="143" t="s">
        <v>271</v>
      </c>
      <c r="L115" s="36"/>
      <c r="M115" s="148" t="s">
        <v>3</v>
      </c>
      <c r="N115" s="149" t="s">
        <v>40</v>
      </c>
      <c r="O115" s="56"/>
      <c r="P115" s="150">
        <f>O115*H115</f>
        <v>0</v>
      </c>
      <c r="Q115" s="150">
        <v>0</v>
      </c>
      <c r="R115" s="150">
        <f>Q115*H115</f>
        <v>0</v>
      </c>
      <c r="S115" s="150">
        <v>0.75</v>
      </c>
      <c r="T115" s="151">
        <f>S115*H115</f>
        <v>926.47575</v>
      </c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R115" s="152" t="s">
        <v>125</v>
      </c>
      <c r="AT115" s="152" t="s">
        <v>121</v>
      </c>
      <c r="AU115" s="152" t="s">
        <v>78</v>
      </c>
      <c r="AY115" s="20" t="s">
        <v>118</v>
      </c>
      <c r="BE115" s="153">
        <f>IF(N115="základní",J115,0)</f>
        <v>0</v>
      </c>
      <c r="BF115" s="153">
        <f>IF(N115="snížená",J115,0)</f>
        <v>0</v>
      </c>
      <c r="BG115" s="153">
        <f>IF(N115="zákl. přenesená",J115,0)</f>
        <v>0</v>
      </c>
      <c r="BH115" s="153">
        <f>IF(N115="sníž. přenesená",J115,0)</f>
        <v>0</v>
      </c>
      <c r="BI115" s="153">
        <f>IF(N115="nulová",J115,0)</f>
        <v>0</v>
      </c>
      <c r="BJ115" s="20" t="s">
        <v>31</v>
      </c>
      <c r="BK115" s="153">
        <f>ROUND(I115*H115,2)</f>
        <v>0</v>
      </c>
      <c r="BL115" s="20" t="s">
        <v>125</v>
      </c>
      <c r="BM115" s="152" t="s">
        <v>1967</v>
      </c>
    </row>
    <row r="116" spans="1:47" s="2" customFormat="1" ht="11.25">
      <c r="A116" s="35"/>
      <c r="B116" s="36"/>
      <c r="C116" s="35"/>
      <c r="D116" s="181" t="s">
        <v>273</v>
      </c>
      <c r="E116" s="35"/>
      <c r="F116" s="182" t="s">
        <v>1968</v>
      </c>
      <c r="G116" s="35"/>
      <c r="H116" s="35"/>
      <c r="I116" s="183"/>
      <c r="J116" s="35"/>
      <c r="K116" s="35"/>
      <c r="L116" s="36"/>
      <c r="M116" s="184"/>
      <c r="N116" s="185"/>
      <c r="O116" s="56"/>
      <c r="P116" s="56"/>
      <c r="Q116" s="56"/>
      <c r="R116" s="56"/>
      <c r="S116" s="56"/>
      <c r="T116" s="57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T116" s="20" t="s">
        <v>273</v>
      </c>
      <c r="AU116" s="20" t="s">
        <v>78</v>
      </c>
    </row>
    <row r="117" spans="2:51" s="14" customFormat="1" ht="11.25">
      <c r="B117" s="163"/>
      <c r="D117" s="155" t="s">
        <v>127</v>
      </c>
      <c r="E117" s="164" t="s">
        <v>3</v>
      </c>
      <c r="F117" s="165" t="s">
        <v>1960</v>
      </c>
      <c r="H117" s="164" t="s">
        <v>3</v>
      </c>
      <c r="I117" s="166"/>
      <c r="L117" s="163"/>
      <c r="M117" s="167"/>
      <c r="N117" s="168"/>
      <c r="O117" s="168"/>
      <c r="P117" s="168"/>
      <c r="Q117" s="168"/>
      <c r="R117" s="168"/>
      <c r="S117" s="168"/>
      <c r="T117" s="169"/>
      <c r="AT117" s="164" t="s">
        <v>127</v>
      </c>
      <c r="AU117" s="164" t="s">
        <v>78</v>
      </c>
      <c r="AV117" s="14" t="s">
        <v>31</v>
      </c>
      <c r="AW117" s="14" t="s">
        <v>30</v>
      </c>
      <c r="AX117" s="14" t="s">
        <v>69</v>
      </c>
      <c r="AY117" s="164" t="s">
        <v>118</v>
      </c>
    </row>
    <row r="118" spans="2:51" s="13" customFormat="1" ht="11.25">
      <c r="B118" s="154"/>
      <c r="D118" s="155" t="s">
        <v>127</v>
      </c>
      <c r="E118" s="156" t="s">
        <v>3</v>
      </c>
      <c r="F118" s="157" t="s">
        <v>1969</v>
      </c>
      <c r="H118" s="158">
        <v>1235.301</v>
      </c>
      <c r="I118" s="159"/>
      <c r="L118" s="154"/>
      <c r="M118" s="160"/>
      <c r="N118" s="161"/>
      <c r="O118" s="161"/>
      <c r="P118" s="161"/>
      <c r="Q118" s="161"/>
      <c r="R118" s="161"/>
      <c r="S118" s="161"/>
      <c r="T118" s="162"/>
      <c r="AT118" s="156" t="s">
        <v>127</v>
      </c>
      <c r="AU118" s="156" t="s">
        <v>78</v>
      </c>
      <c r="AV118" s="13" t="s">
        <v>78</v>
      </c>
      <c r="AW118" s="13" t="s">
        <v>30</v>
      </c>
      <c r="AX118" s="13" t="s">
        <v>69</v>
      </c>
      <c r="AY118" s="156" t="s">
        <v>118</v>
      </c>
    </row>
    <row r="119" spans="2:51" s="15" customFormat="1" ht="11.25">
      <c r="B119" s="170"/>
      <c r="D119" s="155" t="s">
        <v>127</v>
      </c>
      <c r="E119" s="171" t="s">
        <v>3</v>
      </c>
      <c r="F119" s="172" t="s">
        <v>150</v>
      </c>
      <c r="H119" s="173">
        <v>1235.301</v>
      </c>
      <c r="I119" s="174"/>
      <c r="L119" s="170"/>
      <c r="M119" s="175"/>
      <c r="N119" s="176"/>
      <c r="O119" s="176"/>
      <c r="P119" s="176"/>
      <c r="Q119" s="176"/>
      <c r="R119" s="176"/>
      <c r="S119" s="176"/>
      <c r="T119" s="177"/>
      <c r="AT119" s="171" t="s">
        <v>127</v>
      </c>
      <c r="AU119" s="171" t="s">
        <v>78</v>
      </c>
      <c r="AV119" s="15" t="s">
        <v>125</v>
      </c>
      <c r="AW119" s="15" t="s">
        <v>30</v>
      </c>
      <c r="AX119" s="15" t="s">
        <v>31</v>
      </c>
      <c r="AY119" s="171" t="s">
        <v>118</v>
      </c>
    </row>
    <row r="120" spans="1:65" s="2" customFormat="1" ht="37.9" customHeight="1">
      <c r="A120" s="35"/>
      <c r="B120" s="140"/>
      <c r="C120" s="141" t="s">
        <v>155</v>
      </c>
      <c r="D120" s="141" t="s">
        <v>121</v>
      </c>
      <c r="E120" s="142" t="s">
        <v>288</v>
      </c>
      <c r="F120" s="143" t="s">
        <v>289</v>
      </c>
      <c r="G120" s="144" t="s">
        <v>270</v>
      </c>
      <c r="H120" s="145">
        <v>1329.315</v>
      </c>
      <c r="I120" s="146"/>
      <c r="J120" s="147">
        <f>ROUND(I120*H120,2)</f>
        <v>0</v>
      </c>
      <c r="K120" s="143" t="s">
        <v>271</v>
      </c>
      <c r="L120" s="36"/>
      <c r="M120" s="148" t="s">
        <v>3</v>
      </c>
      <c r="N120" s="149" t="s">
        <v>40</v>
      </c>
      <c r="O120" s="56"/>
      <c r="P120" s="150">
        <f>O120*H120</f>
        <v>0</v>
      </c>
      <c r="Q120" s="150">
        <v>0</v>
      </c>
      <c r="R120" s="150">
        <f>Q120*H120</f>
        <v>0</v>
      </c>
      <c r="S120" s="150">
        <v>0.325</v>
      </c>
      <c r="T120" s="151">
        <f>S120*H120</f>
        <v>432.027375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152" t="s">
        <v>125</v>
      </c>
      <c r="AT120" s="152" t="s">
        <v>121</v>
      </c>
      <c r="AU120" s="152" t="s">
        <v>78</v>
      </c>
      <c r="AY120" s="20" t="s">
        <v>118</v>
      </c>
      <c r="BE120" s="153">
        <f>IF(N120="základní",J120,0)</f>
        <v>0</v>
      </c>
      <c r="BF120" s="153">
        <f>IF(N120="snížená",J120,0)</f>
        <v>0</v>
      </c>
      <c r="BG120" s="153">
        <f>IF(N120="zákl. přenesená",J120,0)</f>
        <v>0</v>
      </c>
      <c r="BH120" s="153">
        <f>IF(N120="sníž. přenesená",J120,0)</f>
        <v>0</v>
      </c>
      <c r="BI120" s="153">
        <f>IF(N120="nulová",J120,0)</f>
        <v>0</v>
      </c>
      <c r="BJ120" s="20" t="s">
        <v>31</v>
      </c>
      <c r="BK120" s="153">
        <f>ROUND(I120*H120,2)</f>
        <v>0</v>
      </c>
      <c r="BL120" s="20" t="s">
        <v>125</v>
      </c>
      <c r="BM120" s="152" t="s">
        <v>1970</v>
      </c>
    </row>
    <row r="121" spans="1:47" s="2" customFormat="1" ht="11.25">
      <c r="A121" s="35"/>
      <c r="B121" s="36"/>
      <c r="C121" s="35"/>
      <c r="D121" s="181" t="s">
        <v>273</v>
      </c>
      <c r="E121" s="35"/>
      <c r="F121" s="182" t="s">
        <v>291</v>
      </c>
      <c r="G121" s="35"/>
      <c r="H121" s="35"/>
      <c r="I121" s="183"/>
      <c r="J121" s="35"/>
      <c r="K121" s="35"/>
      <c r="L121" s="36"/>
      <c r="M121" s="184"/>
      <c r="N121" s="185"/>
      <c r="O121" s="56"/>
      <c r="P121" s="56"/>
      <c r="Q121" s="56"/>
      <c r="R121" s="56"/>
      <c r="S121" s="56"/>
      <c r="T121" s="57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T121" s="20" t="s">
        <v>273</v>
      </c>
      <c r="AU121" s="20" t="s">
        <v>78</v>
      </c>
    </row>
    <row r="122" spans="2:51" s="13" customFormat="1" ht="11.25">
      <c r="B122" s="154"/>
      <c r="D122" s="155" t="s">
        <v>127</v>
      </c>
      <c r="E122" s="156" t="s">
        <v>3</v>
      </c>
      <c r="F122" s="157" t="s">
        <v>1971</v>
      </c>
      <c r="H122" s="158">
        <v>1477</v>
      </c>
      <c r="I122" s="159"/>
      <c r="L122" s="154"/>
      <c r="M122" s="160"/>
      <c r="N122" s="161"/>
      <c r="O122" s="161"/>
      <c r="P122" s="161"/>
      <c r="Q122" s="161"/>
      <c r="R122" s="161"/>
      <c r="S122" s="161"/>
      <c r="T122" s="162"/>
      <c r="AT122" s="156" t="s">
        <v>127</v>
      </c>
      <c r="AU122" s="156" t="s">
        <v>78</v>
      </c>
      <c r="AV122" s="13" t="s">
        <v>78</v>
      </c>
      <c r="AW122" s="13" t="s">
        <v>30</v>
      </c>
      <c r="AX122" s="13" t="s">
        <v>69</v>
      </c>
      <c r="AY122" s="156" t="s">
        <v>118</v>
      </c>
    </row>
    <row r="123" spans="2:51" s="13" customFormat="1" ht="11.25">
      <c r="B123" s="154"/>
      <c r="D123" s="155" t="s">
        <v>127</v>
      </c>
      <c r="E123" s="156" t="s">
        <v>3</v>
      </c>
      <c r="F123" s="157" t="s">
        <v>1972</v>
      </c>
      <c r="H123" s="158">
        <v>-147.685</v>
      </c>
      <c r="I123" s="159"/>
      <c r="L123" s="154"/>
      <c r="M123" s="160"/>
      <c r="N123" s="161"/>
      <c r="O123" s="161"/>
      <c r="P123" s="161"/>
      <c r="Q123" s="161"/>
      <c r="R123" s="161"/>
      <c r="S123" s="161"/>
      <c r="T123" s="162"/>
      <c r="AT123" s="156" t="s">
        <v>127</v>
      </c>
      <c r="AU123" s="156" t="s">
        <v>78</v>
      </c>
      <c r="AV123" s="13" t="s">
        <v>78</v>
      </c>
      <c r="AW123" s="13" t="s">
        <v>30</v>
      </c>
      <c r="AX123" s="13" t="s">
        <v>69</v>
      </c>
      <c r="AY123" s="156" t="s">
        <v>118</v>
      </c>
    </row>
    <row r="124" spans="2:51" s="15" customFormat="1" ht="11.25">
      <c r="B124" s="170"/>
      <c r="D124" s="155" t="s">
        <v>127</v>
      </c>
      <c r="E124" s="171" t="s">
        <v>3</v>
      </c>
      <c r="F124" s="172" t="s">
        <v>150</v>
      </c>
      <c r="H124" s="173">
        <v>1329.315</v>
      </c>
      <c r="I124" s="174"/>
      <c r="L124" s="170"/>
      <c r="M124" s="175"/>
      <c r="N124" s="176"/>
      <c r="O124" s="176"/>
      <c r="P124" s="176"/>
      <c r="Q124" s="176"/>
      <c r="R124" s="176"/>
      <c r="S124" s="176"/>
      <c r="T124" s="177"/>
      <c r="AT124" s="171" t="s">
        <v>127</v>
      </c>
      <c r="AU124" s="171" t="s">
        <v>78</v>
      </c>
      <c r="AV124" s="15" t="s">
        <v>125</v>
      </c>
      <c r="AW124" s="15" t="s">
        <v>30</v>
      </c>
      <c r="AX124" s="15" t="s">
        <v>31</v>
      </c>
      <c r="AY124" s="171" t="s">
        <v>118</v>
      </c>
    </row>
    <row r="125" spans="1:65" s="2" customFormat="1" ht="33" customHeight="1">
      <c r="A125" s="35"/>
      <c r="B125" s="140"/>
      <c r="C125" s="141" t="s">
        <v>160</v>
      </c>
      <c r="D125" s="141" t="s">
        <v>121</v>
      </c>
      <c r="E125" s="142" t="s">
        <v>1973</v>
      </c>
      <c r="F125" s="143" t="s">
        <v>1974</v>
      </c>
      <c r="G125" s="144" t="s">
        <v>270</v>
      </c>
      <c r="H125" s="145">
        <v>1329.315</v>
      </c>
      <c r="I125" s="146"/>
      <c r="J125" s="147">
        <f>ROUND(I125*H125,2)</f>
        <v>0</v>
      </c>
      <c r="K125" s="143" t="s">
        <v>271</v>
      </c>
      <c r="L125" s="36"/>
      <c r="M125" s="148" t="s">
        <v>3</v>
      </c>
      <c r="N125" s="149" t="s">
        <v>40</v>
      </c>
      <c r="O125" s="56"/>
      <c r="P125" s="150">
        <f>O125*H125</f>
        <v>0</v>
      </c>
      <c r="Q125" s="150">
        <v>0</v>
      </c>
      <c r="R125" s="150">
        <f>Q125*H125</f>
        <v>0</v>
      </c>
      <c r="S125" s="150">
        <v>0.098</v>
      </c>
      <c r="T125" s="151">
        <f>S125*H125</f>
        <v>130.27287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52" t="s">
        <v>125</v>
      </c>
      <c r="AT125" s="152" t="s">
        <v>121</v>
      </c>
      <c r="AU125" s="152" t="s">
        <v>78</v>
      </c>
      <c r="AY125" s="20" t="s">
        <v>118</v>
      </c>
      <c r="BE125" s="153">
        <f>IF(N125="základní",J125,0)</f>
        <v>0</v>
      </c>
      <c r="BF125" s="153">
        <f>IF(N125="snížená",J125,0)</f>
        <v>0</v>
      </c>
      <c r="BG125" s="153">
        <f>IF(N125="zákl. přenesená",J125,0)</f>
        <v>0</v>
      </c>
      <c r="BH125" s="153">
        <f>IF(N125="sníž. přenesená",J125,0)</f>
        <v>0</v>
      </c>
      <c r="BI125" s="153">
        <f>IF(N125="nulová",J125,0)</f>
        <v>0</v>
      </c>
      <c r="BJ125" s="20" t="s">
        <v>31</v>
      </c>
      <c r="BK125" s="153">
        <f>ROUND(I125*H125,2)</f>
        <v>0</v>
      </c>
      <c r="BL125" s="20" t="s">
        <v>125</v>
      </c>
      <c r="BM125" s="152" t="s">
        <v>1975</v>
      </c>
    </row>
    <row r="126" spans="1:47" s="2" customFormat="1" ht="11.25">
      <c r="A126" s="35"/>
      <c r="B126" s="36"/>
      <c r="C126" s="35"/>
      <c r="D126" s="181" t="s">
        <v>273</v>
      </c>
      <c r="E126" s="35"/>
      <c r="F126" s="182" t="s">
        <v>1976</v>
      </c>
      <c r="G126" s="35"/>
      <c r="H126" s="35"/>
      <c r="I126" s="183"/>
      <c r="J126" s="35"/>
      <c r="K126" s="35"/>
      <c r="L126" s="36"/>
      <c r="M126" s="184"/>
      <c r="N126" s="185"/>
      <c r="O126" s="56"/>
      <c r="P126" s="56"/>
      <c r="Q126" s="56"/>
      <c r="R126" s="56"/>
      <c r="S126" s="56"/>
      <c r="T126" s="57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20" t="s">
        <v>273</v>
      </c>
      <c r="AU126" s="20" t="s">
        <v>78</v>
      </c>
    </row>
    <row r="127" spans="2:51" s="13" customFormat="1" ht="11.25">
      <c r="B127" s="154"/>
      <c r="D127" s="155" t="s">
        <v>127</v>
      </c>
      <c r="E127" s="156" t="s">
        <v>3</v>
      </c>
      <c r="F127" s="157" t="s">
        <v>1977</v>
      </c>
      <c r="H127" s="158">
        <v>1477</v>
      </c>
      <c r="I127" s="159"/>
      <c r="L127" s="154"/>
      <c r="M127" s="160"/>
      <c r="N127" s="161"/>
      <c r="O127" s="161"/>
      <c r="P127" s="161"/>
      <c r="Q127" s="161"/>
      <c r="R127" s="161"/>
      <c r="S127" s="161"/>
      <c r="T127" s="162"/>
      <c r="AT127" s="156" t="s">
        <v>127</v>
      </c>
      <c r="AU127" s="156" t="s">
        <v>78</v>
      </c>
      <c r="AV127" s="13" t="s">
        <v>78</v>
      </c>
      <c r="AW127" s="13" t="s">
        <v>30</v>
      </c>
      <c r="AX127" s="13" t="s">
        <v>69</v>
      </c>
      <c r="AY127" s="156" t="s">
        <v>118</v>
      </c>
    </row>
    <row r="128" spans="2:51" s="13" customFormat="1" ht="11.25">
      <c r="B128" s="154"/>
      <c r="D128" s="155" t="s">
        <v>127</v>
      </c>
      <c r="E128" s="156" t="s">
        <v>3</v>
      </c>
      <c r="F128" s="157" t="s">
        <v>1972</v>
      </c>
      <c r="H128" s="158">
        <v>-147.685</v>
      </c>
      <c r="I128" s="159"/>
      <c r="L128" s="154"/>
      <c r="M128" s="160"/>
      <c r="N128" s="161"/>
      <c r="O128" s="161"/>
      <c r="P128" s="161"/>
      <c r="Q128" s="161"/>
      <c r="R128" s="161"/>
      <c r="S128" s="161"/>
      <c r="T128" s="162"/>
      <c r="AT128" s="156" t="s">
        <v>127</v>
      </c>
      <c r="AU128" s="156" t="s">
        <v>78</v>
      </c>
      <c r="AV128" s="13" t="s">
        <v>78</v>
      </c>
      <c r="AW128" s="13" t="s">
        <v>30</v>
      </c>
      <c r="AX128" s="13" t="s">
        <v>69</v>
      </c>
      <c r="AY128" s="156" t="s">
        <v>118</v>
      </c>
    </row>
    <row r="129" spans="2:51" s="15" customFormat="1" ht="11.25">
      <c r="B129" s="170"/>
      <c r="D129" s="155" t="s">
        <v>127</v>
      </c>
      <c r="E129" s="171" t="s">
        <v>3</v>
      </c>
      <c r="F129" s="172" t="s">
        <v>150</v>
      </c>
      <c r="H129" s="173">
        <v>1329.315</v>
      </c>
      <c r="I129" s="174"/>
      <c r="L129" s="170"/>
      <c r="M129" s="175"/>
      <c r="N129" s="176"/>
      <c r="O129" s="176"/>
      <c r="P129" s="176"/>
      <c r="Q129" s="176"/>
      <c r="R129" s="176"/>
      <c r="S129" s="176"/>
      <c r="T129" s="177"/>
      <c r="AT129" s="171" t="s">
        <v>127</v>
      </c>
      <c r="AU129" s="171" t="s">
        <v>78</v>
      </c>
      <c r="AV129" s="15" t="s">
        <v>125</v>
      </c>
      <c r="AW129" s="15" t="s">
        <v>30</v>
      </c>
      <c r="AX129" s="15" t="s">
        <v>31</v>
      </c>
      <c r="AY129" s="171" t="s">
        <v>118</v>
      </c>
    </row>
    <row r="130" spans="1:65" s="2" customFormat="1" ht="24.2" customHeight="1">
      <c r="A130" s="35"/>
      <c r="B130" s="140"/>
      <c r="C130" s="141" t="s">
        <v>119</v>
      </c>
      <c r="D130" s="141" t="s">
        <v>121</v>
      </c>
      <c r="E130" s="142" t="s">
        <v>1978</v>
      </c>
      <c r="F130" s="143" t="s">
        <v>1979</v>
      </c>
      <c r="G130" s="144" t="s">
        <v>270</v>
      </c>
      <c r="H130" s="145">
        <v>1613.097</v>
      </c>
      <c r="I130" s="146"/>
      <c r="J130" s="147">
        <f>ROUND(I130*H130,2)</f>
        <v>0</v>
      </c>
      <c r="K130" s="143" t="s">
        <v>271</v>
      </c>
      <c r="L130" s="36"/>
      <c r="M130" s="148" t="s">
        <v>3</v>
      </c>
      <c r="N130" s="149" t="s">
        <v>40</v>
      </c>
      <c r="O130" s="56"/>
      <c r="P130" s="150">
        <f>O130*H130</f>
        <v>0</v>
      </c>
      <c r="Q130" s="150">
        <v>9E-05</v>
      </c>
      <c r="R130" s="150">
        <f>Q130*H130</f>
        <v>0.14517873</v>
      </c>
      <c r="S130" s="150">
        <v>0.115</v>
      </c>
      <c r="T130" s="151">
        <f>S130*H130</f>
        <v>185.506155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52" t="s">
        <v>125</v>
      </c>
      <c r="AT130" s="152" t="s">
        <v>121</v>
      </c>
      <c r="AU130" s="152" t="s">
        <v>78</v>
      </c>
      <c r="AY130" s="20" t="s">
        <v>118</v>
      </c>
      <c r="BE130" s="153">
        <f>IF(N130="základní",J130,0)</f>
        <v>0</v>
      </c>
      <c r="BF130" s="153">
        <f>IF(N130="snížená",J130,0)</f>
        <v>0</v>
      </c>
      <c r="BG130" s="153">
        <f>IF(N130="zákl. přenesená",J130,0)</f>
        <v>0</v>
      </c>
      <c r="BH130" s="153">
        <f>IF(N130="sníž. přenesená",J130,0)</f>
        <v>0</v>
      </c>
      <c r="BI130" s="153">
        <f>IF(N130="nulová",J130,0)</f>
        <v>0</v>
      </c>
      <c r="BJ130" s="20" t="s">
        <v>31</v>
      </c>
      <c r="BK130" s="153">
        <f>ROUND(I130*H130,2)</f>
        <v>0</v>
      </c>
      <c r="BL130" s="20" t="s">
        <v>125</v>
      </c>
      <c r="BM130" s="152" t="s">
        <v>1980</v>
      </c>
    </row>
    <row r="131" spans="1:47" s="2" customFormat="1" ht="11.25">
      <c r="A131" s="35"/>
      <c r="B131" s="36"/>
      <c r="C131" s="35"/>
      <c r="D131" s="181" t="s">
        <v>273</v>
      </c>
      <c r="E131" s="35"/>
      <c r="F131" s="182" t="s">
        <v>1981</v>
      </c>
      <c r="G131" s="35"/>
      <c r="H131" s="35"/>
      <c r="I131" s="183"/>
      <c r="J131" s="35"/>
      <c r="K131" s="35"/>
      <c r="L131" s="36"/>
      <c r="M131" s="184"/>
      <c r="N131" s="185"/>
      <c r="O131" s="56"/>
      <c r="P131" s="56"/>
      <c r="Q131" s="56"/>
      <c r="R131" s="56"/>
      <c r="S131" s="56"/>
      <c r="T131" s="57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20" t="s">
        <v>273</v>
      </c>
      <c r="AU131" s="20" t="s">
        <v>78</v>
      </c>
    </row>
    <row r="132" spans="2:51" s="13" customFormat="1" ht="11.25">
      <c r="B132" s="154"/>
      <c r="D132" s="155" t="s">
        <v>127</v>
      </c>
      <c r="E132" s="156" t="s">
        <v>3</v>
      </c>
      <c r="F132" s="157" t="s">
        <v>1982</v>
      </c>
      <c r="H132" s="158">
        <v>3134</v>
      </c>
      <c r="I132" s="159"/>
      <c r="L132" s="154"/>
      <c r="M132" s="160"/>
      <c r="N132" s="161"/>
      <c r="O132" s="161"/>
      <c r="P132" s="161"/>
      <c r="Q132" s="161"/>
      <c r="R132" s="161"/>
      <c r="S132" s="161"/>
      <c r="T132" s="162"/>
      <c r="AT132" s="156" t="s">
        <v>127</v>
      </c>
      <c r="AU132" s="156" t="s">
        <v>78</v>
      </c>
      <c r="AV132" s="13" t="s">
        <v>78</v>
      </c>
      <c r="AW132" s="13" t="s">
        <v>30</v>
      </c>
      <c r="AX132" s="13" t="s">
        <v>69</v>
      </c>
      <c r="AY132" s="156" t="s">
        <v>118</v>
      </c>
    </row>
    <row r="133" spans="2:51" s="13" customFormat="1" ht="11.25">
      <c r="B133" s="154"/>
      <c r="D133" s="155" t="s">
        <v>127</v>
      </c>
      <c r="E133" s="156" t="s">
        <v>3</v>
      </c>
      <c r="F133" s="157" t="s">
        <v>1955</v>
      </c>
      <c r="H133" s="158">
        <v>-1520.903</v>
      </c>
      <c r="I133" s="159"/>
      <c r="L133" s="154"/>
      <c r="M133" s="160"/>
      <c r="N133" s="161"/>
      <c r="O133" s="161"/>
      <c r="P133" s="161"/>
      <c r="Q133" s="161"/>
      <c r="R133" s="161"/>
      <c r="S133" s="161"/>
      <c r="T133" s="162"/>
      <c r="AT133" s="156" t="s">
        <v>127</v>
      </c>
      <c r="AU133" s="156" t="s">
        <v>78</v>
      </c>
      <c r="AV133" s="13" t="s">
        <v>78</v>
      </c>
      <c r="AW133" s="13" t="s">
        <v>30</v>
      </c>
      <c r="AX133" s="13" t="s">
        <v>69</v>
      </c>
      <c r="AY133" s="156" t="s">
        <v>118</v>
      </c>
    </row>
    <row r="134" spans="2:51" s="15" customFormat="1" ht="11.25">
      <c r="B134" s="170"/>
      <c r="D134" s="155" t="s">
        <v>127</v>
      </c>
      <c r="E134" s="171" t="s">
        <v>3</v>
      </c>
      <c r="F134" s="172" t="s">
        <v>150</v>
      </c>
      <c r="H134" s="173">
        <v>1613.097</v>
      </c>
      <c r="I134" s="174"/>
      <c r="L134" s="170"/>
      <c r="M134" s="175"/>
      <c r="N134" s="176"/>
      <c r="O134" s="176"/>
      <c r="P134" s="176"/>
      <c r="Q134" s="176"/>
      <c r="R134" s="176"/>
      <c r="S134" s="176"/>
      <c r="T134" s="177"/>
      <c r="AT134" s="171" t="s">
        <v>127</v>
      </c>
      <c r="AU134" s="171" t="s">
        <v>78</v>
      </c>
      <c r="AV134" s="15" t="s">
        <v>125</v>
      </c>
      <c r="AW134" s="15" t="s">
        <v>30</v>
      </c>
      <c r="AX134" s="15" t="s">
        <v>31</v>
      </c>
      <c r="AY134" s="171" t="s">
        <v>118</v>
      </c>
    </row>
    <row r="135" spans="1:65" s="2" customFormat="1" ht="24.2" customHeight="1">
      <c r="A135" s="35"/>
      <c r="B135" s="140"/>
      <c r="C135" s="141" t="s">
        <v>168</v>
      </c>
      <c r="D135" s="141" t="s">
        <v>121</v>
      </c>
      <c r="E135" s="142" t="s">
        <v>1983</v>
      </c>
      <c r="F135" s="143" t="s">
        <v>1984</v>
      </c>
      <c r="G135" s="144" t="s">
        <v>270</v>
      </c>
      <c r="H135" s="145">
        <v>1462.097</v>
      </c>
      <c r="I135" s="146"/>
      <c r="J135" s="147">
        <f>ROUND(I135*H135,2)</f>
        <v>0</v>
      </c>
      <c r="K135" s="143" t="s">
        <v>271</v>
      </c>
      <c r="L135" s="36"/>
      <c r="M135" s="148" t="s">
        <v>3</v>
      </c>
      <c r="N135" s="149" t="s">
        <v>40</v>
      </c>
      <c r="O135" s="56"/>
      <c r="P135" s="150">
        <f>O135*H135</f>
        <v>0</v>
      </c>
      <c r="Q135" s="150">
        <v>0.00016</v>
      </c>
      <c r="R135" s="150">
        <f>Q135*H135</f>
        <v>0.23393552</v>
      </c>
      <c r="S135" s="150">
        <v>0.23</v>
      </c>
      <c r="T135" s="151">
        <f>S135*H135</f>
        <v>336.28231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52" t="s">
        <v>125</v>
      </c>
      <c r="AT135" s="152" t="s">
        <v>121</v>
      </c>
      <c r="AU135" s="152" t="s">
        <v>78</v>
      </c>
      <c r="AY135" s="20" t="s">
        <v>118</v>
      </c>
      <c r="BE135" s="153">
        <f>IF(N135="základní",J135,0)</f>
        <v>0</v>
      </c>
      <c r="BF135" s="153">
        <f>IF(N135="snížená",J135,0)</f>
        <v>0</v>
      </c>
      <c r="BG135" s="153">
        <f>IF(N135="zákl. přenesená",J135,0)</f>
        <v>0</v>
      </c>
      <c r="BH135" s="153">
        <f>IF(N135="sníž. přenesená",J135,0)</f>
        <v>0</v>
      </c>
      <c r="BI135" s="153">
        <f>IF(N135="nulová",J135,0)</f>
        <v>0</v>
      </c>
      <c r="BJ135" s="20" t="s">
        <v>31</v>
      </c>
      <c r="BK135" s="153">
        <f>ROUND(I135*H135,2)</f>
        <v>0</v>
      </c>
      <c r="BL135" s="20" t="s">
        <v>125</v>
      </c>
      <c r="BM135" s="152" t="s">
        <v>1985</v>
      </c>
    </row>
    <row r="136" spans="1:47" s="2" customFormat="1" ht="11.25">
      <c r="A136" s="35"/>
      <c r="B136" s="36"/>
      <c r="C136" s="35"/>
      <c r="D136" s="181" t="s">
        <v>273</v>
      </c>
      <c r="E136" s="35"/>
      <c r="F136" s="182" t="s">
        <v>1986</v>
      </c>
      <c r="G136" s="35"/>
      <c r="H136" s="35"/>
      <c r="I136" s="183"/>
      <c r="J136" s="35"/>
      <c r="K136" s="35"/>
      <c r="L136" s="36"/>
      <c r="M136" s="184"/>
      <c r="N136" s="185"/>
      <c r="O136" s="56"/>
      <c r="P136" s="56"/>
      <c r="Q136" s="56"/>
      <c r="R136" s="56"/>
      <c r="S136" s="56"/>
      <c r="T136" s="57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T136" s="20" t="s">
        <v>273</v>
      </c>
      <c r="AU136" s="20" t="s">
        <v>78</v>
      </c>
    </row>
    <row r="137" spans="2:51" s="13" customFormat="1" ht="11.25">
      <c r="B137" s="154"/>
      <c r="D137" s="155" t="s">
        <v>127</v>
      </c>
      <c r="E137" s="156" t="s">
        <v>3</v>
      </c>
      <c r="F137" s="157" t="s">
        <v>1987</v>
      </c>
      <c r="H137" s="158">
        <v>2983</v>
      </c>
      <c r="I137" s="159"/>
      <c r="L137" s="154"/>
      <c r="M137" s="160"/>
      <c r="N137" s="161"/>
      <c r="O137" s="161"/>
      <c r="P137" s="161"/>
      <c r="Q137" s="161"/>
      <c r="R137" s="161"/>
      <c r="S137" s="161"/>
      <c r="T137" s="162"/>
      <c r="AT137" s="156" t="s">
        <v>127</v>
      </c>
      <c r="AU137" s="156" t="s">
        <v>78</v>
      </c>
      <c r="AV137" s="13" t="s">
        <v>78</v>
      </c>
      <c r="AW137" s="13" t="s">
        <v>30</v>
      </c>
      <c r="AX137" s="13" t="s">
        <v>69</v>
      </c>
      <c r="AY137" s="156" t="s">
        <v>118</v>
      </c>
    </row>
    <row r="138" spans="2:51" s="13" customFormat="1" ht="11.25">
      <c r="B138" s="154"/>
      <c r="D138" s="155" t="s">
        <v>127</v>
      </c>
      <c r="E138" s="156" t="s">
        <v>3</v>
      </c>
      <c r="F138" s="157" t="s">
        <v>1955</v>
      </c>
      <c r="H138" s="158">
        <v>-1520.903</v>
      </c>
      <c r="I138" s="159"/>
      <c r="L138" s="154"/>
      <c r="M138" s="160"/>
      <c r="N138" s="161"/>
      <c r="O138" s="161"/>
      <c r="P138" s="161"/>
      <c r="Q138" s="161"/>
      <c r="R138" s="161"/>
      <c r="S138" s="161"/>
      <c r="T138" s="162"/>
      <c r="AT138" s="156" t="s">
        <v>127</v>
      </c>
      <c r="AU138" s="156" t="s">
        <v>78</v>
      </c>
      <c r="AV138" s="13" t="s">
        <v>78</v>
      </c>
      <c r="AW138" s="13" t="s">
        <v>30</v>
      </c>
      <c r="AX138" s="13" t="s">
        <v>69</v>
      </c>
      <c r="AY138" s="156" t="s">
        <v>118</v>
      </c>
    </row>
    <row r="139" spans="2:51" s="15" customFormat="1" ht="11.25">
      <c r="B139" s="170"/>
      <c r="D139" s="155" t="s">
        <v>127</v>
      </c>
      <c r="E139" s="171" t="s">
        <v>3</v>
      </c>
      <c r="F139" s="172" t="s">
        <v>150</v>
      </c>
      <c r="H139" s="173">
        <v>1462.097</v>
      </c>
      <c r="I139" s="174"/>
      <c r="L139" s="170"/>
      <c r="M139" s="175"/>
      <c r="N139" s="176"/>
      <c r="O139" s="176"/>
      <c r="P139" s="176"/>
      <c r="Q139" s="176"/>
      <c r="R139" s="176"/>
      <c r="S139" s="176"/>
      <c r="T139" s="177"/>
      <c r="AT139" s="171" t="s">
        <v>127</v>
      </c>
      <c r="AU139" s="171" t="s">
        <v>78</v>
      </c>
      <c r="AV139" s="15" t="s">
        <v>125</v>
      </c>
      <c r="AW139" s="15" t="s">
        <v>30</v>
      </c>
      <c r="AX139" s="15" t="s">
        <v>31</v>
      </c>
      <c r="AY139" s="171" t="s">
        <v>118</v>
      </c>
    </row>
    <row r="140" spans="1:65" s="2" customFormat="1" ht="24.2" customHeight="1">
      <c r="A140" s="35"/>
      <c r="B140" s="140"/>
      <c r="C140" s="141" t="s">
        <v>173</v>
      </c>
      <c r="D140" s="141" t="s">
        <v>121</v>
      </c>
      <c r="E140" s="142" t="s">
        <v>1988</v>
      </c>
      <c r="F140" s="143" t="s">
        <v>1989</v>
      </c>
      <c r="G140" s="144" t="s">
        <v>142</v>
      </c>
      <c r="H140" s="145">
        <v>191.25</v>
      </c>
      <c r="I140" s="146"/>
      <c r="J140" s="147">
        <f>ROUND(I140*H140,2)</f>
        <v>0</v>
      </c>
      <c r="K140" s="143" t="s">
        <v>271</v>
      </c>
      <c r="L140" s="36"/>
      <c r="M140" s="148" t="s">
        <v>3</v>
      </c>
      <c r="N140" s="149" t="s">
        <v>40</v>
      </c>
      <c r="O140" s="56"/>
      <c r="P140" s="150">
        <f>O140*H140</f>
        <v>0</v>
      </c>
      <c r="Q140" s="150">
        <v>0</v>
      </c>
      <c r="R140" s="150">
        <f>Q140*H140</f>
        <v>0</v>
      </c>
      <c r="S140" s="150">
        <v>0.23</v>
      </c>
      <c r="T140" s="151">
        <f>S140*H140</f>
        <v>43.987500000000004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52" t="s">
        <v>125</v>
      </c>
      <c r="AT140" s="152" t="s">
        <v>121</v>
      </c>
      <c r="AU140" s="152" t="s">
        <v>78</v>
      </c>
      <c r="AY140" s="20" t="s">
        <v>118</v>
      </c>
      <c r="BE140" s="153">
        <f>IF(N140="základní",J140,0)</f>
        <v>0</v>
      </c>
      <c r="BF140" s="153">
        <f>IF(N140="snížená",J140,0)</f>
        <v>0</v>
      </c>
      <c r="BG140" s="153">
        <f>IF(N140="zákl. přenesená",J140,0)</f>
        <v>0</v>
      </c>
      <c r="BH140" s="153">
        <f>IF(N140="sníž. přenesená",J140,0)</f>
        <v>0</v>
      </c>
      <c r="BI140" s="153">
        <f>IF(N140="nulová",J140,0)</f>
        <v>0</v>
      </c>
      <c r="BJ140" s="20" t="s">
        <v>31</v>
      </c>
      <c r="BK140" s="153">
        <f>ROUND(I140*H140,2)</f>
        <v>0</v>
      </c>
      <c r="BL140" s="20" t="s">
        <v>125</v>
      </c>
      <c r="BM140" s="152" t="s">
        <v>1990</v>
      </c>
    </row>
    <row r="141" spans="1:47" s="2" customFormat="1" ht="11.25">
      <c r="A141" s="35"/>
      <c r="B141" s="36"/>
      <c r="C141" s="35"/>
      <c r="D141" s="181" t="s">
        <v>273</v>
      </c>
      <c r="E141" s="35"/>
      <c r="F141" s="182" t="s">
        <v>1991</v>
      </c>
      <c r="G141" s="35"/>
      <c r="H141" s="35"/>
      <c r="I141" s="183"/>
      <c r="J141" s="35"/>
      <c r="K141" s="35"/>
      <c r="L141" s="36"/>
      <c r="M141" s="184"/>
      <c r="N141" s="185"/>
      <c r="O141" s="56"/>
      <c r="P141" s="56"/>
      <c r="Q141" s="56"/>
      <c r="R141" s="56"/>
      <c r="S141" s="56"/>
      <c r="T141" s="57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T141" s="20" t="s">
        <v>273</v>
      </c>
      <c r="AU141" s="20" t="s">
        <v>78</v>
      </c>
    </row>
    <row r="142" spans="2:51" s="13" customFormat="1" ht="11.25">
      <c r="B142" s="154"/>
      <c r="D142" s="155" t="s">
        <v>127</v>
      </c>
      <c r="E142" s="156" t="s">
        <v>3</v>
      </c>
      <c r="F142" s="157" t="s">
        <v>1992</v>
      </c>
      <c r="H142" s="158">
        <v>191.25</v>
      </c>
      <c r="I142" s="159"/>
      <c r="L142" s="154"/>
      <c r="M142" s="160"/>
      <c r="N142" s="161"/>
      <c r="O142" s="161"/>
      <c r="P142" s="161"/>
      <c r="Q142" s="161"/>
      <c r="R142" s="161"/>
      <c r="S142" s="161"/>
      <c r="T142" s="162"/>
      <c r="AT142" s="156" t="s">
        <v>127</v>
      </c>
      <c r="AU142" s="156" t="s">
        <v>78</v>
      </c>
      <c r="AV142" s="13" t="s">
        <v>78</v>
      </c>
      <c r="AW142" s="13" t="s">
        <v>30</v>
      </c>
      <c r="AX142" s="13" t="s">
        <v>31</v>
      </c>
      <c r="AY142" s="156" t="s">
        <v>118</v>
      </c>
    </row>
    <row r="143" spans="1:65" s="2" customFormat="1" ht="24.2" customHeight="1">
      <c r="A143" s="35"/>
      <c r="B143" s="140"/>
      <c r="C143" s="141" t="s">
        <v>9</v>
      </c>
      <c r="D143" s="141" t="s">
        <v>121</v>
      </c>
      <c r="E143" s="142" t="s">
        <v>985</v>
      </c>
      <c r="F143" s="143" t="s">
        <v>986</v>
      </c>
      <c r="G143" s="144" t="s">
        <v>142</v>
      </c>
      <c r="H143" s="145">
        <v>317</v>
      </c>
      <c r="I143" s="146"/>
      <c r="J143" s="147">
        <f>ROUND(I143*H143,2)</f>
        <v>0</v>
      </c>
      <c r="K143" s="143" t="s">
        <v>271</v>
      </c>
      <c r="L143" s="36"/>
      <c r="M143" s="148" t="s">
        <v>3</v>
      </c>
      <c r="N143" s="149" t="s">
        <v>40</v>
      </c>
      <c r="O143" s="56"/>
      <c r="P143" s="150">
        <f>O143*H143</f>
        <v>0</v>
      </c>
      <c r="Q143" s="150">
        <v>0</v>
      </c>
      <c r="R143" s="150">
        <f>Q143*H143</f>
        <v>0</v>
      </c>
      <c r="S143" s="150">
        <v>0.29</v>
      </c>
      <c r="T143" s="151">
        <f>S143*H143</f>
        <v>91.92999999999999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52" t="s">
        <v>125</v>
      </c>
      <c r="AT143" s="152" t="s">
        <v>121</v>
      </c>
      <c r="AU143" s="152" t="s">
        <v>78</v>
      </c>
      <c r="AY143" s="20" t="s">
        <v>118</v>
      </c>
      <c r="BE143" s="153">
        <f>IF(N143="základní",J143,0)</f>
        <v>0</v>
      </c>
      <c r="BF143" s="153">
        <f>IF(N143="snížená",J143,0)</f>
        <v>0</v>
      </c>
      <c r="BG143" s="153">
        <f>IF(N143="zákl. přenesená",J143,0)</f>
        <v>0</v>
      </c>
      <c r="BH143" s="153">
        <f>IF(N143="sníž. přenesená",J143,0)</f>
        <v>0</v>
      </c>
      <c r="BI143" s="153">
        <f>IF(N143="nulová",J143,0)</f>
        <v>0</v>
      </c>
      <c r="BJ143" s="20" t="s">
        <v>31</v>
      </c>
      <c r="BK143" s="153">
        <f>ROUND(I143*H143,2)</f>
        <v>0</v>
      </c>
      <c r="BL143" s="20" t="s">
        <v>125</v>
      </c>
      <c r="BM143" s="152" t="s">
        <v>1993</v>
      </c>
    </row>
    <row r="144" spans="1:47" s="2" customFormat="1" ht="11.25">
      <c r="A144" s="35"/>
      <c r="B144" s="36"/>
      <c r="C144" s="35"/>
      <c r="D144" s="181" t="s">
        <v>273</v>
      </c>
      <c r="E144" s="35"/>
      <c r="F144" s="182" t="s">
        <v>988</v>
      </c>
      <c r="G144" s="35"/>
      <c r="H144" s="35"/>
      <c r="I144" s="183"/>
      <c r="J144" s="35"/>
      <c r="K144" s="35"/>
      <c r="L144" s="36"/>
      <c r="M144" s="184"/>
      <c r="N144" s="185"/>
      <c r="O144" s="56"/>
      <c r="P144" s="56"/>
      <c r="Q144" s="56"/>
      <c r="R144" s="56"/>
      <c r="S144" s="56"/>
      <c r="T144" s="57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T144" s="20" t="s">
        <v>273</v>
      </c>
      <c r="AU144" s="20" t="s">
        <v>78</v>
      </c>
    </row>
    <row r="145" spans="2:51" s="14" customFormat="1" ht="11.25">
      <c r="B145" s="163"/>
      <c r="D145" s="155" t="s">
        <v>127</v>
      </c>
      <c r="E145" s="164" t="s">
        <v>3</v>
      </c>
      <c r="F145" s="165" t="s">
        <v>1994</v>
      </c>
      <c r="H145" s="164" t="s">
        <v>3</v>
      </c>
      <c r="I145" s="166"/>
      <c r="L145" s="163"/>
      <c r="M145" s="167"/>
      <c r="N145" s="168"/>
      <c r="O145" s="168"/>
      <c r="P145" s="168"/>
      <c r="Q145" s="168"/>
      <c r="R145" s="168"/>
      <c r="S145" s="168"/>
      <c r="T145" s="169"/>
      <c r="AT145" s="164" t="s">
        <v>127</v>
      </c>
      <c r="AU145" s="164" t="s">
        <v>78</v>
      </c>
      <c r="AV145" s="14" t="s">
        <v>31</v>
      </c>
      <c r="AW145" s="14" t="s">
        <v>30</v>
      </c>
      <c r="AX145" s="14" t="s">
        <v>69</v>
      </c>
      <c r="AY145" s="164" t="s">
        <v>118</v>
      </c>
    </row>
    <row r="146" spans="2:51" s="13" customFormat="1" ht="11.25">
      <c r="B146" s="154"/>
      <c r="D146" s="155" t="s">
        <v>127</v>
      </c>
      <c r="E146" s="156" t="s">
        <v>3</v>
      </c>
      <c r="F146" s="157" t="s">
        <v>1995</v>
      </c>
      <c r="H146" s="158">
        <v>317</v>
      </c>
      <c r="I146" s="159"/>
      <c r="L146" s="154"/>
      <c r="M146" s="160"/>
      <c r="N146" s="161"/>
      <c r="O146" s="161"/>
      <c r="P146" s="161"/>
      <c r="Q146" s="161"/>
      <c r="R146" s="161"/>
      <c r="S146" s="161"/>
      <c r="T146" s="162"/>
      <c r="AT146" s="156" t="s">
        <v>127</v>
      </c>
      <c r="AU146" s="156" t="s">
        <v>78</v>
      </c>
      <c r="AV146" s="13" t="s">
        <v>78</v>
      </c>
      <c r="AW146" s="13" t="s">
        <v>30</v>
      </c>
      <c r="AX146" s="13" t="s">
        <v>31</v>
      </c>
      <c r="AY146" s="156" t="s">
        <v>118</v>
      </c>
    </row>
    <row r="147" spans="1:65" s="2" customFormat="1" ht="24.2" customHeight="1">
      <c r="A147" s="35"/>
      <c r="B147" s="140"/>
      <c r="C147" s="141" t="s">
        <v>182</v>
      </c>
      <c r="D147" s="141" t="s">
        <v>121</v>
      </c>
      <c r="E147" s="142" t="s">
        <v>990</v>
      </c>
      <c r="F147" s="143" t="s">
        <v>991</v>
      </c>
      <c r="G147" s="144" t="s">
        <v>142</v>
      </c>
      <c r="H147" s="145">
        <v>586</v>
      </c>
      <c r="I147" s="146"/>
      <c r="J147" s="147">
        <f>ROUND(I147*H147,2)</f>
        <v>0</v>
      </c>
      <c r="K147" s="143" t="s">
        <v>271</v>
      </c>
      <c r="L147" s="36"/>
      <c r="M147" s="148" t="s">
        <v>3</v>
      </c>
      <c r="N147" s="149" t="s">
        <v>40</v>
      </c>
      <c r="O147" s="56"/>
      <c r="P147" s="150">
        <f>O147*H147</f>
        <v>0</v>
      </c>
      <c r="Q147" s="150">
        <v>0</v>
      </c>
      <c r="R147" s="150">
        <f>Q147*H147</f>
        <v>0</v>
      </c>
      <c r="S147" s="150">
        <v>0.205</v>
      </c>
      <c r="T147" s="151">
        <f>S147*H147</f>
        <v>120.13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52" t="s">
        <v>125</v>
      </c>
      <c r="AT147" s="152" t="s">
        <v>121</v>
      </c>
      <c r="AU147" s="152" t="s">
        <v>78</v>
      </c>
      <c r="AY147" s="20" t="s">
        <v>118</v>
      </c>
      <c r="BE147" s="153">
        <f>IF(N147="základní",J147,0)</f>
        <v>0</v>
      </c>
      <c r="BF147" s="153">
        <f>IF(N147="snížená",J147,0)</f>
        <v>0</v>
      </c>
      <c r="BG147" s="153">
        <f>IF(N147="zákl. přenesená",J147,0)</f>
        <v>0</v>
      </c>
      <c r="BH147" s="153">
        <f>IF(N147="sníž. přenesená",J147,0)</f>
        <v>0</v>
      </c>
      <c r="BI147" s="153">
        <f>IF(N147="nulová",J147,0)</f>
        <v>0</v>
      </c>
      <c r="BJ147" s="20" t="s">
        <v>31</v>
      </c>
      <c r="BK147" s="153">
        <f>ROUND(I147*H147,2)</f>
        <v>0</v>
      </c>
      <c r="BL147" s="20" t="s">
        <v>125</v>
      </c>
      <c r="BM147" s="152" t="s">
        <v>1996</v>
      </c>
    </row>
    <row r="148" spans="1:47" s="2" customFormat="1" ht="11.25">
      <c r="A148" s="35"/>
      <c r="B148" s="36"/>
      <c r="C148" s="35"/>
      <c r="D148" s="181" t="s">
        <v>273</v>
      </c>
      <c r="E148" s="35"/>
      <c r="F148" s="182" t="s">
        <v>993</v>
      </c>
      <c r="G148" s="35"/>
      <c r="H148" s="35"/>
      <c r="I148" s="183"/>
      <c r="J148" s="35"/>
      <c r="K148" s="35"/>
      <c r="L148" s="36"/>
      <c r="M148" s="184"/>
      <c r="N148" s="185"/>
      <c r="O148" s="56"/>
      <c r="P148" s="56"/>
      <c r="Q148" s="56"/>
      <c r="R148" s="56"/>
      <c r="S148" s="56"/>
      <c r="T148" s="57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T148" s="20" t="s">
        <v>273</v>
      </c>
      <c r="AU148" s="20" t="s">
        <v>78</v>
      </c>
    </row>
    <row r="149" spans="2:51" s="13" customFormat="1" ht="11.25">
      <c r="B149" s="154"/>
      <c r="D149" s="155" t="s">
        <v>127</v>
      </c>
      <c r="E149" s="156" t="s">
        <v>3</v>
      </c>
      <c r="F149" s="157" t="s">
        <v>1997</v>
      </c>
      <c r="H149" s="158">
        <v>586</v>
      </c>
      <c r="I149" s="159"/>
      <c r="L149" s="154"/>
      <c r="M149" s="160"/>
      <c r="N149" s="161"/>
      <c r="O149" s="161"/>
      <c r="P149" s="161"/>
      <c r="Q149" s="161"/>
      <c r="R149" s="161"/>
      <c r="S149" s="161"/>
      <c r="T149" s="162"/>
      <c r="AT149" s="156" t="s">
        <v>127</v>
      </c>
      <c r="AU149" s="156" t="s">
        <v>78</v>
      </c>
      <c r="AV149" s="13" t="s">
        <v>78</v>
      </c>
      <c r="AW149" s="13" t="s">
        <v>30</v>
      </c>
      <c r="AX149" s="13" t="s">
        <v>31</v>
      </c>
      <c r="AY149" s="156" t="s">
        <v>118</v>
      </c>
    </row>
    <row r="150" spans="1:65" s="2" customFormat="1" ht="16.5" customHeight="1">
      <c r="A150" s="35"/>
      <c r="B150" s="140"/>
      <c r="C150" s="141" t="s">
        <v>187</v>
      </c>
      <c r="D150" s="141" t="s">
        <v>121</v>
      </c>
      <c r="E150" s="142" t="s">
        <v>995</v>
      </c>
      <c r="F150" s="143" t="s">
        <v>996</v>
      </c>
      <c r="G150" s="144" t="s">
        <v>270</v>
      </c>
      <c r="H150" s="145">
        <v>120</v>
      </c>
      <c r="I150" s="146"/>
      <c r="J150" s="147">
        <f>ROUND(I150*H150,2)</f>
        <v>0</v>
      </c>
      <c r="K150" s="143" t="s">
        <v>271</v>
      </c>
      <c r="L150" s="36"/>
      <c r="M150" s="148" t="s">
        <v>3</v>
      </c>
      <c r="N150" s="149" t="s">
        <v>40</v>
      </c>
      <c r="O150" s="56"/>
      <c r="P150" s="150">
        <f>O150*H150</f>
        <v>0</v>
      </c>
      <c r="Q150" s="150">
        <v>0</v>
      </c>
      <c r="R150" s="150">
        <f>Q150*H150</f>
        <v>0</v>
      </c>
      <c r="S150" s="150">
        <v>0</v>
      </c>
      <c r="T150" s="151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152" t="s">
        <v>125</v>
      </c>
      <c r="AT150" s="152" t="s">
        <v>121</v>
      </c>
      <c r="AU150" s="152" t="s">
        <v>78</v>
      </c>
      <c r="AY150" s="20" t="s">
        <v>118</v>
      </c>
      <c r="BE150" s="153">
        <f>IF(N150="základní",J150,0)</f>
        <v>0</v>
      </c>
      <c r="BF150" s="153">
        <f>IF(N150="snížená",J150,0)</f>
        <v>0</v>
      </c>
      <c r="BG150" s="153">
        <f>IF(N150="zákl. přenesená",J150,0)</f>
        <v>0</v>
      </c>
      <c r="BH150" s="153">
        <f>IF(N150="sníž. přenesená",J150,0)</f>
        <v>0</v>
      </c>
      <c r="BI150" s="153">
        <f>IF(N150="nulová",J150,0)</f>
        <v>0</v>
      </c>
      <c r="BJ150" s="20" t="s">
        <v>31</v>
      </c>
      <c r="BK150" s="153">
        <f>ROUND(I150*H150,2)</f>
        <v>0</v>
      </c>
      <c r="BL150" s="20" t="s">
        <v>125</v>
      </c>
      <c r="BM150" s="152" t="s">
        <v>1998</v>
      </c>
    </row>
    <row r="151" spans="1:47" s="2" customFormat="1" ht="11.25">
      <c r="A151" s="35"/>
      <c r="B151" s="36"/>
      <c r="C151" s="35"/>
      <c r="D151" s="181" t="s">
        <v>273</v>
      </c>
      <c r="E151" s="35"/>
      <c r="F151" s="182" t="s">
        <v>998</v>
      </c>
      <c r="G151" s="35"/>
      <c r="H151" s="35"/>
      <c r="I151" s="183"/>
      <c r="J151" s="35"/>
      <c r="K151" s="35"/>
      <c r="L151" s="36"/>
      <c r="M151" s="184"/>
      <c r="N151" s="185"/>
      <c r="O151" s="56"/>
      <c r="P151" s="56"/>
      <c r="Q151" s="56"/>
      <c r="R151" s="56"/>
      <c r="S151" s="56"/>
      <c r="T151" s="57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T151" s="20" t="s">
        <v>273</v>
      </c>
      <c r="AU151" s="20" t="s">
        <v>78</v>
      </c>
    </row>
    <row r="152" spans="2:51" s="13" customFormat="1" ht="11.25">
      <c r="B152" s="154"/>
      <c r="D152" s="155" t="s">
        <v>127</v>
      </c>
      <c r="E152" s="156" t="s">
        <v>3</v>
      </c>
      <c r="F152" s="157" t="s">
        <v>1999</v>
      </c>
      <c r="H152" s="158">
        <v>120</v>
      </c>
      <c r="I152" s="159"/>
      <c r="L152" s="154"/>
      <c r="M152" s="160"/>
      <c r="N152" s="161"/>
      <c r="O152" s="161"/>
      <c r="P152" s="161"/>
      <c r="Q152" s="161"/>
      <c r="R152" s="161"/>
      <c r="S152" s="161"/>
      <c r="T152" s="162"/>
      <c r="AT152" s="156" t="s">
        <v>127</v>
      </c>
      <c r="AU152" s="156" t="s">
        <v>78</v>
      </c>
      <c r="AV152" s="13" t="s">
        <v>78</v>
      </c>
      <c r="AW152" s="13" t="s">
        <v>30</v>
      </c>
      <c r="AX152" s="13" t="s">
        <v>31</v>
      </c>
      <c r="AY152" s="156" t="s">
        <v>118</v>
      </c>
    </row>
    <row r="153" spans="1:65" s="2" customFormat="1" ht="21.75" customHeight="1">
      <c r="A153" s="35"/>
      <c r="B153" s="140"/>
      <c r="C153" s="141" t="s">
        <v>191</v>
      </c>
      <c r="D153" s="141" t="s">
        <v>121</v>
      </c>
      <c r="E153" s="142" t="s">
        <v>2000</v>
      </c>
      <c r="F153" s="143" t="s">
        <v>2001</v>
      </c>
      <c r="G153" s="144" t="s">
        <v>325</v>
      </c>
      <c r="H153" s="145">
        <v>1882</v>
      </c>
      <c r="I153" s="146"/>
      <c r="J153" s="147">
        <f>ROUND(I153*H153,2)</f>
        <v>0</v>
      </c>
      <c r="K153" s="143" t="s">
        <v>271</v>
      </c>
      <c r="L153" s="36"/>
      <c r="M153" s="148" t="s">
        <v>3</v>
      </c>
      <c r="N153" s="149" t="s">
        <v>40</v>
      </c>
      <c r="O153" s="56"/>
      <c r="P153" s="150">
        <f>O153*H153</f>
        <v>0</v>
      </c>
      <c r="Q153" s="150">
        <v>0</v>
      </c>
      <c r="R153" s="150">
        <f>Q153*H153</f>
        <v>0</v>
      </c>
      <c r="S153" s="150">
        <v>0</v>
      </c>
      <c r="T153" s="151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52" t="s">
        <v>125</v>
      </c>
      <c r="AT153" s="152" t="s">
        <v>121</v>
      </c>
      <c r="AU153" s="152" t="s">
        <v>78</v>
      </c>
      <c r="AY153" s="20" t="s">
        <v>118</v>
      </c>
      <c r="BE153" s="153">
        <f>IF(N153="základní",J153,0)</f>
        <v>0</v>
      </c>
      <c r="BF153" s="153">
        <f>IF(N153="snížená",J153,0)</f>
        <v>0</v>
      </c>
      <c r="BG153" s="153">
        <f>IF(N153="zákl. přenesená",J153,0)</f>
        <v>0</v>
      </c>
      <c r="BH153" s="153">
        <f>IF(N153="sníž. přenesená",J153,0)</f>
        <v>0</v>
      </c>
      <c r="BI153" s="153">
        <f>IF(N153="nulová",J153,0)</f>
        <v>0</v>
      </c>
      <c r="BJ153" s="20" t="s">
        <v>31</v>
      </c>
      <c r="BK153" s="153">
        <f>ROUND(I153*H153,2)</f>
        <v>0</v>
      </c>
      <c r="BL153" s="20" t="s">
        <v>125</v>
      </c>
      <c r="BM153" s="152" t="s">
        <v>2002</v>
      </c>
    </row>
    <row r="154" spans="1:47" s="2" customFormat="1" ht="11.25">
      <c r="A154" s="35"/>
      <c r="B154" s="36"/>
      <c r="C154" s="35"/>
      <c r="D154" s="181" t="s">
        <v>273</v>
      </c>
      <c r="E154" s="35"/>
      <c r="F154" s="182" t="s">
        <v>2003</v>
      </c>
      <c r="G154" s="35"/>
      <c r="H154" s="35"/>
      <c r="I154" s="183"/>
      <c r="J154" s="35"/>
      <c r="K154" s="35"/>
      <c r="L154" s="36"/>
      <c r="M154" s="184"/>
      <c r="N154" s="185"/>
      <c r="O154" s="56"/>
      <c r="P154" s="56"/>
      <c r="Q154" s="56"/>
      <c r="R154" s="56"/>
      <c r="S154" s="56"/>
      <c r="T154" s="57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T154" s="20" t="s">
        <v>273</v>
      </c>
      <c r="AU154" s="20" t="s">
        <v>78</v>
      </c>
    </row>
    <row r="155" spans="2:51" s="13" customFormat="1" ht="11.25">
      <c r="B155" s="154"/>
      <c r="D155" s="155" t="s">
        <v>127</v>
      </c>
      <c r="E155" s="156" t="s">
        <v>3</v>
      </c>
      <c r="F155" s="157" t="s">
        <v>2004</v>
      </c>
      <c r="H155" s="158">
        <v>30</v>
      </c>
      <c r="I155" s="159"/>
      <c r="L155" s="154"/>
      <c r="M155" s="160"/>
      <c r="N155" s="161"/>
      <c r="O155" s="161"/>
      <c r="P155" s="161"/>
      <c r="Q155" s="161"/>
      <c r="R155" s="161"/>
      <c r="S155" s="161"/>
      <c r="T155" s="162"/>
      <c r="AT155" s="156" t="s">
        <v>127</v>
      </c>
      <c r="AU155" s="156" t="s">
        <v>78</v>
      </c>
      <c r="AV155" s="13" t="s">
        <v>78</v>
      </c>
      <c r="AW155" s="13" t="s">
        <v>30</v>
      </c>
      <c r="AX155" s="13" t="s">
        <v>69</v>
      </c>
      <c r="AY155" s="156" t="s">
        <v>118</v>
      </c>
    </row>
    <row r="156" spans="2:51" s="13" customFormat="1" ht="11.25">
      <c r="B156" s="154"/>
      <c r="D156" s="155" t="s">
        <v>127</v>
      </c>
      <c r="E156" s="156" t="s">
        <v>3</v>
      </c>
      <c r="F156" s="157" t="s">
        <v>2005</v>
      </c>
      <c r="H156" s="158">
        <v>1852</v>
      </c>
      <c r="I156" s="159"/>
      <c r="L156" s="154"/>
      <c r="M156" s="160"/>
      <c r="N156" s="161"/>
      <c r="O156" s="161"/>
      <c r="P156" s="161"/>
      <c r="Q156" s="161"/>
      <c r="R156" s="161"/>
      <c r="S156" s="161"/>
      <c r="T156" s="162"/>
      <c r="AT156" s="156" t="s">
        <v>127</v>
      </c>
      <c r="AU156" s="156" t="s">
        <v>78</v>
      </c>
      <c r="AV156" s="13" t="s">
        <v>78</v>
      </c>
      <c r="AW156" s="13" t="s">
        <v>30</v>
      </c>
      <c r="AX156" s="13" t="s">
        <v>69</v>
      </c>
      <c r="AY156" s="156" t="s">
        <v>118</v>
      </c>
    </row>
    <row r="157" spans="2:51" s="15" customFormat="1" ht="11.25">
      <c r="B157" s="170"/>
      <c r="D157" s="155" t="s">
        <v>127</v>
      </c>
      <c r="E157" s="171" t="s">
        <v>3</v>
      </c>
      <c r="F157" s="172" t="s">
        <v>150</v>
      </c>
      <c r="H157" s="173">
        <v>1882</v>
      </c>
      <c r="I157" s="174"/>
      <c r="L157" s="170"/>
      <c r="M157" s="175"/>
      <c r="N157" s="176"/>
      <c r="O157" s="176"/>
      <c r="P157" s="176"/>
      <c r="Q157" s="176"/>
      <c r="R157" s="176"/>
      <c r="S157" s="176"/>
      <c r="T157" s="177"/>
      <c r="AT157" s="171" t="s">
        <v>127</v>
      </c>
      <c r="AU157" s="171" t="s">
        <v>78</v>
      </c>
      <c r="AV157" s="15" t="s">
        <v>125</v>
      </c>
      <c r="AW157" s="15" t="s">
        <v>30</v>
      </c>
      <c r="AX157" s="15" t="s">
        <v>31</v>
      </c>
      <c r="AY157" s="171" t="s">
        <v>118</v>
      </c>
    </row>
    <row r="158" spans="1:65" s="2" customFormat="1" ht="24.2" customHeight="1">
      <c r="A158" s="35"/>
      <c r="B158" s="140"/>
      <c r="C158" s="141" t="s">
        <v>195</v>
      </c>
      <c r="D158" s="141" t="s">
        <v>121</v>
      </c>
      <c r="E158" s="142" t="s">
        <v>2006</v>
      </c>
      <c r="F158" s="143" t="s">
        <v>2007</v>
      </c>
      <c r="G158" s="144" t="s">
        <v>325</v>
      </c>
      <c r="H158" s="145">
        <v>58.5</v>
      </c>
      <c r="I158" s="146"/>
      <c r="J158" s="147">
        <f>ROUND(I158*H158,2)</f>
        <v>0</v>
      </c>
      <c r="K158" s="143" t="s">
        <v>271</v>
      </c>
      <c r="L158" s="36"/>
      <c r="M158" s="148" t="s">
        <v>3</v>
      </c>
      <c r="N158" s="149" t="s">
        <v>40</v>
      </c>
      <c r="O158" s="56"/>
      <c r="P158" s="150">
        <f>O158*H158</f>
        <v>0</v>
      </c>
      <c r="Q158" s="150">
        <v>0</v>
      </c>
      <c r="R158" s="150">
        <f>Q158*H158</f>
        <v>0</v>
      </c>
      <c r="S158" s="150">
        <v>0</v>
      </c>
      <c r="T158" s="151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52" t="s">
        <v>125</v>
      </c>
      <c r="AT158" s="152" t="s">
        <v>121</v>
      </c>
      <c r="AU158" s="152" t="s">
        <v>78</v>
      </c>
      <c r="AY158" s="20" t="s">
        <v>118</v>
      </c>
      <c r="BE158" s="153">
        <f>IF(N158="základní",J158,0)</f>
        <v>0</v>
      </c>
      <c r="BF158" s="153">
        <f>IF(N158="snížená",J158,0)</f>
        <v>0</v>
      </c>
      <c r="BG158" s="153">
        <f>IF(N158="zákl. přenesená",J158,0)</f>
        <v>0</v>
      </c>
      <c r="BH158" s="153">
        <f>IF(N158="sníž. přenesená",J158,0)</f>
        <v>0</v>
      </c>
      <c r="BI158" s="153">
        <f>IF(N158="nulová",J158,0)</f>
        <v>0</v>
      </c>
      <c r="BJ158" s="20" t="s">
        <v>31</v>
      </c>
      <c r="BK158" s="153">
        <f>ROUND(I158*H158,2)</f>
        <v>0</v>
      </c>
      <c r="BL158" s="20" t="s">
        <v>125</v>
      </c>
      <c r="BM158" s="152" t="s">
        <v>2008</v>
      </c>
    </row>
    <row r="159" spans="1:47" s="2" customFormat="1" ht="11.25">
      <c r="A159" s="35"/>
      <c r="B159" s="36"/>
      <c r="C159" s="35"/>
      <c r="D159" s="181" t="s">
        <v>273</v>
      </c>
      <c r="E159" s="35"/>
      <c r="F159" s="182" t="s">
        <v>2009</v>
      </c>
      <c r="G159" s="35"/>
      <c r="H159" s="35"/>
      <c r="I159" s="183"/>
      <c r="J159" s="35"/>
      <c r="K159" s="35"/>
      <c r="L159" s="36"/>
      <c r="M159" s="184"/>
      <c r="N159" s="185"/>
      <c r="O159" s="56"/>
      <c r="P159" s="56"/>
      <c r="Q159" s="56"/>
      <c r="R159" s="56"/>
      <c r="S159" s="56"/>
      <c r="T159" s="57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T159" s="20" t="s">
        <v>273</v>
      </c>
      <c r="AU159" s="20" t="s">
        <v>78</v>
      </c>
    </row>
    <row r="160" spans="2:51" s="14" customFormat="1" ht="11.25">
      <c r="B160" s="163"/>
      <c r="D160" s="155" t="s">
        <v>127</v>
      </c>
      <c r="E160" s="164" t="s">
        <v>3</v>
      </c>
      <c r="F160" s="165" t="s">
        <v>2010</v>
      </c>
      <c r="H160" s="164" t="s">
        <v>3</v>
      </c>
      <c r="I160" s="166"/>
      <c r="L160" s="163"/>
      <c r="M160" s="167"/>
      <c r="N160" s="168"/>
      <c r="O160" s="168"/>
      <c r="P160" s="168"/>
      <c r="Q160" s="168"/>
      <c r="R160" s="168"/>
      <c r="S160" s="168"/>
      <c r="T160" s="169"/>
      <c r="AT160" s="164" t="s">
        <v>127</v>
      </c>
      <c r="AU160" s="164" t="s">
        <v>78</v>
      </c>
      <c r="AV160" s="14" t="s">
        <v>31</v>
      </c>
      <c r="AW160" s="14" t="s">
        <v>30</v>
      </c>
      <c r="AX160" s="14" t="s">
        <v>69</v>
      </c>
      <c r="AY160" s="164" t="s">
        <v>118</v>
      </c>
    </row>
    <row r="161" spans="2:51" s="13" customFormat="1" ht="11.25">
      <c r="B161" s="154"/>
      <c r="D161" s="155" t="s">
        <v>127</v>
      </c>
      <c r="E161" s="156" t="s">
        <v>3</v>
      </c>
      <c r="F161" s="157" t="s">
        <v>2011</v>
      </c>
      <c r="H161" s="158">
        <v>58.5</v>
      </c>
      <c r="I161" s="159"/>
      <c r="L161" s="154"/>
      <c r="M161" s="160"/>
      <c r="N161" s="161"/>
      <c r="O161" s="161"/>
      <c r="P161" s="161"/>
      <c r="Q161" s="161"/>
      <c r="R161" s="161"/>
      <c r="S161" s="161"/>
      <c r="T161" s="162"/>
      <c r="AT161" s="156" t="s">
        <v>127</v>
      </c>
      <c r="AU161" s="156" t="s">
        <v>78</v>
      </c>
      <c r="AV161" s="13" t="s">
        <v>78</v>
      </c>
      <c r="AW161" s="13" t="s">
        <v>30</v>
      </c>
      <c r="AX161" s="13" t="s">
        <v>31</v>
      </c>
      <c r="AY161" s="156" t="s">
        <v>118</v>
      </c>
    </row>
    <row r="162" spans="1:65" s="2" customFormat="1" ht="24.2" customHeight="1">
      <c r="A162" s="35"/>
      <c r="B162" s="140"/>
      <c r="C162" s="141" t="s">
        <v>205</v>
      </c>
      <c r="D162" s="141" t="s">
        <v>121</v>
      </c>
      <c r="E162" s="142" t="s">
        <v>2012</v>
      </c>
      <c r="F162" s="143" t="s">
        <v>2013</v>
      </c>
      <c r="G162" s="144" t="s">
        <v>325</v>
      </c>
      <c r="H162" s="145">
        <v>6.5</v>
      </c>
      <c r="I162" s="146"/>
      <c r="J162" s="147">
        <f>ROUND(I162*H162,2)</f>
        <v>0</v>
      </c>
      <c r="K162" s="143" t="s">
        <v>271</v>
      </c>
      <c r="L162" s="36"/>
      <c r="M162" s="148" t="s">
        <v>3</v>
      </c>
      <c r="N162" s="149" t="s">
        <v>40</v>
      </c>
      <c r="O162" s="56"/>
      <c r="P162" s="150">
        <f>O162*H162</f>
        <v>0</v>
      </c>
      <c r="Q162" s="150">
        <v>0</v>
      </c>
      <c r="R162" s="150">
        <f>Q162*H162</f>
        <v>0</v>
      </c>
      <c r="S162" s="150">
        <v>0</v>
      </c>
      <c r="T162" s="151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52" t="s">
        <v>125</v>
      </c>
      <c r="AT162" s="152" t="s">
        <v>121</v>
      </c>
      <c r="AU162" s="152" t="s">
        <v>78</v>
      </c>
      <c r="AY162" s="20" t="s">
        <v>118</v>
      </c>
      <c r="BE162" s="153">
        <f>IF(N162="základní",J162,0)</f>
        <v>0</v>
      </c>
      <c r="BF162" s="153">
        <f>IF(N162="snížená",J162,0)</f>
        <v>0</v>
      </c>
      <c r="BG162" s="153">
        <f>IF(N162="zákl. přenesená",J162,0)</f>
        <v>0</v>
      </c>
      <c r="BH162" s="153">
        <f>IF(N162="sníž. přenesená",J162,0)</f>
        <v>0</v>
      </c>
      <c r="BI162" s="153">
        <f>IF(N162="nulová",J162,0)</f>
        <v>0</v>
      </c>
      <c r="BJ162" s="20" t="s">
        <v>31</v>
      </c>
      <c r="BK162" s="153">
        <f>ROUND(I162*H162,2)</f>
        <v>0</v>
      </c>
      <c r="BL162" s="20" t="s">
        <v>125</v>
      </c>
      <c r="BM162" s="152" t="s">
        <v>2014</v>
      </c>
    </row>
    <row r="163" spans="1:47" s="2" customFormat="1" ht="11.25">
      <c r="A163" s="35"/>
      <c r="B163" s="36"/>
      <c r="C163" s="35"/>
      <c r="D163" s="181" t="s">
        <v>273</v>
      </c>
      <c r="E163" s="35"/>
      <c r="F163" s="182" t="s">
        <v>2015</v>
      </c>
      <c r="G163" s="35"/>
      <c r="H163" s="35"/>
      <c r="I163" s="183"/>
      <c r="J163" s="35"/>
      <c r="K163" s="35"/>
      <c r="L163" s="36"/>
      <c r="M163" s="184"/>
      <c r="N163" s="185"/>
      <c r="O163" s="56"/>
      <c r="P163" s="56"/>
      <c r="Q163" s="56"/>
      <c r="R163" s="56"/>
      <c r="S163" s="56"/>
      <c r="T163" s="57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T163" s="20" t="s">
        <v>273</v>
      </c>
      <c r="AU163" s="20" t="s">
        <v>78</v>
      </c>
    </row>
    <row r="164" spans="2:51" s="13" customFormat="1" ht="11.25">
      <c r="B164" s="154"/>
      <c r="D164" s="155" t="s">
        <v>127</v>
      </c>
      <c r="E164" s="156" t="s">
        <v>3</v>
      </c>
      <c r="F164" s="157" t="s">
        <v>2016</v>
      </c>
      <c r="H164" s="158">
        <v>6.5</v>
      </c>
      <c r="I164" s="159"/>
      <c r="L164" s="154"/>
      <c r="M164" s="160"/>
      <c r="N164" s="161"/>
      <c r="O164" s="161"/>
      <c r="P164" s="161"/>
      <c r="Q164" s="161"/>
      <c r="R164" s="161"/>
      <c r="S164" s="161"/>
      <c r="T164" s="162"/>
      <c r="AT164" s="156" t="s">
        <v>127</v>
      </c>
      <c r="AU164" s="156" t="s">
        <v>78</v>
      </c>
      <c r="AV164" s="13" t="s">
        <v>78</v>
      </c>
      <c r="AW164" s="13" t="s">
        <v>30</v>
      </c>
      <c r="AX164" s="13" t="s">
        <v>31</v>
      </c>
      <c r="AY164" s="156" t="s">
        <v>118</v>
      </c>
    </row>
    <row r="165" spans="1:65" s="2" customFormat="1" ht="24.2" customHeight="1">
      <c r="A165" s="35"/>
      <c r="B165" s="140"/>
      <c r="C165" s="141" t="s">
        <v>209</v>
      </c>
      <c r="D165" s="141" t="s">
        <v>121</v>
      </c>
      <c r="E165" s="142" t="s">
        <v>2017</v>
      </c>
      <c r="F165" s="143" t="s">
        <v>2018</v>
      </c>
      <c r="G165" s="144" t="s">
        <v>325</v>
      </c>
      <c r="H165" s="145">
        <v>159.25</v>
      </c>
      <c r="I165" s="146"/>
      <c r="J165" s="147">
        <f>ROUND(I165*H165,2)</f>
        <v>0</v>
      </c>
      <c r="K165" s="143" t="s">
        <v>271</v>
      </c>
      <c r="L165" s="36"/>
      <c r="M165" s="148" t="s">
        <v>3</v>
      </c>
      <c r="N165" s="149" t="s">
        <v>40</v>
      </c>
      <c r="O165" s="56"/>
      <c r="P165" s="150">
        <f>O165*H165</f>
        <v>0</v>
      </c>
      <c r="Q165" s="150">
        <v>0</v>
      </c>
      <c r="R165" s="150">
        <f>Q165*H165</f>
        <v>0</v>
      </c>
      <c r="S165" s="150">
        <v>0</v>
      </c>
      <c r="T165" s="151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152" t="s">
        <v>125</v>
      </c>
      <c r="AT165" s="152" t="s">
        <v>121</v>
      </c>
      <c r="AU165" s="152" t="s">
        <v>78</v>
      </c>
      <c r="AY165" s="20" t="s">
        <v>118</v>
      </c>
      <c r="BE165" s="153">
        <f>IF(N165="základní",J165,0)</f>
        <v>0</v>
      </c>
      <c r="BF165" s="153">
        <f>IF(N165="snížená",J165,0)</f>
        <v>0</v>
      </c>
      <c r="BG165" s="153">
        <f>IF(N165="zákl. přenesená",J165,0)</f>
        <v>0</v>
      </c>
      <c r="BH165" s="153">
        <f>IF(N165="sníž. přenesená",J165,0)</f>
        <v>0</v>
      </c>
      <c r="BI165" s="153">
        <f>IF(N165="nulová",J165,0)</f>
        <v>0</v>
      </c>
      <c r="BJ165" s="20" t="s">
        <v>31</v>
      </c>
      <c r="BK165" s="153">
        <f>ROUND(I165*H165,2)</f>
        <v>0</v>
      </c>
      <c r="BL165" s="20" t="s">
        <v>125</v>
      </c>
      <c r="BM165" s="152" t="s">
        <v>2019</v>
      </c>
    </row>
    <row r="166" spans="1:47" s="2" customFormat="1" ht="11.25">
      <c r="A166" s="35"/>
      <c r="B166" s="36"/>
      <c r="C166" s="35"/>
      <c r="D166" s="181" t="s">
        <v>273</v>
      </c>
      <c r="E166" s="35"/>
      <c r="F166" s="182" t="s">
        <v>2020</v>
      </c>
      <c r="G166" s="35"/>
      <c r="H166" s="35"/>
      <c r="I166" s="183"/>
      <c r="J166" s="35"/>
      <c r="K166" s="35"/>
      <c r="L166" s="36"/>
      <c r="M166" s="184"/>
      <c r="N166" s="185"/>
      <c r="O166" s="56"/>
      <c r="P166" s="56"/>
      <c r="Q166" s="56"/>
      <c r="R166" s="56"/>
      <c r="S166" s="56"/>
      <c r="T166" s="57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T166" s="20" t="s">
        <v>273</v>
      </c>
      <c r="AU166" s="20" t="s">
        <v>78</v>
      </c>
    </row>
    <row r="167" spans="2:51" s="13" customFormat="1" ht="11.25">
      <c r="B167" s="154"/>
      <c r="D167" s="155" t="s">
        <v>127</v>
      </c>
      <c r="E167" s="156" t="s">
        <v>3</v>
      </c>
      <c r="F167" s="157" t="s">
        <v>2021</v>
      </c>
      <c r="H167" s="158">
        <v>159.25</v>
      </c>
      <c r="I167" s="159"/>
      <c r="L167" s="154"/>
      <c r="M167" s="160"/>
      <c r="N167" s="161"/>
      <c r="O167" s="161"/>
      <c r="P167" s="161"/>
      <c r="Q167" s="161"/>
      <c r="R167" s="161"/>
      <c r="S167" s="161"/>
      <c r="T167" s="162"/>
      <c r="AT167" s="156" t="s">
        <v>127</v>
      </c>
      <c r="AU167" s="156" t="s">
        <v>78</v>
      </c>
      <c r="AV167" s="13" t="s">
        <v>78</v>
      </c>
      <c r="AW167" s="13" t="s">
        <v>30</v>
      </c>
      <c r="AX167" s="13" t="s">
        <v>31</v>
      </c>
      <c r="AY167" s="156" t="s">
        <v>118</v>
      </c>
    </row>
    <row r="168" spans="1:65" s="2" customFormat="1" ht="24.2" customHeight="1">
      <c r="A168" s="35"/>
      <c r="B168" s="140"/>
      <c r="C168" s="141" t="s">
        <v>213</v>
      </c>
      <c r="D168" s="141" t="s">
        <v>121</v>
      </c>
      <c r="E168" s="142" t="s">
        <v>1028</v>
      </c>
      <c r="F168" s="143" t="s">
        <v>2022</v>
      </c>
      <c r="G168" s="144" t="s">
        <v>325</v>
      </c>
      <c r="H168" s="145">
        <v>537.48</v>
      </c>
      <c r="I168" s="146"/>
      <c r="J168" s="147">
        <f>ROUND(I168*H168,2)</f>
        <v>0</v>
      </c>
      <c r="K168" s="143" t="s">
        <v>271</v>
      </c>
      <c r="L168" s="36"/>
      <c r="M168" s="148" t="s">
        <v>3</v>
      </c>
      <c r="N168" s="149" t="s">
        <v>40</v>
      </c>
      <c r="O168" s="56"/>
      <c r="P168" s="150">
        <f>O168*H168</f>
        <v>0</v>
      </c>
      <c r="Q168" s="150">
        <v>0</v>
      </c>
      <c r="R168" s="150">
        <f>Q168*H168</f>
        <v>0</v>
      </c>
      <c r="S168" s="150">
        <v>0</v>
      </c>
      <c r="T168" s="151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52" t="s">
        <v>125</v>
      </c>
      <c r="AT168" s="152" t="s">
        <v>121</v>
      </c>
      <c r="AU168" s="152" t="s">
        <v>78</v>
      </c>
      <c r="AY168" s="20" t="s">
        <v>118</v>
      </c>
      <c r="BE168" s="153">
        <f>IF(N168="základní",J168,0)</f>
        <v>0</v>
      </c>
      <c r="BF168" s="153">
        <f>IF(N168="snížená",J168,0)</f>
        <v>0</v>
      </c>
      <c r="BG168" s="153">
        <f>IF(N168="zákl. přenesená",J168,0)</f>
        <v>0</v>
      </c>
      <c r="BH168" s="153">
        <f>IF(N168="sníž. přenesená",J168,0)</f>
        <v>0</v>
      </c>
      <c r="BI168" s="153">
        <f>IF(N168="nulová",J168,0)</f>
        <v>0</v>
      </c>
      <c r="BJ168" s="20" t="s">
        <v>31</v>
      </c>
      <c r="BK168" s="153">
        <f>ROUND(I168*H168,2)</f>
        <v>0</v>
      </c>
      <c r="BL168" s="20" t="s">
        <v>125</v>
      </c>
      <c r="BM168" s="152" t="s">
        <v>2023</v>
      </c>
    </row>
    <row r="169" spans="1:47" s="2" customFormat="1" ht="11.25">
      <c r="A169" s="35"/>
      <c r="B169" s="36"/>
      <c r="C169" s="35"/>
      <c r="D169" s="181" t="s">
        <v>273</v>
      </c>
      <c r="E169" s="35"/>
      <c r="F169" s="182" t="s">
        <v>1031</v>
      </c>
      <c r="G169" s="35"/>
      <c r="H169" s="35"/>
      <c r="I169" s="183"/>
      <c r="J169" s="35"/>
      <c r="K169" s="35"/>
      <c r="L169" s="36"/>
      <c r="M169" s="184"/>
      <c r="N169" s="185"/>
      <c r="O169" s="56"/>
      <c r="P169" s="56"/>
      <c r="Q169" s="56"/>
      <c r="R169" s="56"/>
      <c r="S169" s="56"/>
      <c r="T169" s="57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T169" s="20" t="s">
        <v>273</v>
      </c>
      <c r="AU169" s="20" t="s">
        <v>78</v>
      </c>
    </row>
    <row r="170" spans="2:51" s="13" customFormat="1" ht="11.25">
      <c r="B170" s="154"/>
      <c r="D170" s="155" t="s">
        <v>127</v>
      </c>
      <c r="E170" s="156" t="s">
        <v>3</v>
      </c>
      <c r="F170" s="157" t="s">
        <v>2024</v>
      </c>
      <c r="H170" s="158">
        <v>155</v>
      </c>
      <c r="I170" s="159"/>
      <c r="L170" s="154"/>
      <c r="M170" s="160"/>
      <c r="N170" s="161"/>
      <c r="O170" s="161"/>
      <c r="P170" s="161"/>
      <c r="Q170" s="161"/>
      <c r="R170" s="161"/>
      <c r="S170" s="161"/>
      <c r="T170" s="162"/>
      <c r="AT170" s="156" t="s">
        <v>127</v>
      </c>
      <c r="AU170" s="156" t="s">
        <v>78</v>
      </c>
      <c r="AV170" s="13" t="s">
        <v>78</v>
      </c>
      <c r="AW170" s="13" t="s">
        <v>30</v>
      </c>
      <c r="AX170" s="13" t="s">
        <v>69</v>
      </c>
      <c r="AY170" s="156" t="s">
        <v>118</v>
      </c>
    </row>
    <row r="171" spans="2:51" s="13" customFormat="1" ht="11.25">
      <c r="B171" s="154"/>
      <c r="D171" s="155" t="s">
        <v>127</v>
      </c>
      <c r="E171" s="156" t="s">
        <v>3</v>
      </c>
      <c r="F171" s="157" t="s">
        <v>2025</v>
      </c>
      <c r="H171" s="158">
        <v>442.2</v>
      </c>
      <c r="I171" s="159"/>
      <c r="L171" s="154"/>
      <c r="M171" s="160"/>
      <c r="N171" s="161"/>
      <c r="O171" s="161"/>
      <c r="P171" s="161"/>
      <c r="Q171" s="161"/>
      <c r="R171" s="161"/>
      <c r="S171" s="161"/>
      <c r="T171" s="162"/>
      <c r="AT171" s="156" t="s">
        <v>127</v>
      </c>
      <c r="AU171" s="156" t="s">
        <v>78</v>
      </c>
      <c r="AV171" s="13" t="s">
        <v>78</v>
      </c>
      <c r="AW171" s="13" t="s">
        <v>30</v>
      </c>
      <c r="AX171" s="13" t="s">
        <v>69</v>
      </c>
      <c r="AY171" s="156" t="s">
        <v>118</v>
      </c>
    </row>
    <row r="172" spans="2:51" s="15" customFormat="1" ht="11.25">
      <c r="B172" s="170"/>
      <c r="D172" s="155" t="s">
        <v>127</v>
      </c>
      <c r="E172" s="171" t="s">
        <v>3</v>
      </c>
      <c r="F172" s="172" t="s">
        <v>150</v>
      </c>
      <c r="H172" s="173">
        <v>597.2</v>
      </c>
      <c r="I172" s="174"/>
      <c r="L172" s="170"/>
      <c r="M172" s="175"/>
      <c r="N172" s="176"/>
      <c r="O172" s="176"/>
      <c r="P172" s="176"/>
      <c r="Q172" s="176"/>
      <c r="R172" s="176"/>
      <c r="S172" s="176"/>
      <c r="T172" s="177"/>
      <c r="AT172" s="171" t="s">
        <v>127</v>
      </c>
      <c r="AU172" s="171" t="s">
        <v>78</v>
      </c>
      <c r="AV172" s="15" t="s">
        <v>125</v>
      </c>
      <c r="AW172" s="15" t="s">
        <v>30</v>
      </c>
      <c r="AX172" s="15" t="s">
        <v>69</v>
      </c>
      <c r="AY172" s="171" t="s">
        <v>118</v>
      </c>
    </row>
    <row r="173" spans="2:51" s="13" customFormat="1" ht="11.25">
      <c r="B173" s="154"/>
      <c r="D173" s="155" t="s">
        <v>127</v>
      </c>
      <c r="E173" s="156" t="s">
        <v>3</v>
      </c>
      <c r="F173" s="157" t="s">
        <v>2026</v>
      </c>
      <c r="H173" s="158">
        <v>537.48</v>
      </c>
      <c r="I173" s="159"/>
      <c r="L173" s="154"/>
      <c r="M173" s="160"/>
      <c r="N173" s="161"/>
      <c r="O173" s="161"/>
      <c r="P173" s="161"/>
      <c r="Q173" s="161"/>
      <c r="R173" s="161"/>
      <c r="S173" s="161"/>
      <c r="T173" s="162"/>
      <c r="AT173" s="156" t="s">
        <v>127</v>
      </c>
      <c r="AU173" s="156" t="s">
        <v>78</v>
      </c>
      <c r="AV173" s="13" t="s">
        <v>78</v>
      </c>
      <c r="AW173" s="13" t="s">
        <v>30</v>
      </c>
      <c r="AX173" s="13" t="s">
        <v>31</v>
      </c>
      <c r="AY173" s="156" t="s">
        <v>118</v>
      </c>
    </row>
    <row r="174" spans="1:65" s="2" customFormat="1" ht="24.2" customHeight="1">
      <c r="A174" s="35"/>
      <c r="B174" s="140"/>
      <c r="C174" s="141" t="s">
        <v>222</v>
      </c>
      <c r="D174" s="141" t="s">
        <v>121</v>
      </c>
      <c r="E174" s="142" t="s">
        <v>1043</v>
      </c>
      <c r="F174" s="143" t="s">
        <v>2027</v>
      </c>
      <c r="G174" s="144" t="s">
        <v>325</v>
      </c>
      <c r="H174" s="145">
        <v>59.72</v>
      </c>
      <c r="I174" s="146"/>
      <c r="J174" s="147">
        <f>ROUND(I174*H174,2)</f>
        <v>0</v>
      </c>
      <c r="K174" s="143" t="s">
        <v>271</v>
      </c>
      <c r="L174" s="36"/>
      <c r="M174" s="148" t="s">
        <v>3</v>
      </c>
      <c r="N174" s="149" t="s">
        <v>40</v>
      </c>
      <c r="O174" s="56"/>
      <c r="P174" s="150">
        <f>O174*H174</f>
        <v>0</v>
      </c>
      <c r="Q174" s="150">
        <v>0</v>
      </c>
      <c r="R174" s="150">
        <f>Q174*H174</f>
        <v>0</v>
      </c>
      <c r="S174" s="150">
        <v>0</v>
      </c>
      <c r="T174" s="151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152" t="s">
        <v>125</v>
      </c>
      <c r="AT174" s="152" t="s">
        <v>121</v>
      </c>
      <c r="AU174" s="152" t="s">
        <v>78</v>
      </c>
      <c r="AY174" s="20" t="s">
        <v>118</v>
      </c>
      <c r="BE174" s="153">
        <f>IF(N174="základní",J174,0)</f>
        <v>0</v>
      </c>
      <c r="BF174" s="153">
        <f>IF(N174="snížená",J174,0)</f>
        <v>0</v>
      </c>
      <c r="BG174" s="153">
        <f>IF(N174="zákl. přenesená",J174,0)</f>
        <v>0</v>
      </c>
      <c r="BH174" s="153">
        <f>IF(N174="sníž. přenesená",J174,0)</f>
        <v>0</v>
      </c>
      <c r="BI174" s="153">
        <f>IF(N174="nulová",J174,0)</f>
        <v>0</v>
      </c>
      <c r="BJ174" s="20" t="s">
        <v>31</v>
      </c>
      <c r="BK174" s="153">
        <f>ROUND(I174*H174,2)</f>
        <v>0</v>
      </c>
      <c r="BL174" s="20" t="s">
        <v>125</v>
      </c>
      <c r="BM174" s="152" t="s">
        <v>2028</v>
      </c>
    </row>
    <row r="175" spans="1:47" s="2" customFormat="1" ht="11.25">
      <c r="A175" s="35"/>
      <c r="B175" s="36"/>
      <c r="C175" s="35"/>
      <c r="D175" s="181" t="s">
        <v>273</v>
      </c>
      <c r="E175" s="35"/>
      <c r="F175" s="182" t="s">
        <v>1046</v>
      </c>
      <c r="G175" s="35"/>
      <c r="H175" s="35"/>
      <c r="I175" s="183"/>
      <c r="J175" s="35"/>
      <c r="K175" s="35"/>
      <c r="L175" s="36"/>
      <c r="M175" s="184"/>
      <c r="N175" s="185"/>
      <c r="O175" s="56"/>
      <c r="P175" s="56"/>
      <c r="Q175" s="56"/>
      <c r="R175" s="56"/>
      <c r="S175" s="56"/>
      <c r="T175" s="57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T175" s="20" t="s">
        <v>273</v>
      </c>
      <c r="AU175" s="20" t="s">
        <v>78</v>
      </c>
    </row>
    <row r="176" spans="2:51" s="13" customFormat="1" ht="11.25">
      <c r="B176" s="154"/>
      <c r="D176" s="155" t="s">
        <v>127</v>
      </c>
      <c r="E176" s="156" t="s">
        <v>3</v>
      </c>
      <c r="F176" s="157" t="s">
        <v>2029</v>
      </c>
      <c r="H176" s="158">
        <v>59.72</v>
      </c>
      <c r="I176" s="159"/>
      <c r="L176" s="154"/>
      <c r="M176" s="160"/>
      <c r="N176" s="161"/>
      <c r="O176" s="161"/>
      <c r="P176" s="161"/>
      <c r="Q176" s="161"/>
      <c r="R176" s="161"/>
      <c r="S176" s="161"/>
      <c r="T176" s="162"/>
      <c r="AT176" s="156" t="s">
        <v>127</v>
      </c>
      <c r="AU176" s="156" t="s">
        <v>78</v>
      </c>
      <c r="AV176" s="13" t="s">
        <v>78</v>
      </c>
      <c r="AW176" s="13" t="s">
        <v>30</v>
      </c>
      <c r="AX176" s="13" t="s">
        <v>31</v>
      </c>
      <c r="AY176" s="156" t="s">
        <v>118</v>
      </c>
    </row>
    <row r="177" spans="1:65" s="2" customFormat="1" ht="24.2" customHeight="1">
      <c r="A177" s="35"/>
      <c r="B177" s="140"/>
      <c r="C177" s="141" t="s">
        <v>8</v>
      </c>
      <c r="D177" s="141" t="s">
        <v>121</v>
      </c>
      <c r="E177" s="142" t="s">
        <v>1048</v>
      </c>
      <c r="F177" s="143" t="s">
        <v>1049</v>
      </c>
      <c r="G177" s="144" t="s">
        <v>270</v>
      </c>
      <c r="H177" s="145">
        <v>1343.6</v>
      </c>
      <c r="I177" s="146"/>
      <c r="J177" s="147">
        <f>ROUND(I177*H177,2)</f>
        <v>0</v>
      </c>
      <c r="K177" s="143" t="s">
        <v>271</v>
      </c>
      <c r="L177" s="36"/>
      <c r="M177" s="148" t="s">
        <v>3</v>
      </c>
      <c r="N177" s="149" t="s">
        <v>40</v>
      </c>
      <c r="O177" s="56"/>
      <c r="P177" s="150">
        <f>O177*H177</f>
        <v>0</v>
      </c>
      <c r="Q177" s="150">
        <v>0.00085</v>
      </c>
      <c r="R177" s="150">
        <f>Q177*H177</f>
        <v>1.1420599999999999</v>
      </c>
      <c r="S177" s="150">
        <v>0</v>
      </c>
      <c r="T177" s="151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52" t="s">
        <v>125</v>
      </c>
      <c r="AT177" s="152" t="s">
        <v>121</v>
      </c>
      <c r="AU177" s="152" t="s">
        <v>78</v>
      </c>
      <c r="AY177" s="20" t="s">
        <v>118</v>
      </c>
      <c r="BE177" s="153">
        <f>IF(N177="základní",J177,0)</f>
        <v>0</v>
      </c>
      <c r="BF177" s="153">
        <f>IF(N177="snížená",J177,0)</f>
        <v>0</v>
      </c>
      <c r="BG177" s="153">
        <f>IF(N177="zákl. přenesená",J177,0)</f>
        <v>0</v>
      </c>
      <c r="BH177" s="153">
        <f>IF(N177="sníž. přenesená",J177,0)</f>
        <v>0</v>
      </c>
      <c r="BI177" s="153">
        <f>IF(N177="nulová",J177,0)</f>
        <v>0</v>
      </c>
      <c r="BJ177" s="20" t="s">
        <v>31</v>
      </c>
      <c r="BK177" s="153">
        <f>ROUND(I177*H177,2)</f>
        <v>0</v>
      </c>
      <c r="BL177" s="20" t="s">
        <v>125</v>
      </c>
      <c r="BM177" s="152" t="s">
        <v>2030</v>
      </c>
    </row>
    <row r="178" spans="1:47" s="2" customFormat="1" ht="11.25">
      <c r="A178" s="35"/>
      <c r="B178" s="36"/>
      <c r="C178" s="35"/>
      <c r="D178" s="181" t="s">
        <v>273</v>
      </c>
      <c r="E178" s="35"/>
      <c r="F178" s="182" t="s">
        <v>1051</v>
      </c>
      <c r="G178" s="35"/>
      <c r="H178" s="35"/>
      <c r="I178" s="183"/>
      <c r="J178" s="35"/>
      <c r="K178" s="35"/>
      <c r="L178" s="36"/>
      <c r="M178" s="184"/>
      <c r="N178" s="185"/>
      <c r="O178" s="56"/>
      <c r="P178" s="56"/>
      <c r="Q178" s="56"/>
      <c r="R178" s="56"/>
      <c r="S178" s="56"/>
      <c r="T178" s="57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T178" s="20" t="s">
        <v>273</v>
      </c>
      <c r="AU178" s="20" t="s">
        <v>78</v>
      </c>
    </row>
    <row r="179" spans="2:51" s="13" customFormat="1" ht="11.25">
      <c r="B179" s="154"/>
      <c r="D179" s="155" t="s">
        <v>127</v>
      </c>
      <c r="E179" s="156" t="s">
        <v>3</v>
      </c>
      <c r="F179" s="157" t="s">
        <v>2031</v>
      </c>
      <c r="H179" s="158">
        <v>1343.6</v>
      </c>
      <c r="I179" s="159"/>
      <c r="L179" s="154"/>
      <c r="M179" s="160"/>
      <c r="N179" s="161"/>
      <c r="O179" s="161"/>
      <c r="P179" s="161"/>
      <c r="Q179" s="161"/>
      <c r="R179" s="161"/>
      <c r="S179" s="161"/>
      <c r="T179" s="162"/>
      <c r="AT179" s="156" t="s">
        <v>127</v>
      </c>
      <c r="AU179" s="156" t="s">
        <v>78</v>
      </c>
      <c r="AV179" s="13" t="s">
        <v>78</v>
      </c>
      <c r="AW179" s="13" t="s">
        <v>30</v>
      </c>
      <c r="AX179" s="13" t="s">
        <v>31</v>
      </c>
      <c r="AY179" s="156" t="s">
        <v>118</v>
      </c>
    </row>
    <row r="180" spans="1:65" s="2" customFormat="1" ht="24.2" customHeight="1">
      <c r="A180" s="35"/>
      <c r="B180" s="140"/>
      <c r="C180" s="141" t="s">
        <v>229</v>
      </c>
      <c r="D180" s="141" t="s">
        <v>121</v>
      </c>
      <c r="E180" s="142" t="s">
        <v>1063</v>
      </c>
      <c r="F180" s="143" t="s">
        <v>1064</v>
      </c>
      <c r="G180" s="144" t="s">
        <v>270</v>
      </c>
      <c r="H180" s="145">
        <v>1343.6</v>
      </c>
      <c r="I180" s="146"/>
      <c r="J180" s="147">
        <f>ROUND(I180*H180,2)</f>
        <v>0</v>
      </c>
      <c r="K180" s="143" t="s">
        <v>271</v>
      </c>
      <c r="L180" s="36"/>
      <c r="M180" s="148" t="s">
        <v>3</v>
      </c>
      <c r="N180" s="149" t="s">
        <v>40</v>
      </c>
      <c r="O180" s="56"/>
      <c r="P180" s="150">
        <f>O180*H180</f>
        <v>0</v>
      </c>
      <c r="Q180" s="150">
        <v>0</v>
      </c>
      <c r="R180" s="150">
        <f>Q180*H180</f>
        <v>0</v>
      </c>
      <c r="S180" s="150">
        <v>0</v>
      </c>
      <c r="T180" s="151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152" t="s">
        <v>125</v>
      </c>
      <c r="AT180" s="152" t="s">
        <v>121</v>
      </c>
      <c r="AU180" s="152" t="s">
        <v>78</v>
      </c>
      <c r="AY180" s="20" t="s">
        <v>118</v>
      </c>
      <c r="BE180" s="153">
        <f>IF(N180="základní",J180,0)</f>
        <v>0</v>
      </c>
      <c r="BF180" s="153">
        <f>IF(N180="snížená",J180,0)</f>
        <v>0</v>
      </c>
      <c r="BG180" s="153">
        <f>IF(N180="zákl. přenesená",J180,0)</f>
        <v>0</v>
      </c>
      <c r="BH180" s="153">
        <f>IF(N180="sníž. přenesená",J180,0)</f>
        <v>0</v>
      </c>
      <c r="BI180" s="153">
        <f>IF(N180="nulová",J180,0)</f>
        <v>0</v>
      </c>
      <c r="BJ180" s="20" t="s">
        <v>31</v>
      </c>
      <c r="BK180" s="153">
        <f>ROUND(I180*H180,2)</f>
        <v>0</v>
      </c>
      <c r="BL180" s="20" t="s">
        <v>125</v>
      </c>
      <c r="BM180" s="152" t="s">
        <v>2032</v>
      </c>
    </row>
    <row r="181" spans="1:47" s="2" customFormat="1" ht="11.25">
      <c r="A181" s="35"/>
      <c r="B181" s="36"/>
      <c r="C181" s="35"/>
      <c r="D181" s="181" t="s">
        <v>273</v>
      </c>
      <c r="E181" s="35"/>
      <c r="F181" s="182" t="s">
        <v>1066</v>
      </c>
      <c r="G181" s="35"/>
      <c r="H181" s="35"/>
      <c r="I181" s="183"/>
      <c r="J181" s="35"/>
      <c r="K181" s="35"/>
      <c r="L181" s="36"/>
      <c r="M181" s="184"/>
      <c r="N181" s="185"/>
      <c r="O181" s="56"/>
      <c r="P181" s="56"/>
      <c r="Q181" s="56"/>
      <c r="R181" s="56"/>
      <c r="S181" s="56"/>
      <c r="T181" s="57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T181" s="20" t="s">
        <v>273</v>
      </c>
      <c r="AU181" s="20" t="s">
        <v>78</v>
      </c>
    </row>
    <row r="182" spans="2:51" s="13" customFormat="1" ht="11.25">
      <c r="B182" s="154"/>
      <c r="D182" s="155" t="s">
        <v>127</v>
      </c>
      <c r="E182" s="156" t="s">
        <v>3</v>
      </c>
      <c r="F182" s="157" t="s">
        <v>2033</v>
      </c>
      <c r="H182" s="158">
        <v>1343.6</v>
      </c>
      <c r="I182" s="159"/>
      <c r="L182" s="154"/>
      <c r="M182" s="160"/>
      <c r="N182" s="161"/>
      <c r="O182" s="161"/>
      <c r="P182" s="161"/>
      <c r="Q182" s="161"/>
      <c r="R182" s="161"/>
      <c r="S182" s="161"/>
      <c r="T182" s="162"/>
      <c r="AT182" s="156" t="s">
        <v>127</v>
      </c>
      <c r="AU182" s="156" t="s">
        <v>78</v>
      </c>
      <c r="AV182" s="13" t="s">
        <v>78</v>
      </c>
      <c r="AW182" s="13" t="s">
        <v>30</v>
      </c>
      <c r="AX182" s="13" t="s">
        <v>31</v>
      </c>
      <c r="AY182" s="156" t="s">
        <v>118</v>
      </c>
    </row>
    <row r="183" spans="1:65" s="2" customFormat="1" ht="37.9" customHeight="1">
      <c r="A183" s="35"/>
      <c r="B183" s="140"/>
      <c r="C183" s="141" t="s">
        <v>233</v>
      </c>
      <c r="D183" s="141" t="s">
        <v>121</v>
      </c>
      <c r="E183" s="142" t="s">
        <v>403</v>
      </c>
      <c r="F183" s="143" t="s">
        <v>404</v>
      </c>
      <c r="G183" s="144" t="s">
        <v>325</v>
      </c>
      <c r="H183" s="145">
        <v>2661.23</v>
      </c>
      <c r="I183" s="146"/>
      <c r="J183" s="147">
        <f>ROUND(I183*H183,2)</f>
        <v>0</v>
      </c>
      <c r="K183" s="143" t="s">
        <v>271</v>
      </c>
      <c r="L183" s="36"/>
      <c r="M183" s="148" t="s">
        <v>3</v>
      </c>
      <c r="N183" s="149" t="s">
        <v>40</v>
      </c>
      <c r="O183" s="56"/>
      <c r="P183" s="150">
        <f>O183*H183</f>
        <v>0</v>
      </c>
      <c r="Q183" s="150">
        <v>0</v>
      </c>
      <c r="R183" s="150">
        <f>Q183*H183</f>
        <v>0</v>
      </c>
      <c r="S183" s="150">
        <v>0</v>
      </c>
      <c r="T183" s="151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152" t="s">
        <v>125</v>
      </c>
      <c r="AT183" s="152" t="s">
        <v>121</v>
      </c>
      <c r="AU183" s="152" t="s">
        <v>78</v>
      </c>
      <c r="AY183" s="20" t="s">
        <v>118</v>
      </c>
      <c r="BE183" s="153">
        <f>IF(N183="základní",J183,0)</f>
        <v>0</v>
      </c>
      <c r="BF183" s="153">
        <f>IF(N183="snížená",J183,0)</f>
        <v>0</v>
      </c>
      <c r="BG183" s="153">
        <f>IF(N183="zákl. přenesená",J183,0)</f>
        <v>0</v>
      </c>
      <c r="BH183" s="153">
        <f>IF(N183="sníž. přenesená",J183,0)</f>
        <v>0</v>
      </c>
      <c r="BI183" s="153">
        <f>IF(N183="nulová",J183,0)</f>
        <v>0</v>
      </c>
      <c r="BJ183" s="20" t="s">
        <v>31</v>
      </c>
      <c r="BK183" s="153">
        <f>ROUND(I183*H183,2)</f>
        <v>0</v>
      </c>
      <c r="BL183" s="20" t="s">
        <v>125</v>
      </c>
      <c r="BM183" s="152" t="s">
        <v>2034</v>
      </c>
    </row>
    <row r="184" spans="1:47" s="2" customFormat="1" ht="11.25">
      <c r="A184" s="35"/>
      <c r="B184" s="36"/>
      <c r="C184" s="35"/>
      <c r="D184" s="181" t="s">
        <v>273</v>
      </c>
      <c r="E184" s="35"/>
      <c r="F184" s="182" t="s">
        <v>406</v>
      </c>
      <c r="G184" s="35"/>
      <c r="H184" s="35"/>
      <c r="I184" s="183"/>
      <c r="J184" s="35"/>
      <c r="K184" s="35"/>
      <c r="L184" s="36"/>
      <c r="M184" s="184"/>
      <c r="N184" s="185"/>
      <c r="O184" s="56"/>
      <c r="P184" s="56"/>
      <c r="Q184" s="56"/>
      <c r="R184" s="56"/>
      <c r="S184" s="56"/>
      <c r="T184" s="57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T184" s="20" t="s">
        <v>273</v>
      </c>
      <c r="AU184" s="20" t="s">
        <v>78</v>
      </c>
    </row>
    <row r="185" spans="2:51" s="14" customFormat="1" ht="11.25">
      <c r="B185" s="163"/>
      <c r="D185" s="155" t="s">
        <v>127</v>
      </c>
      <c r="E185" s="164" t="s">
        <v>3</v>
      </c>
      <c r="F185" s="165" t="s">
        <v>2035</v>
      </c>
      <c r="H185" s="164" t="s">
        <v>3</v>
      </c>
      <c r="I185" s="166"/>
      <c r="L185" s="163"/>
      <c r="M185" s="167"/>
      <c r="N185" s="168"/>
      <c r="O185" s="168"/>
      <c r="P185" s="168"/>
      <c r="Q185" s="168"/>
      <c r="R185" s="168"/>
      <c r="S185" s="168"/>
      <c r="T185" s="169"/>
      <c r="AT185" s="164" t="s">
        <v>127</v>
      </c>
      <c r="AU185" s="164" t="s">
        <v>78</v>
      </c>
      <c r="AV185" s="14" t="s">
        <v>31</v>
      </c>
      <c r="AW185" s="14" t="s">
        <v>30</v>
      </c>
      <c r="AX185" s="14" t="s">
        <v>69</v>
      </c>
      <c r="AY185" s="164" t="s">
        <v>118</v>
      </c>
    </row>
    <row r="186" spans="2:51" s="13" customFormat="1" ht="11.25">
      <c r="B186" s="154"/>
      <c r="D186" s="155" t="s">
        <v>127</v>
      </c>
      <c r="E186" s="156" t="s">
        <v>3</v>
      </c>
      <c r="F186" s="157" t="s">
        <v>2036</v>
      </c>
      <c r="H186" s="158">
        <v>1882</v>
      </c>
      <c r="I186" s="159"/>
      <c r="L186" s="154"/>
      <c r="M186" s="160"/>
      <c r="N186" s="161"/>
      <c r="O186" s="161"/>
      <c r="P186" s="161"/>
      <c r="Q186" s="161"/>
      <c r="R186" s="161"/>
      <c r="S186" s="161"/>
      <c r="T186" s="162"/>
      <c r="AT186" s="156" t="s">
        <v>127</v>
      </c>
      <c r="AU186" s="156" t="s">
        <v>78</v>
      </c>
      <c r="AV186" s="13" t="s">
        <v>78</v>
      </c>
      <c r="AW186" s="13" t="s">
        <v>30</v>
      </c>
      <c r="AX186" s="13" t="s">
        <v>69</v>
      </c>
      <c r="AY186" s="156" t="s">
        <v>118</v>
      </c>
    </row>
    <row r="187" spans="2:51" s="13" customFormat="1" ht="11.25">
      <c r="B187" s="154"/>
      <c r="D187" s="155" t="s">
        <v>127</v>
      </c>
      <c r="E187" s="156" t="s">
        <v>3</v>
      </c>
      <c r="F187" s="157" t="s">
        <v>2037</v>
      </c>
      <c r="H187" s="158">
        <v>58.5</v>
      </c>
      <c r="I187" s="159"/>
      <c r="L187" s="154"/>
      <c r="M187" s="160"/>
      <c r="N187" s="161"/>
      <c r="O187" s="161"/>
      <c r="P187" s="161"/>
      <c r="Q187" s="161"/>
      <c r="R187" s="161"/>
      <c r="S187" s="161"/>
      <c r="T187" s="162"/>
      <c r="AT187" s="156" t="s">
        <v>127</v>
      </c>
      <c r="AU187" s="156" t="s">
        <v>78</v>
      </c>
      <c r="AV187" s="13" t="s">
        <v>78</v>
      </c>
      <c r="AW187" s="13" t="s">
        <v>30</v>
      </c>
      <c r="AX187" s="13" t="s">
        <v>69</v>
      </c>
      <c r="AY187" s="156" t="s">
        <v>118</v>
      </c>
    </row>
    <row r="188" spans="2:51" s="13" customFormat="1" ht="11.25">
      <c r="B188" s="154"/>
      <c r="D188" s="155" t="s">
        <v>127</v>
      </c>
      <c r="E188" s="156" t="s">
        <v>3</v>
      </c>
      <c r="F188" s="157" t="s">
        <v>2038</v>
      </c>
      <c r="H188" s="158">
        <v>159.25</v>
      </c>
      <c r="I188" s="159"/>
      <c r="L188" s="154"/>
      <c r="M188" s="160"/>
      <c r="N188" s="161"/>
      <c r="O188" s="161"/>
      <c r="P188" s="161"/>
      <c r="Q188" s="161"/>
      <c r="R188" s="161"/>
      <c r="S188" s="161"/>
      <c r="T188" s="162"/>
      <c r="AT188" s="156" t="s">
        <v>127</v>
      </c>
      <c r="AU188" s="156" t="s">
        <v>78</v>
      </c>
      <c r="AV188" s="13" t="s">
        <v>78</v>
      </c>
      <c r="AW188" s="13" t="s">
        <v>30</v>
      </c>
      <c r="AX188" s="13" t="s">
        <v>69</v>
      </c>
      <c r="AY188" s="156" t="s">
        <v>118</v>
      </c>
    </row>
    <row r="189" spans="2:51" s="13" customFormat="1" ht="11.25">
      <c r="B189" s="154"/>
      <c r="D189" s="155" t="s">
        <v>127</v>
      </c>
      <c r="E189" s="156" t="s">
        <v>3</v>
      </c>
      <c r="F189" s="157" t="s">
        <v>2039</v>
      </c>
      <c r="H189" s="158">
        <v>537.48</v>
      </c>
      <c r="I189" s="159"/>
      <c r="L189" s="154"/>
      <c r="M189" s="160"/>
      <c r="N189" s="161"/>
      <c r="O189" s="161"/>
      <c r="P189" s="161"/>
      <c r="Q189" s="161"/>
      <c r="R189" s="161"/>
      <c r="S189" s="161"/>
      <c r="T189" s="162"/>
      <c r="AT189" s="156" t="s">
        <v>127</v>
      </c>
      <c r="AU189" s="156" t="s">
        <v>78</v>
      </c>
      <c r="AV189" s="13" t="s">
        <v>78</v>
      </c>
      <c r="AW189" s="13" t="s">
        <v>30</v>
      </c>
      <c r="AX189" s="13" t="s">
        <v>69</v>
      </c>
      <c r="AY189" s="156" t="s">
        <v>118</v>
      </c>
    </row>
    <row r="190" spans="2:51" s="13" customFormat="1" ht="11.25">
      <c r="B190" s="154"/>
      <c r="D190" s="155" t="s">
        <v>127</v>
      </c>
      <c r="E190" s="156" t="s">
        <v>3</v>
      </c>
      <c r="F190" s="157" t="s">
        <v>2040</v>
      </c>
      <c r="H190" s="158">
        <v>24</v>
      </c>
      <c r="I190" s="159"/>
      <c r="L190" s="154"/>
      <c r="M190" s="160"/>
      <c r="N190" s="161"/>
      <c r="O190" s="161"/>
      <c r="P190" s="161"/>
      <c r="Q190" s="161"/>
      <c r="R190" s="161"/>
      <c r="S190" s="161"/>
      <c r="T190" s="162"/>
      <c r="AT190" s="156" t="s">
        <v>127</v>
      </c>
      <c r="AU190" s="156" t="s">
        <v>78</v>
      </c>
      <c r="AV190" s="13" t="s">
        <v>78</v>
      </c>
      <c r="AW190" s="13" t="s">
        <v>30</v>
      </c>
      <c r="AX190" s="13" t="s">
        <v>69</v>
      </c>
      <c r="AY190" s="156" t="s">
        <v>118</v>
      </c>
    </row>
    <row r="191" spans="2:51" s="15" customFormat="1" ht="11.25">
      <c r="B191" s="170"/>
      <c r="D191" s="155" t="s">
        <v>127</v>
      </c>
      <c r="E191" s="171" t="s">
        <v>3</v>
      </c>
      <c r="F191" s="172" t="s">
        <v>150</v>
      </c>
      <c r="H191" s="173">
        <v>2661.23</v>
      </c>
      <c r="I191" s="174"/>
      <c r="L191" s="170"/>
      <c r="M191" s="175"/>
      <c r="N191" s="176"/>
      <c r="O191" s="176"/>
      <c r="P191" s="176"/>
      <c r="Q191" s="176"/>
      <c r="R191" s="176"/>
      <c r="S191" s="176"/>
      <c r="T191" s="177"/>
      <c r="AT191" s="171" t="s">
        <v>127</v>
      </c>
      <c r="AU191" s="171" t="s">
        <v>78</v>
      </c>
      <c r="AV191" s="15" t="s">
        <v>125</v>
      </c>
      <c r="AW191" s="15" t="s">
        <v>30</v>
      </c>
      <c r="AX191" s="15" t="s">
        <v>31</v>
      </c>
      <c r="AY191" s="171" t="s">
        <v>118</v>
      </c>
    </row>
    <row r="192" spans="1:65" s="2" customFormat="1" ht="37.9" customHeight="1">
      <c r="A192" s="35"/>
      <c r="B192" s="140"/>
      <c r="C192" s="141" t="s">
        <v>237</v>
      </c>
      <c r="D192" s="141" t="s">
        <v>121</v>
      </c>
      <c r="E192" s="142" t="s">
        <v>408</v>
      </c>
      <c r="F192" s="143" t="s">
        <v>409</v>
      </c>
      <c r="G192" s="144" t="s">
        <v>325</v>
      </c>
      <c r="H192" s="145">
        <v>66.22</v>
      </c>
      <c r="I192" s="146"/>
      <c r="J192" s="147">
        <f>ROUND(I192*H192,2)</f>
        <v>0</v>
      </c>
      <c r="K192" s="143" t="s">
        <v>271</v>
      </c>
      <c r="L192" s="36"/>
      <c r="M192" s="148" t="s">
        <v>3</v>
      </c>
      <c r="N192" s="149" t="s">
        <v>40</v>
      </c>
      <c r="O192" s="56"/>
      <c r="P192" s="150">
        <f>O192*H192</f>
        <v>0</v>
      </c>
      <c r="Q192" s="150">
        <v>0</v>
      </c>
      <c r="R192" s="150">
        <f>Q192*H192</f>
        <v>0</v>
      </c>
      <c r="S192" s="150">
        <v>0</v>
      </c>
      <c r="T192" s="151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152" t="s">
        <v>125</v>
      </c>
      <c r="AT192" s="152" t="s">
        <v>121</v>
      </c>
      <c r="AU192" s="152" t="s">
        <v>78</v>
      </c>
      <c r="AY192" s="20" t="s">
        <v>118</v>
      </c>
      <c r="BE192" s="153">
        <f>IF(N192="základní",J192,0)</f>
        <v>0</v>
      </c>
      <c r="BF192" s="153">
        <f>IF(N192="snížená",J192,0)</f>
        <v>0</v>
      </c>
      <c r="BG192" s="153">
        <f>IF(N192="zákl. přenesená",J192,0)</f>
        <v>0</v>
      </c>
      <c r="BH192" s="153">
        <f>IF(N192="sníž. přenesená",J192,0)</f>
        <v>0</v>
      </c>
      <c r="BI192" s="153">
        <f>IF(N192="nulová",J192,0)</f>
        <v>0</v>
      </c>
      <c r="BJ192" s="20" t="s">
        <v>31</v>
      </c>
      <c r="BK192" s="153">
        <f>ROUND(I192*H192,2)</f>
        <v>0</v>
      </c>
      <c r="BL192" s="20" t="s">
        <v>125</v>
      </c>
      <c r="BM192" s="152" t="s">
        <v>2041</v>
      </c>
    </row>
    <row r="193" spans="1:47" s="2" customFormat="1" ht="11.25">
      <c r="A193" s="35"/>
      <c r="B193" s="36"/>
      <c r="C193" s="35"/>
      <c r="D193" s="181" t="s">
        <v>273</v>
      </c>
      <c r="E193" s="35"/>
      <c r="F193" s="182" t="s">
        <v>411</v>
      </c>
      <c r="G193" s="35"/>
      <c r="H193" s="35"/>
      <c r="I193" s="183"/>
      <c r="J193" s="35"/>
      <c r="K193" s="35"/>
      <c r="L193" s="36"/>
      <c r="M193" s="184"/>
      <c r="N193" s="185"/>
      <c r="O193" s="56"/>
      <c r="P193" s="56"/>
      <c r="Q193" s="56"/>
      <c r="R193" s="56"/>
      <c r="S193" s="56"/>
      <c r="T193" s="57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T193" s="20" t="s">
        <v>273</v>
      </c>
      <c r="AU193" s="20" t="s">
        <v>78</v>
      </c>
    </row>
    <row r="194" spans="2:51" s="14" customFormat="1" ht="11.25">
      <c r="B194" s="163"/>
      <c r="D194" s="155" t="s">
        <v>127</v>
      </c>
      <c r="E194" s="164" t="s">
        <v>3</v>
      </c>
      <c r="F194" s="165" t="s">
        <v>2035</v>
      </c>
      <c r="H194" s="164" t="s">
        <v>3</v>
      </c>
      <c r="I194" s="166"/>
      <c r="L194" s="163"/>
      <c r="M194" s="167"/>
      <c r="N194" s="168"/>
      <c r="O194" s="168"/>
      <c r="P194" s="168"/>
      <c r="Q194" s="168"/>
      <c r="R194" s="168"/>
      <c r="S194" s="168"/>
      <c r="T194" s="169"/>
      <c r="AT194" s="164" t="s">
        <v>127</v>
      </c>
      <c r="AU194" s="164" t="s">
        <v>78</v>
      </c>
      <c r="AV194" s="14" t="s">
        <v>31</v>
      </c>
      <c r="AW194" s="14" t="s">
        <v>30</v>
      </c>
      <c r="AX194" s="14" t="s">
        <v>69</v>
      </c>
      <c r="AY194" s="164" t="s">
        <v>118</v>
      </c>
    </row>
    <row r="195" spans="2:51" s="13" customFormat="1" ht="11.25">
      <c r="B195" s="154"/>
      <c r="D195" s="155" t="s">
        <v>127</v>
      </c>
      <c r="E195" s="156" t="s">
        <v>3</v>
      </c>
      <c r="F195" s="157" t="s">
        <v>2042</v>
      </c>
      <c r="H195" s="158">
        <v>6.5</v>
      </c>
      <c r="I195" s="159"/>
      <c r="L195" s="154"/>
      <c r="M195" s="160"/>
      <c r="N195" s="161"/>
      <c r="O195" s="161"/>
      <c r="P195" s="161"/>
      <c r="Q195" s="161"/>
      <c r="R195" s="161"/>
      <c r="S195" s="161"/>
      <c r="T195" s="162"/>
      <c r="AT195" s="156" t="s">
        <v>127</v>
      </c>
      <c r="AU195" s="156" t="s">
        <v>78</v>
      </c>
      <c r="AV195" s="13" t="s">
        <v>78</v>
      </c>
      <c r="AW195" s="13" t="s">
        <v>30</v>
      </c>
      <c r="AX195" s="13" t="s">
        <v>69</v>
      </c>
      <c r="AY195" s="156" t="s">
        <v>118</v>
      </c>
    </row>
    <row r="196" spans="2:51" s="13" customFormat="1" ht="11.25">
      <c r="B196" s="154"/>
      <c r="D196" s="155" t="s">
        <v>127</v>
      </c>
      <c r="E196" s="156" t="s">
        <v>3</v>
      </c>
      <c r="F196" s="157" t="s">
        <v>2043</v>
      </c>
      <c r="H196" s="158">
        <v>59.72</v>
      </c>
      <c r="I196" s="159"/>
      <c r="L196" s="154"/>
      <c r="M196" s="160"/>
      <c r="N196" s="161"/>
      <c r="O196" s="161"/>
      <c r="P196" s="161"/>
      <c r="Q196" s="161"/>
      <c r="R196" s="161"/>
      <c r="S196" s="161"/>
      <c r="T196" s="162"/>
      <c r="AT196" s="156" t="s">
        <v>127</v>
      </c>
      <c r="AU196" s="156" t="s">
        <v>78</v>
      </c>
      <c r="AV196" s="13" t="s">
        <v>78</v>
      </c>
      <c r="AW196" s="13" t="s">
        <v>30</v>
      </c>
      <c r="AX196" s="13" t="s">
        <v>69</v>
      </c>
      <c r="AY196" s="156" t="s">
        <v>118</v>
      </c>
    </row>
    <row r="197" spans="2:51" s="15" customFormat="1" ht="11.25">
      <c r="B197" s="170"/>
      <c r="D197" s="155" t="s">
        <v>127</v>
      </c>
      <c r="E197" s="171" t="s">
        <v>3</v>
      </c>
      <c r="F197" s="172" t="s">
        <v>150</v>
      </c>
      <c r="H197" s="173">
        <v>66.22</v>
      </c>
      <c r="I197" s="174"/>
      <c r="L197" s="170"/>
      <c r="M197" s="175"/>
      <c r="N197" s="176"/>
      <c r="O197" s="176"/>
      <c r="P197" s="176"/>
      <c r="Q197" s="176"/>
      <c r="R197" s="176"/>
      <c r="S197" s="176"/>
      <c r="T197" s="177"/>
      <c r="AT197" s="171" t="s">
        <v>127</v>
      </c>
      <c r="AU197" s="171" t="s">
        <v>78</v>
      </c>
      <c r="AV197" s="15" t="s">
        <v>125</v>
      </c>
      <c r="AW197" s="15" t="s">
        <v>30</v>
      </c>
      <c r="AX197" s="15" t="s">
        <v>31</v>
      </c>
      <c r="AY197" s="171" t="s">
        <v>118</v>
      </c>
    </row>
    <row r="198" spans="1:65" s="2" customFormat="1" ht="24.2" customHeight="1">
      <c r="A198" s="35"/>
      <c r="B198" s="140"/>
      <c r="C198" s="141" t="s">
        <v>241</v>
      </c>
      <c r="D198" s="141" t="s">
        <v>121</v>
      </c>
      <c r="E198" s="142" t="s">
        <v>413</v>
      </c>
      <c r="F198" s="143" t="s">
        <v>414</v>
      </c>
      <c r="G198" s="144" t="s">
        <v>325</v>
      </c>
      <c r="H198" s="145">
        <v>2727.45</v>
      </c>
      <c r="I198" s="146"/>
      <c r="J198" s="147">
        <f>ROUND(I198*H198,2)</f>
        <v>0</v>
      </c>
      <c r="K198" s="143" t="s">
        <v>271</v>
      </c>
      <c r="L198" s="36"/>
      <c r="M198" s="148" t="s">
        <v>3</v>
      </c>
      <c r="N198" s="149" t="s">
        <v>40</v>
      </c>
      <c r="O198" s="56"/>
      <c r="P198" s="150">
        <f>O198*H198</f>
        <v>0</v>
      </c>
      <c r="Q198" s="150">
        <v>0</v>
      </c>
      <c r="R198" s="150">
        <f>Q198*H198</f>
        <v>0</v>
      </c>
      <c r="S198" s="150">
        <v>0</v>
      </c>
      <c r="T198" s="151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152" t="s">
        <v>125</v>
      </c>
      <c r="AT198" s="152" t="s">
        <v>121</v>
      </c>
      <c r="AU198" s="152" t="s">
        <v>78</v>
      </c>
      <c r="AY198" s="20" t="s">
        <v>118</v>
      </c>
      <c r="BE198" s="153">
        <f>IF(N198="základní",J198,0)</f>
        <v>0</v>
      </c>
      <c r="BF198" s="153">
        <f>IF(N198="snížená",J198,0)</f>
        <v>0</v>
      </c>
      <c r="BG198" s="153">
        <f>IF(N198="zákl. přenesená",J198,0)</f>
        <v>0</v>
      </c>
      <c r="BH198" s="153">
        <f>IF(N198="sníž. přenesená",J198,0)</f>
        <v>0</v>
      </c>
      <c r="BI198" s="153">
        <f>IF(N198="nulová",J198,0)</f>
        <v>0</v>
      </c>
      <c r="BJ198" s="20" t="s">
        <v>31</v>
      </c>
      <c r="BK198" s="153">
        <f>ROUND(I198*H198,2)</f>
        <v>0</v>
      </c>
      <c r="BL198" s="20" t="s">
        <v>125</v>
      </c>
      <c r="BM198" s="152" t="s">
        <v>2044</v>
      </c>
    </row>
    <row r="199" spans="1:47" s="2" customFormat="1" ht="11.25">
      <c r="A199" s="35"/>
      <c r="B199" s="36"/>
      <c r="C199" s="35"/>
      <c r="D199" s="181" t="s">
        <v>273</v>
      </c>
      <c r="E199" s="35"/>
      <c r="F199" s="182" t="s">
        <v>416</v>
      </c>
      <c r="G199" s="35"/>
      <c r="H199" s="35"/>
      <c r="I199" s="183"/>
      <c r="J199" s="35"/>
      <c r="K199" s="35"/>
      <c r="L199" s="36"/>
      <c r="M199" s="184"/>
      <c r="N199" s="185"/>
      <c r="O199" s="56"/>
      <c r="P199" s="56"/>
      <c r="Q199" s="56"/>
      <c r="R199" s="56"/>
      <c r="S199" s="56"/>
      <c r="T199" s="57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T199" s="20" t="s">
        <v>273</v>
      </c>
      <c r="AU199" s="20" t="s">
        <v>78</v>
      </c>
    </row>
    <row r="200" spans="2:51" s="14" customFormat="1" ht="11.25">
      <c r="B200" s="163"/>
      <c r="D200" s="155" t="s">
        <v>127</v>
      </c>
      <c r="E200" s="164" t="s">
        <v>3</v>
      </c>
      <c r="F200" s="165" t="s">
        <v>2035</v>
      </c>
      <c r="H200" s="164" t="s">
        <v>3</v>
      </c>
      <c r="I200" s="166"/>
      <c r="L200" s="163"/>
      <c r="M200" s="167"/>
      <c r="N200" s="168"/>
      <c r="O200" s="168"/>
      <c r="P200" s="168"/>
      <c r="Q200" s="168"/>
      <c r="R200" s="168"/>
      <c r="S200" s="168"/>
      <c r="T200" s="169"/>
      <c r="AT200" s="164" t="s">
        <v>127</v>
      </c>
      <c r="AU200" s="164" t="s">
        <v>78</v>
      </c>
      <c r="AV200" s="14" t="s">
        <v>31</v>
      </c>
      <c r="AW200" s="14" t="s">
        <v>30</v>
      </c>
      <c r="AX200" s="14" t="s">
        <v>69</v>
      </c>
      <c r="AY200" s="164" t="s">
        <v>118</v>
      </c>
    </row>
    <row r="201" spans="2:51" s="13" customFormat="1" ht="11.25">
      <c r="B201" s="154"/>
      <c r="D201" s="155" t="s">
        <v>127</v>
      </c>
      <c r="E201" s="156" t="s">
        <v>3</v>
      </c>
      <c r="F201" s="157" t="s">
        <v>2045</v>
      </c>
      <c r="H201" s="158">
        <v>1882</v>
      </c>
      <c r="I201" s="159"/>
      <c r="L201" s="154"/>
      <c r="M201" s="160"/>
      <c r="N201" s="161"/>
      <c r="O201" s="161"/>
      <c r="P201" s="161"/>
      <c r="Q201" s="161"/>
      <c r="R201" s="161"/>
      <c r="S201" s="161"/>
      <c r="T201" s="162"/>
      <c r="AT201" s="156" t="s">
        <v>127</v>
      </c>
      <c r="AU201" s="156" t="s">
        <v>78</v>
      </c>
      <c r="AV201" s="13" t="s">
        <v>78</v>
      </c>
      <c r="AW201" s="13" t="s">
        <v>30</v>
      </c>
      <c r="AX201" s="13" t="s">
        <v>69</v>
      </c>
      <c r="AY201" s="156" t="s">
        <v>118</v>
      </c>
    </row>
    <row r="202" spans="2:51" s="13" customFormat="1" ht="11.25">
      <c r="B202" s="154"/>
      <c r="D202" s="155" t="s">
        <v>127</v>
      </c>
      <c r="E202" s="156" t="s">
        <v>3</v>
      </c>
      <c r="F202" s="157" t="s">
        <v>2046</v>
      </c>
      <c r="H202" s="158">
        <v>65</v>
      </c>
      <c r="I202" s="159"/>
      <c r="L202" s="154"/>
      <c r="M202" s="160"/>
      <c r="N202" s="161"/>
      <c r="O202" s="161"/>
      <c r="P202" s="161"/>
      <c r="Q202" s="161"/>
      <c r="R202" s="161"/>
      <c r="S202" s="161"/>
      <c r="T202" s="162"/>
      <c r="AT202" s="156" t="s">
        <v>127</v>
      </c>
      <c r="AU202" s="156" t="s">
        <v>78</v>
      </c>
      <c r="AV202" s="13" t="s">
        <v>78</v>
      </c>
      <c r="AW202" s="13" t="s">
        <v>30</v>
      </c>
      <c r="AX202" s="13" t="s">
        <v>69</v>
      </c>
      <c r="AY202" s="156" t="s">
        <v>118</v>
      </c>
    </row>
    <row r="203" spans="2:51" s="13" customFormat="1" ht="11.25">
      <c r="B203" s="154"/>
      <c r="D203" s="155" t="s">
        <v>127</v>
      </c>
      <c r="E203" s="156" t="s">
        <v>3</v>
      </c>
      <c r="F203" s="157" t="s">
        <v>2047</v>
      </c>
      <c r="H203" s="158">
        <v>756.45</v>
      </c>
      <c r="I203" s="159"/>
      <c r="L203" s="154"/>
      <c r="M203" s="160"/>
      <c r="N203" s="161"/>
      <c r="O203" s="161"/>
      <c r="P203" s="161"/>
      <c r="Q203" s="161"/>
      <c r="R203" s="161"/>
      <c r="S203" s="161"/>
      <c r="T203" s="162"/>
      <c r="AT203" s="156" t="s">
        <v>127</v>
      </c>
      <c r="AU203" s="156" t="s">
        <v>78</v>
      </c>
      <c r="AV203" s="13" t="s">
        <v>78</v>
      </c>
      <c r="AW203" s="13" t="s">
        <v>30</v>
      </c>
      <c r="AX203" s="13" t="s">
        <v>69</v>
      </c>
      <c r="AY203" s="156" t="s">
        <v>118</v>
      </c>
    </row>
    <row r="204" spans="2:51" s="13" customFormat="1" ht="11.25">
      <c r="B204" s="154"/>
      <c r="D204" s="155" t="s">
        <v>127</v>
      </c>
      <c r="E204" s="156" t="s">
        <v>3</v>
      </c>
      <c r="F204" s="157" t="s">
        <v>2048</v>
      </c>
      <c r="H204" s="158">
        <v>24</v>
      </c>
      <c r="I204" s="159"/>
      <c r="L204" s="154"/>
      <c r="M204" s="160"/>
      <c r="N204" s="161"/>
      <c r="O204" s="161"/>
      <c r="P204" s="161"/>
      <c r="Q204" s="161"/>
      <c r="R204" s="161"/>
      <c r="S204" s="161"/>
      <c r="T204" s="162"/>
      <c r="AT204" s="156" t="s">
        <v>127</v>
      </c>
      <c r="AU204" s="156" t="s">
        <v>78</v>
      </c>
      <c r="AV204" s="13" t="s">
        <v>78</v>
      </c>
      <c r="AW204" s="13" t="s">
        <v>30</v>
      </c>
      <c r="AX204" s="13" t="s">
        <v>69</v>
      </c>
      <c r="AY204" s="156" t="s">
        <v>118</v>
      </c>
    </row>
    <row r="205" spans="2:51" s="15" customFormat="1" ht="11.25">
      <c r="B205" s="170"/>
      <c r="D205" s="155" t="s">
        <v>127</v>
      </c>
      <c r="E205" s="171" t="s">
        <v>3</v>
      </c>
      <c r="F205" s="172" t="s">
        <v>150</v>
      </c>
      <c r="H205" s="173">
        <v>2727.45</v>
      </c>
      <c r="I205" s="174"/>
      <c r="L205" s="170"/>
      <c r="M205" s="175"/>
      <c r="N205" s="176"/>
      <c r="O205" s="176"/>
      <c r="P205" s="176"/>
      <c r="Q205" s="176"/>
      <c r="R205" s="176"/>
      <c r="S205" s="176"/>
      <c r="T205" s="177"/>
      <c r="AT205" s="171" t="s">
        <v>127</v>
      </c>
      <c r="AU205" s="171" t="s">
        <v>78</v>
      </c>
      <c r="AV205" s="15" t="s">
        <v>125</v>
      </c>
      <c r="AW205" s="15" t="s">
        <v>30</v>
      </c>
      <c r="AX205" s="15" t="s">
        <v>31</v>
      </c>
      <c r="AY205" s="171" t="s">
        <v>118</v>
      </c>
    </row>
    <row r="206" spans="1:65" s="2" customFormat="1" ht="16.5" customHeight="1">
      <c r="A206" s="35"/>
      <c r="B206" s="140"/>
      <c r="C206" s="141" t="s">
        <v>249</v>
      </c>
      <c r="D206" s="141" t="s">
        <v>121</v>
      </c>
      <c r="E206" s="142" t="s">
        <v>418</v>
      </c>
      <c r="F206" s="143" t="s">
        <v>2049</v>
      </c>
      <c r="G206" s="144" t="s">
        <v>325</v>
      </c>
      <c r="H206" s="145">
        <v>681.16</v>
      </c>
      <c r="I206" s="146"/>
      <c r="J206" s="147">
        <f>ROUND(I206*H206,2)</f>
        <v>0</v>
      </c>
      <c r="K206" s="143" t="s">
        <v>3</v>
      </c>
      <c r="L206" s="36"/>
      <c r="M206" s="148" t="s">
        <v>3</v>
      </c>
      <c r="N206" s="149" t="s">
        <v>40</v>
      </c>
      <c r="O206" s="56"/>
      <c r="P206" s="150">
        <f>O206*H206</f>
        <v>0</v>
      </c>
      <c r="Q206" s="150">
        <v>0</v>
      </c>
      <c r="R206" s="150">
        <f>Q206*H206</f>
        <v>0</v>
      </c>
      <c r="S206" s="150">
        <v>0</v>
      </c>
      <c r="T206" s="151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152" t="s">
        <v>125</v>
      </c>
      <c r="AT206" s="152" t="s">
        <v>121</v>
      </c>
      <c r="AU206" s="152" t="s">
        <v>78</v>
      </c>
      <c r="AY206" s="20" t="s">
        <v>118</v>
      </c>
      <c r="BE206" s="153">
        <f>IF(N206="základní",J206,0)</f>
        <v>0</v>
      </c>
      <c r="BF206" s="153">
        <f>IF(N206="snížená",J206,0)</f>
        <v>0</v>
      </c>
      <c r="BG206" s="153">
        <f>IF(N206="zákl. přenesená",J206,0)</f>
        <v>0</v>
      </c>
      <c r="BH206" s="153">
        <f>IF(N206="sníž. přenesená",J206,0)</f>
        <v>0</v>
      </c>
      <c r="BI206" s="153">
        <f>IF(N206="nulová",J206,0)</f>
        <v>0</v>
      </c>
      <c r="BJ206" s="20" t="s">
        <v>31</v>
      </c>
      <c r="BK206" s="153">
        <f>ROUND(I206*H206,2)</f>
        <v>0</v>
      </c>
      <c r="BL206" s="20" t="s">
        <v>125</v>
      </c>
      <c r="BM206" s="152" t="s">
        <v>2050</v>
      </c>
    </row>
    <row r="207" spans="2:51" s="13" customFormat="1" ht="11.25">
      <c r="B207" s="154"/>
      <c r="D207" s="155" t="s">
        <v>127</v>
      </c>
      <c r="E207" s="156" t="s">
        <v>3</v>
      </c>
      <c r="F207" s="157" t="s">
        <v>2051</v>
      </c>
      <c r="H207" s="158">
        <v>52</v>
      </c>
      <c r="I207" s="159"/>
      <c r="L207" s="154"/>
      <c r="M207" s="160"/>
      <c r="N207" s="161"/>
      <c r="O207" s="161"/>
      <c r="P207" s="161"/>
      <c r="Q207" s="161"/>
      <c r="R207" s="161"/>
      <c r="S207" s="161"/>
      <c r="T207" s="162"/>
      <c r="AT207" s="156" t="s">
        <v>127</v>
      </c>
      <c r="AU207" s="156" t="s">
        <v>78</v>
      </c>
      <c r="AV207" s="13" t="s">
        <v>78</v>
      </c>
      <c r="AW207" s="13" t="s">
        <v>30</v>
      </c>
      <c r="AX207" s="13" t="s">
        <v>69</v>
      </c>
      <c r="AY207" s="156" t="s">
        <v>118</v>
      </c>
    </row>
    <row r="208" spans="2:51" s="13" customFormat="1" ht="11.25">
      <c r="B208" s="154"/>
      <c r="D208" s="155" t="s">
        <v>127</v>
      </c>
      <c r="E208" s="156" t="s">
        <v>3</v>
      </c>
      <c r="F208" s="157" t="s">
        <v>2052</v>
      </c>
      <c r="H208" s="158">
        <v>605.16</v>
      </c>
      <c r="I208" s="159"/>
      <c r="L208" s="154"/>
      <c r="M208" s="160"/>
      <c r="N208" s="161"/>
      <c r="O208" s="161"/>
      <c r="P208" s="161"/>
      <c r="Q208" s="161"/>
      <c r="R208" s="161"/>
      <c r="S208" s="161"/>
      <c r="T208" s="162"/>
      <c r="AT208" s="156" t="s">
        <v>127</v>
      </c>
      <c r="AU208" s="156" t="s">
        <v>78</v>
      </c>
      <c r="AV208" s="13" t="s">
        <v>78</v>
      </c>
      <c r="AW208" s="13" t="s">
        <v>30</v>
      </c>
      <c r="AX208" s="13" t="s">
        <v>69</v>
      </c>
      <c r="AY208" s="156" t="s">
        <v>118</v>
      </c>
    </row>
    <row r="209" spans="2:51" s="13" customFormat="1" ht="11.25">
      <c r="B209" s="154"/>
      <c r="D209" s="155" t="s">
        <v>127</v>
      </c>
      <c r="E209" s="156" t="s">
        <v>3</v>
      </c>
      <c r="F209" s="157" t="s">
        <v>2053</v>
      </c>
      <c r="H209" s="158">
        <v>24</v>
      </c>
      <c r="I209" s="159"/>
      <c r="L209" s="154"/>
      <c r="M209" s="160"/>
      <c r="N209" s="161"/>
      <c r="O209" s="161"/>
      <c r="P209" s="161"/>
      <c r="Q209" s="161"/>
      <c r="R209" s="161"/>
      <c r="S209" s="161"/>
      <c r="T209" s="162"/>
      <c r="AT209" s="156" t="s">
        <v>127</v>
      </c>
      <c r="AU209" s="156" t="s">
        <v>78</v>
      </c>
      <c r="AV209" s="13" t="s">
        <v>78</v>
      </c>
      <c r="AW209" s="13" t="s">
        <v>30</v>
      </c>
      <c r="AX209" s="13" t="s">
        <v>69</v>
      </c>
      <c r="AY209" s="156" t="s">
        <v>118</v>
      </c>
    </row>
    <row r="210" spans="2:51" s="15" customFormat="1" ht="11.25">
      <c r="B210" s="170"/>
      <c r="D210" s="155" t="s">
        <v>127</v>
      </c>
      <c r="E210" s="171" t="s">
        <v>3</v>
      </c>
      <c r="F210" s="172" t="s">
        <v>150</v>
      </c>
      <c r="H210" s="173">
        <v>681.16</v>
      </c>
      <c r="I210" s="174"/>
      <c r="L210" s="170"/>
      <c r="M210" s="175"/>
      <c r="N210" s="176"/>
      <c r="O210" s="176"/>
      <c r="P210" s="176"/>
      <c r="Q210" s="176"/>
      <c r="R210" s="176"/>
      <c r="S210" s="176"/>
      <c r="T210" s="177"/>
      <c r="AT210" s="171" t="s">
        <v>127</v>
      </c>
      <c r="AU210" s="171" t="s">
        <v>78</v>
      </c>
      <c r="AV210" s="15" t="s">
        <v>125</v>
      </c>
      <c r="AW210" s="15" t="s">
        <v>30</v>
      </c>
      <c r="AX210" s="15" t="s">
        <v>31</v>
      </c>
      <c r="AY210" s="171" t="s">
        <v>118</v>
      </c>
    </row>
    <row r="211" spans="1:65" s="2" customFormat="1" ht="16.5" customHeight="1">
      <c r="A211" s="35"/>
      <c r="B211" s="140"/>
      <c r="C211" s="141" t="s">
        <v>253</v>
      </c>
      <c r="D211" s="141" t="s">
        <v>121</v>
      </c>
      <c r="E211" s="142" t="s">
        <v>422</v>
      </c>
      <c r="F211" s="143" t="s">
        <v>423</v>
      </c>
      <c r="G211" s="144" t="s">
        <v>325</v>
      </c>
      <c r="H211" s="145">
        <v>2046.29</v>
      </c>
      <c r="I211" s="146"/>
      <c r="J211" s="147">
        <f>ROUND(I211*H211,2)</f>
        <v>0</v>
      </c>
      <c r="K211" s="143" t="s">
        <v>3</v>
      </c>
      <c r="L211" s="36"/>
      <c r="M211" s="148" t="s">
        <v>3</v>
      </c>
      <c r="N211" s="149" t="s">
        <v>40</v>
      </c>
      <c r="O211" s="56"/>
      <c r="P211" s="150">
        <f>O211*H211</f>
        <v>0</v>
      </c>
      <c r="Q211" s="150">
        <v>0</v>
      </c>
      <c r="R211" s="150">
        <f>Q211*H211</f>
        <v>0</v>
      </c>
      <c r="S211" s="150">
        <v>0</v>
      </c>
      <c r="T211" s="151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152" t="s">
        <v>125</v>
      </c>
      <c r="AT211" s="152" t="s">
        <v>121</v>
      </c>
      <c r="AU211" s="152" t="s">
        <v>78</v>
      </c>
      <c r="AY211" s="20" t="s">
        <v>118</v>
      </c>
      <c r="BE211" s="153">
        <f>IF(N211="základní",J211,0)</f>
        <v>0</v>
      </c>
      <c r="BF211" s="153">
        <f>IF(N211="snížená",J211,0)</f>
        <v>0</v>
      </c>
      <c r="BG211" s="153">
        <f>IF(N211="zákl. přenesená",J211,0)</f>
        <v>0</v>
      </c>
      <c r="BH211" s="153">
        <f>IF(N211="sníž. přenesená",J211,0)</f>
        <v>0</v>
      </c>
      <c r="BI211" s="153">
        <f>IF(N211="nulová",J211,0)</f>
        <v>0</v>
      </c>
      <c r="BJ211" s="20" t="s">
        <v>31</v>
      </c>
      <c r="BK211" s="153">
        <f>ROUND(I211*H211,2)</f>
        <v>0</v>
      </c>
      <c r="BL211" s="20" t="s">
        <v>125</v>
      </c>
      <c r="BM211" s="152" t="s">
        <v>2054</v>
      </c>
    </row>
    <row r="212" spans="2:51" s="13" customFormat="1" ht="11.25">
      <c r="B212" s="154"/>
      <c r="D212" s="155" t="s">
        <v>127</v>
      </c>
      <c r="E212" s="156" t="s">
        <v>3</v>
      </c>
      <c r="F212" s="157" t="s">
        <v>2045</v>
      </c>
      <c r="H212" s="158">
        <v>1882</v>
      </c>
      <c r="I212" s="159"/>
      <c r="L212" s="154"/>
      <c r="M212" s="160"/>
      <c r="N212" s="161"/>
      <c r="O212" s="161"/>
      <c r="P212" s="161"/>
      <c r="Q212" s="161"/>
      <c r="R212" s="161"/>
      <c r="S212" s="161"/>
      <c r="T212" s="162"/>
      <c r="AT212" s="156" t="s">
        <v>127</v>
      </c>
      <c r="AU212" s="156" t="s">
        <v>78</v>
      </c>
      <c r="AV212" s="13" t="s">
        <v>78</v>
      </c>
      <c r="AW212" s="13" t="s">
        <v>30</v>
      </c>
      <c r="AX212" s="13" t="s">
        <v>69</v>
      </c>
      <c r="AY212" s="156" t="s">
        <v>118</v>
      </c>
    </row>
    <row r="213" spans="2:51" s="13" customFormat="1" ht="11.25">
      <c r="B213" s="154"/>
      <c r="D213" s="155" t="s">
        <v>127</v>
      </c>
      <c r="E213" s="156" t="s">
        <v>3</v>
      </c>
      <c r="F213" s="157" t="s">
        <v>2055</v>
      </c>
      <c r="H213" s="158">
        <v>13</v>
      </c>
      <c r="I213" s="159"/>
      <c r="L213" s="154"/>
      <c r="M213" s="160"/>
      <c r="N213" s="161"/>
      <c r="O213" s="161"/>
      <c r="P213" s="161"/>
      <c r="Q213" s="161"/>
      <c r="R213" s="161"/>
      <c r="S213" s="161"/>
      <c r="T213" s="162"/>
      <c r="AT213" s="156" t="s">
        <v>127</v>
      </c>
      <c r="AU213" s="156" t="s">
        <v>78</v>
      </c>
      <c r="AV213" s="13" t="s">
        <v>78</v>
      </c>
      <c r="AW213" s="13" t="s">
        <v>30</v>
      </c>
      <c r="AX213" s="13" t="s">
        <v>69</v>
      </c>
      <c r="AY213" s="156" t="s">
        <v>118</v>
      </c>
    </row>
    <row r="214" spans="2:51" s="13" customFormat="1" ht="11.25">
      <c r="B214" s="154"/>
      <c r="D214" s="155" t="s">
        <v>127</v>
      </c>
      <c r="E214" s="156" t="s">
        <v>3</v>
      </c>
      <c r="F214" s="157" t="s">
        <v>2056</v>
      </c>
      <c r="H214" s="158">
        <v>151.29</v>
      </c>
      <c r="I214" s="159"/>
      <c r="L214" s="154"/>
      <c r="M214" s="160"/>
      <c r="N214" s="161"/>
      <c r="O214" s="161"/>
      <c r="P214" s="161"/>
      <c r="Q214" s="161"/>
      <c r="R214" s="161"/>
      <c r="S214" s="161"/>
      <c r="T214" s="162"/>
      <c r="AT214" s="156" t="s">
        <v>127</v>
      </c>
      <c r="AU214" s="156" t="s">
        <v>78</v>
      </c>
      <c r="AV214" s="13" t="s">
        <v>78</v>
      </c>
      <c r="AW214" s="13" t="s">
        <v>30</v>
      </c>
      <c r="AX214" s="13" t="s">
        <v>69</v>
      </c>
      <c r="AY214" s="156" t="s">
        <v>118</v>
      </c>
    </row>
    <row r="215" spans="2:51" s="15" customFormat="1" ht="11.25">
      <c r="B215" s="170"/>
      <c r="D215" s="155" t="s">
        <v>127</v>
      </c>
      <c r="E215" s="171" t="s">
        <v>3</v>
      </c>
      <c r="F215" s="172" t="s">
        <v>150</v>
      </c>
      <c r="H215" s="173">
        <v>2046.29</v>
      </c>
      <c r="I215" s="174"/>
      <c r="L215" s="170"/>
      <c r="M215" s="175"/>
      <c r="N215" s="176"/>
      <c r="O215" s="176"/>
      <c r="P215" s="176"/>
      <c r="Q215" s="176"/>
      <c r="R215" s="176"/>
      <c r="S215" s="176"/>
      <c r="T215" s="177"/>
      <c r="AT215" s="171" t="s">
        <v>127</v>
      </c>
      <c r="AU215" s="171" t="s">
        <v>78</v>
      </c>
      <c r="AV215" s="15" t="s">
        <v>125</v>
      </c>
      <c r="AW215" s="15" t="s">
        <v>30</v>
      </c>
      <c r="AX215" s="15" t="s">
        <v>31</v>
      </c>
      <c r="AY215" s="171" t="s">
        <v>118</v>
      </c>
    </row>
    <row r="216" spans="1:65" s="2" customFormat="1" ht="37.9" customHeight="1">
      <c r="A216" s="35"/>
      <c r="B216" s="140"/>
      <c r="C216" s="141" t="s">
        <v>257</v>
      </c>
      <c r="D216" s="141" t="s">
        <v>121</v>
      </c>
      <c r="E216" s="142" t="s">
        <v>2057</v>
      </c>
      <c r="F216" s="143" t="s">
        <v>2058</v>
      </c>
      <c r="G216" s="144" t="s">
        <v>325</v>
      </c>
      <c r="H216" s="145">
        <v>19.2</v>
      </c>
      <c r="I216" s="146"/>
      <c r="J216" s="147">
        <f>ROUND(I216*H216,2)</f>
        <v>0</v>
      </c>
      <c r="K216" s="143" t="s">
        <v>3</v>
      </c>
      <c r="L216" s="36"/>
      <c r="M216" s="148" t="s">
        <v>3</v>
      </c>
      <c r="N216" s="149" t="s">
        <v>40</v>
      </c>
      <c r="O216" s="56"/>
      <c r="P216" s="150">
        <f>O216*H216</f>
        <v>0</v>
      </c>
      <c r="Q216" s="150">
        <v>0</v>
      </c>
      <c r="R216" s="150">
        <f>Q216*H216</f>
        <v>0</v>
      </c>
      <c r="S216" s="150">
        <v>0</v>
      </c>
      <c r="T216" s="151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152" t="s">
        <v>125</v>
      </c>
      <c r="AT216" s="152" t="s">
        <v>121</v>
      </c>
      <c r="AU216" s="152" t="s">
        <v>78</v>
      </c>
      <c r="AY216" s="20" t="s">
        <v>118</v>
      </c>
      <c r="BE216" s="153">
        <f>IF(N216="základní",J216,0)</f>
        <v>0</v>
      </c>
      <c r="BF216" s="153">
        <f>IF(N216="snížená",J216,0)</f>
        <v>0</v>
      </c>
      <c r="BG216" s="153">
        <f>IF(N216="zákl. přenesená",J216,0)</f>
        <v>0</v>
      </c>
      <c r="BH216" s="153">
        <f>IF(N216="sníž. přenesená",J216,0)</f>
        <v>0</v>
      </c>
      <c r="BI216" s="153">
        <f>IF(N216="nulová",J216,0)</f>
        <v>0</v>
      </c>
      <c r="BJ216" s="20" t="s">
        <v>31</v>
      </c>
      <c r="BK216" s="153">
        <f>ROUND(I216*H216,2)</f>
        <v>0</v>
      </c>
      <c r="BL216" s="20" t="s">
        <v>125</v>
      </c>
      <c r="BM216" s="152" t="s">
        <v>2059</v>
      </c>
    </row>
    <row r="217" spans="2:51" s="13" customFormat="1" ht="11.25">
      <c r="B217" s="154"/>
      <c r="D217" s="155" t="s">
        <v>127</v>
      </c>
      <c r="E217" s="156" t="s">
        <v>3</v>
      </c>
      <c r="F217" s="157" t="s">
        <v>2060</v>
      </c>
      <c r="H217" s="158">
        <v>19.2</v>
      </c>
      <c r="I217" s="159"/>
      <c r="L217" s="154"/>
      <c r="M217" s="160"/>
      <c r="N217" s="161"/>
      <c r="O217" s="161"/>
      <c r="P217" s="161"/>
      <c r="Q217" s="161"/>
      <c r="R217" s="161"/>
      <c r="S217" s="161"/>
      <c r="T217" s="162"/>
      <c r="AT217" s="156" t="s">
        <v>127</v>
      </c>
      <c r="AU217" s="156" t="s">
        <v>78</v>
      </c>
      <c r="AV217" s="13" t="s">
        <v>78</v>
      </c>
      <c r="AW217" s="13" t="s">
        <v>30</v>
      </c>
      <c r="AX217" s="13" t="s">
        <v>31</v>
      </c>
      <c r="AY217" s="156" t="s">
        <v>118</v>
      </c>
    </row>
    <row r="218" spans="1:65" s="2" customFormat="1" ht="16.5" customHeight="1">
      <c r="A218" s="35"/>
      <c r="B218" s="140"/>
      <c r="C218" s="194" t="s">
        <v>461</v>
      </c>
      <c r="D218" s="194" t="s">
        <v>445</v>
      </c>
      <c r="E218" s="195" t="s">
        <v>2061</v>
      </c>
      <c r="F218" s="196" t="s">
        <v>2062</v>
      </c>
      <c r="G218" s="197" t="s">
        <v>448</v>
      </c>
      <c r="H218" s="198">
        <v>39.917</v>
      </c>
      <c r="I218" s="199"/>
      <c r="J218" s="200">
        <f>ROUND(I218*H218,2)</f>
        <v>0</v>
      </c>
      <c r="K218" s="196" t="s">
        <v>271</v>
      </c>
      <c r="L218" s="201"/>
      <c r="M218" s="202" t="s">
        <v>3</v>
      </c>
      <c r="N218" s="203" t="s">
        <v>40</v>
      </c>
      <c r="O218" s="56"/>
      <c r="P218" s="150">
        <f>O218*H218</f>
        <v>0</v>
      </c>
      <c r="Q218" s="150">
        <v>0</v>
      </c>
      <c r="R218" s="150">
        <f>Q218*H218</f>
        <v>0</v>
      </c>
      <c r="S218" s="150">
        <v>0</v>
      </c>
      <c r="T218" s="151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152" t="s">
        <v>160</v>
      </c>
      <c r="AT218" s="152" t="s">
        <v>445</v>
      </c>
      <c r="AU218" s="152" t="s">
        <v>78</v>
      </c>
      <c r="AY218" s="20" t="s">
        <v>118</v>
      </c>
      <c r="BE218" s="153">
        <f>IF(N218="základní",J218,0)</f>
        <v>0</v>
      </c>
      <c r="BF218" s="153">
        <f>IF(N218="snížená",J218,0)</f>
        <v>0</v>
      </c>
      <c r="BG218" s="153">
        <f>IF(N218="zákl. přenesená",J218,0)</f>
        <v>0</v>
      </c>
      <c r="BH218" s="153">
        <f>IF(N218="sníž. přenesená",J218,0)</f>
        <v>0</v>
      </c>
      <c r="BI218" s="153">
        <f>IF(N218="nulová",J218,0)</f>
        <v>0</v>
      </c>
      <c r="BJ218" s="20" t="s">
        <v>31</v>
      </c>
      <c r="BK218" s="153">
        <f>ROUND(I218*H218,2)</f>
        <v>0</v>
      </c>
      <c r="BL218" s="20" t="s">
        <v>125</v>
      </c>
      <c r="BM218" s="152" t="s">
        <v>2063</v>
      </c>
    </row>
    <row r="219" spans="2:51" s="13" customFormat="1" ht="11.25">
      <c r="B219" s="154"/>
      <c r="D219" s="155" t="s">
        <v>127</v>
      </c>
      <c r="E219" s="156" t="s">
        <v>3</v>
      </c>
      <c r="F219" s="157" t="s">
        <v>2064</v>
      </c>
      <c r="H219" s="158">
        <v>39.917</v>
      </c>
      <c r="I219" s="159"/>
      <c r="L219" s="154"/>
      <c r="M219" s="160"/>
      <c r="N219" s="161"/>
      <c r="O219" s="161"/>
      <c r="P219" s="161"/>
      <c r="Q219" s="161"/>
      <c r="R219" s="161"/>
      <c r="S219" s="161"/>
      <c r="T219" s="162"/>
      <c r="AT219" s="156" t="s">
        <v>127</v>
      </c>
      <c r="AU219" s="156" t="s">
        <v>78</v>
      </c>
      <c r="AV219" s="13" t="s">
        <v>78</v>
      </c>
      <c r="AW219" s="13" t="s">
        <v>30</v>
      </c>
      <c r="AX219" s="13" t="s">
        <v>69</v>
      </c>
      <c r="AY219" s="156" t="s">
        <v>118</v>
      </c>
    </row>
    <row r="220" spans="2:51" s="15" customFormat="1" ht="11.25">
      <c r="B220" s="170"/>
      <c r="D220" s="155" t="s">
        <v>127</v>
      </c>
      <c r="E220" s="171" t="s">
        <v>3</v>
      </c>
      <c r="F220" s="172" t="s">
        <v>150</v>
      </c>
      <c r="H220" s="173">
        <v>39.917</v>
      </c>
      <c r="I220" s="174"/>
      <c r="L220" s="170"/>
      <c r="M220" s="175"/>
      <c r="N220" s="176"/>
      <c r="O220" s="176"/>
      <c r="P220" s="176"/>
      <c r="Q220" s="176"/>
      <c r="R220" s="176"/>
      <c r="S220" s="176"/>
      <c r="T220" s="177"/>
      <c r="AT220" s="171" t="s">
        <v>127</v>
      </c>
      <c r="AU220" s="171" t="s">
        <v>78</v>
      </c>
      <c r="AV220" s="15" t="s">
        <v>125</v>
      </c>
      <c r="AW220" s="15" t="s">
        <v>30</v>
      </c>
      <c r="AX220" s="15" t="s">
        <v>31</v>
      </c>
      <c r="AY220" s="171" t="s">
        <v>118</v>
      </c>
    </row>
    <row r="221" spans="1:65" s="2" customFormat="1" ht="24.2" customHeight="1">
      <c r="A221" s="35"/>
      <c r="B221" s="140"/>
      <c r="C221" s="141" t="s">
        <v>221</v>
      </c>
      <c r="D221" s="141" t="s">
        <v>121</v>
      </c>
      <c r="E221" s="142" t="s">
        <v>426</v>
      </c>
      <c r="F221" s="143" t="s">
        <v>427</v>
      </c>
      <c r="G221" s="144" t="s">
        <v>325</v>
      </c>
      <c r="H221" s="145">
        <v>533.42</v>
      </c>
      <c r="I221" s="146"/>
      <c r="J221" s="147">
        <f>ROUND(I221*H221,2)</f>
        <v>0</v>
      </c>
      <c r="K221" s="143" t="s">
        <v>271</v>
      </c>
      <c r="L221" s="36"/>
      <c r="M221" s="148" t="s">
        <v>3</v>
      </c>
      <c r="N221" s="149" t="s">
        <v>40</v>
      </c>
      <c r="O221" s="56"/>
      <c r="P221" s="150">
        <f>O221*H221</f>
        <v>0</v>
      </c>
      <c r="Q221" s="150">
        <v>0</v>
      </c>
      <c r="R221" s="150">
        <f>Q221*H221</f>
        <v>0</v>
      </c>
      <c r="S221" s="150">
        <v>0</v>
      </c>
      <c r="T221" s="151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152" t="s">
        <v>125</v>
      </c>
      <c r="AT221" s="152" t="s">
        <v>121</v>
      </c>
      <c r="AU221" s="152" t="s">
        <v>78</v>
      </c>
      <c r="AY221" s="20" t="s">
        <v>118</v>
      </c>
      <c r="BE221" s="153">
        <f>IF(N221="základní",J221,0)</f>
        <v>0</v>
      </c>
      <c r="BF221" s="153">
        <f>IF(N221="snížená",J221,0)</f>
        <v>0</v>
      </c>
      <c r="BG221" s="153">
        <f>IF(N221="zákl. přenesená",J221,0)</f>
        <v>0</v>
      </c>
      <c r="BH221" s="153">
        <f>IF(N221="sníž. přenesená",J221,0)</f>
        <v>0</v>
      </c>
      <c r="BI221" s="153">
        <f>IF(N221="nulová",J221,0)</f>
        <v>0</v>
      </c>
      <c r="BJ221" s="20" t="s">
        <v>31</v>
      </c>
      <c r="BK221" s="153">
        <f>ROUND(I221*H221,2)</f>
        <v>0</v>
      </c>
      <c r="BL221" s="20" t="s">
        <v>125</v>
      </c>
      <c r="BM221" s="152" t="s">
        <v>2065</v>
      </c>
    </row>
    <row r="222" spans="1:47" s="2" customFormat="1" ht="11.25">
      <c r="A222" s="35"/>
      <c r="B222" s="36"/>
      <c r="C222" s="35"/>
      <c r="D222" s="181" t="s">
        <v>273</v>
      </c>
      <c r="E222" s="35"/>
      <c r="F222" s="182" t="s">
        <v>429</v>
      </c>
      <c r="G222" s="35"/>
      <c r="H222" s="35"/>
      <c r="I222" s="183"/>
      <c r="J222" s="35"/>
      <c r="K222" s="35"/>
      <c r="L222" s="36"/>
      <c r="M222" s="184"/>
      <c r="N222" s="185"/>
      <c r="O222" s="56"/>
      <c r="P222" s="56"/>
      <c r="Q222" s="56"/>
      <c r="R222" s="56"/>
      <c r="S222" s="56"/>
      <c r="T222" s="57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T222" s="20" t="s">
        <v>273</v>
      </c>
      <c r="AU222" s="20" t="s">
        <v>78</v>
      </c>
    </row>
    <row r="223" spans="2:51" s="13" customFormat="1" ht="11.25">
      <c r="B223" s="154"/>
      <c r="D223" s="155" t="s">
        <v>127</v>
      </c>
      <c r="E223" s="156" t="s">
        <v>3</v>
      </c>
      <c r="F223" s="157" t="s">
        <v>2066</v>
      </c>
      <c r="H223" s="158">
        <v>503.42</v>
      </c>
      <c r="I223" s="159"/>
      <c r="L223" s="154"/>
      <c r="M223" s="160"/>
      <c r="N223" s="161"/>
      <c r="O223" s="161"/>
      <c r="P223" s="161"/>
      <c r="Q223" s="161"/>
      <c r="R223" s="161"/>
      <c r="S223" s="161"/>
      <c r="T223" s="162"/>
      <c r="AT223" s="156" t="s">
        <v>127</v>
      </c>
      <c r="AU223" s="156" t="s">
        <v>78</v>
      </c>
      <c r="AV223" s="13" t="s">
        <v>78</v>
      </c>
      <c r="AW223" s="13" t="s">
        <v>30</v>
      </c>
      <c r="AX223" s="13" t="s">
        <v>69</v>
      </c>
      <c r="AY223" s="156" t="s">
        <v>118</v>
      </c>
    </row>
    <row r="224" spans="2:51" s="13" customFormat="1" ht="11.25">
      <c r="B224" s="154"/>
      <c r="D224" s="155" t="s">
        <v>127</v>
      </c>
      <c r="E224" s="156" t="s">
        <v>3</v>
      </c>
      <c r="F224" s="157" t="s">
        <v>2067</v>
      </c>
      <c r="H224" s="158">
        <v>30</v>
      </c>
      <c r="I224" s="159"/>
      <c r="L224" s="154"/>
      <c r="M224" s="160"/>
      <c r="N224" s="161"/>
      <c r="O224" s="161"/>
      <c r="P224" s="161"/>
      <c r="Q224" s="161"/>
      <c r="R224" s="161"/>
      <c r="S224" s="161"/>
      <c r="T224" s="162"/>
      <c r="AT224" s="156" t="s">
        <v>127</v>
      </c>
      <c r="AU224" s="156" t="s">
        <v>78</v>
      </c>
      <c r="AV224" s="13" t="s">
        <v>78</v>
      </c>
      <c r="AW224" s="13" t="s">
        <v>30</v>
      </c>
      <c r="AX224" s="13" t="s">
        <v>69</v>
      </c>
      <c r="AY224" s="156" t="s">
        <v>118</v>
      </c>
    </row>
    <row r="225" spans="2:51" s="15" customFormat="1" ht="11.25">
      <c r="B225" s="170"/>
      <c r="D225" s="155" t="s">
        <v>127</v>
      </c>
      <c r="E225" s="171" t="s">
        <v>3</v>
      </c>
      <c r="F225" s="172" t="s">
        <v>150</v>
      </c>
      <c r="H225" s="173">
        <v>533.42</v>
      </c>
      <c r="I225" s="174"/>
      <c r="L225" s="170"/>
      <c r="M225" s="175"/>
      <c r="N225" s="176"/>
      <c r="O225" s="176"/>
      <c r="P225" s="176"/>
      <c r="Q225" s="176"/>
      <c r="R225" s="176"/>
      <c r="S225" s="176"/>
      <c r="T225" s="177"/>
      <c r="AT225" s="171" t="s">
        <v>127</v>
      </c>
      <c r="AU225" s="171" t="s">
        <v>78</v>
      </c>
      <c r="AV225" s="15" t="s">
        <v>125</v>
      </c>
      <c r="AW225" s="15" t="s">
        <v>30</v>
      </c>
      <c r="AX225" s="15" t="s">
        <v>31</v>
      </c>
      <c r="AY225" s="171" t="s">
        <v>118</v>
      </c>
    </row>
    <row r="226" spans="1:65" s="2" customFormat="1" ht="16.5" customHeight="1">
      <c r="A226" s="35"/>
      <c r="B226" s="140"/>
      <c r="C226" s="194" t="s">
        <v>474</v>
      </c>
      <c r="D226" s="194" t="s">
        <v>445</v>
      </c>
      <c r="E226" s="195" t="s">
        <v>2061</v>
      </c>
      <c r="F226" s="196" t="s">
        <v>2062</v>
      </c>
      <c r="G226" s="197" t="s">
        <v>448</v>
      </c>
      <c r="H226" s="198">
        <v>1108.19</v>
      </c>
      <c r="I226" s="199"/>
      <c r="J226" s="200">
        <f>ROUND(I226*H226,2)</f>
        <v>0</v>
      </c>
      <c r="K226" s="196" t="s">
        <v>271</v>
      </c>
      <c r="L226" s="201"/>
      <c r="M226" s="202" t="s">
        <v>3</v>
      </c>
      <c r="N226" s="203" t="s">
        <v>40</v>
      </c>
      <c r="O226" s="56"/>
      <c r="P226" s="150">
        <f>O226*H226</f>
        <v>0</v>
      </c>
      <c r="Q226" s="150">
        <v>0</v>
      </c>
      <c r="R226" s="150">
        <f>Q226*H226</f>
        <v>0</v>
      </c>
      <c r="S226" s="150">
        <v>0</v>
      </c>
      <c r="T226" s="151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152" t="s">
        <v>160</v>
      </c>
      <c r="AT226" s="152" t="s">
        <v>445</v>
      </c>
      <c r="AU226" s="152" t="s">
        <v>78</v>
      </c>
      <c r="AY226" s="20" t="s">
        <v>118</v>
      </c>
      <c r="BE226" s="153">
        <f>IF(N226="základní",J226,0)</f>
        <v>0</v>
      </c>
      <c r="BF226" s="153">
        <f>IF(N226="snížená",J226,0)</f>
        <v>0</v>
      </c>
      <c r="BG226" s="153">
        <f>IF(N226="zákl. přenesená",J226,0)</f>
        <v>0</v>
      </c>
      <c r="BH226" s="153">
        <f>IF(N226="sníž. přenesená",J226,0)</f>
        <v>0</v>
      </c>
      <c r="BI226" s="153">
        <f>IF(N226="nulová",J226,0)</f>
        <v>0</v>
      </c>
      <c r="BJ226" s="20" t="s">
        <v>31</v>
      </c>
      <c r="BK226" s="153">
        <f>ROUND(I226*H226,2)</f>
        <v>0</v>
      </c>
      <c r="BL226" s="20" t="s">
        <v>125</v>
      </c>
      <c r="BM226" s="152" t="s">
        <v>2068</v>
      </c>
    </row>
    <row r="227" spans="2:51" s="13" customFormat="1" ht="11.25">
      <c r="B227" s="154"/>
      <c r="D227" s="155" t="s">
        <v>127</v>
      </c>
      <c r="E227" s="156" t="s">
        <v>3</v>
      </c>
      <c r="F227" s="157" t="s">
        <v>2069</v>
      </c>
      <c r="H227" s="158">
        <v>1108.19</v>
      </c>
      <c r="I227" s="159"/>
      <c r="L227" s="154"/>
      <c r="M227" s="160"/>
      <c r="N227" s="161"/>
      <c r="O227" s="161"/>
      <c r="P227" s="161"/>
      <c r="Q227" s="161"/>
      <c r="R227" s="161"/>
      <c r="S227" s="161"/>
      <c r="T227" s="162"/>
      <c r="AT227" s="156" t="s">
        <v>127</v>
      </c>
      <c r="AU227" s="156" t="s">
        <v>78</v>
      </c>
      <c r="AV227" s="13" t="s">
        <v>78</v>
      </c>
      <c r="AW227" s="13" t="s">
        <v>30</v>
      </c>
      <c r="AX227" s="13" t="s">
        <v>69</v>
      </c>
      <c r="AY227" s="156" t="s">
        <v>118</v>
      </c>
    </row>
    <row r="228" spans="2:51" s="15" customFormat="1" ht="11.25">
      <c r="B228" s="170"/>
      <c r="D228" s="155" t="s">
        <v>127</v>
      </c>
      <c r="E228" s="171" t="s">
        <v>3</v>
      </c>
      <c r="F228" s="172" t="s">
        <v>150</v>
      </c>
      <c r="H228" s="173">
        <v>1108.19</v>
      </c>
      <c r="I228" s="174"/>
      <c r="L228" s="170"/>
      <c r="M228" s="175"/>
      <c r="N228" s="176"/>
      <c r="O228" s="176"/>
      <c r="P228" s="176"/>
      <c r="Q228" s="176"/>
      <c r="R228" s="176"/>
      <c r="S228" s="176"/>
      <c r="T228" s="177"/>
      <c r="AT228" s="171" t="s">
        <v>127</v>
      </c>
      <c r="AU228" s="171" t="s">
        <v>78</v>
      </c>
      <c r="AV228" s="15" t="s">
        <v>125</v>
      </c>
      <c r="AW228" s="15" t="s">
        <v>30</v>
      </c>
      <c r="AX228" s="15" t="s">
        <v>31</v>
      </c>
      <c r="AY228" s="171" t="s">
        <v>118</v>
      </c>
    </row>
    <row r="229" spans="1:65" s="2" customFormat="1" ht="37.9" customHeight="1">
      <c r="A229" s="35"/>
      <c r="B229" s="140"/>
      <c r="C229" s="141" t="s">
        <v>484</v>
      </c>
      <c r="D229" s="141" t="s">
        <v>121</v>
      </c>
      <c r="E229" s="142" t="s">
        <v>2070</v>
      </c>
      <c r="F229" s="143" t="s">
        <v>2071</v>
      </c>
      <c r="G229" s="144" t="s">
        <v>325</v>
      </c>
      <c r="H229" s="145">
        <v>44.55</v>
      </c>
      <c r="I229" s="146"/>
      <c r="J229" s="147">
        <f>ROUND(I229*H229,2)</f>
        <v>0</v>
      </c>
      <c r="K229" s="143" t="s">
        <v>271</v>
      </c>
      <c r="L229" s="36"/>
      <c r="M229" s="148" t="s">
        <v>3</v>
      </c>
      <c r="N229" s="149" t="s">
        <v>40</v>
      </c>
      <c r="O229" s="56"/>
      <c r="P229" s="150">
        <f>O229*H229</f>
        <v>0</v>
      </c>
      <c r="Q229" s="150">
        <v>0</v>
      </c>
      <c r="R229" s="150">
        <f>Q229*H229</f>
        <v>0</v>
      </c>
      <c r="S229" s="150">
        <v>0</v>
      </c>
      <c r="T229" s="151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152" t="s">
        <v>125</v>
      </c>
      <c r="AT229" s="152" t="s">
        <v>121</v>
      </c>
      <c r="AU229" s="152" t="s">
        <v>78</v>
      </c>
      <c r="AY229" s="20" t="s">
        <v>118</v>
      </c>
      <c r="BE229" s="153">
        <f>IF(N229="základní",J229,0)</f>
        <v>0</v>
      </c>
      <c r="BF229" s="153">
        <f>IF(N229="snížená",J229,0)</f>
        <v>0</v>
      </c>
      <c r="BG229" s="153">
        <f>IF(N229="zákl. přenesená",J229,0)</f>
        <v>0</v>
      </c>
      <c r="BH229" s="153">
        <f>IF(N229="sníž. přenesená",J229,0)</f>
        <v>0</v>
      </c>
      <c r="BI229" s="153">
        <f>IF(N229="nulová",J229,0)</f>
        <v>0</v>
      </c>
      <c r="BJ229" s="20" t="s">
        <v>31</v>
      </c>
      <c r="BK229" s="153">
        <f>ROUND(I229*H229,2)</f>
        <v>0</v>
      </c>
      <c r="BL229" s="20" t="s">
        <v>125</v>
      </c>
      <c r="BM229" s="152" t="s">
        <v>2072</v>
      </c>
    </row>
    <row r="230" spans="1:47" s="2" customFormat="1" ht="11.25">
      <c r="A230" s="35"/>
      <c r="B230" s="36"/>
      <c r="C230" s="35"/>
      <c r="D230" s="181" t="s">
        <v>273</v>
      </c>
      <c r="E230" s="35"/>
      <c r="F230" s="182" t="s">
        <v>2073</v>
      </c>
      <c r="G230" s="35"/>
      <c r="H230" s="35"/>
      <c r="I230" s="183"/>
      <c r="J230" s="35"/>
      <c r="K230" s="35"/>
      <c r="L230" s="36"/>
      <c r="M230" s="184"/>
      <c r="N230" s="185"/>
      <c r="O230" s="56"/>
      <c r="P230" s="56"/>
      <c r="Q230" s="56"/>
      <c r="R230" s="56"/>
      <c r="S230" s="56"/>
      <c r="T230" s="57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T230" s="20" t="s">
        <v>273</v>
      </c>
      <c r="AU230" s="20" t="s">
        <v>78</v>
      </c>
    </row>
    <row r="231" spans="2:51" s="13" customFormat="1" ht="11.25">
      <c r="B231" s="154"/>
      <c r="D231" s="155" t="s">
        <v>127</v>
      </c>
      <c r="E231" s="156" t="s">
        <v>3</v>
      </c>
      <c r="F231" s="157" t="s">
        <v>2074</v>
      </c>
      <c r="H231" s="158">
        <v>44.55</v>
      </c>
      <c r="I231" s="159"/>
      <c r="L231" s="154"/>
      <c r="M231" s="160"/>
      <c r="N231" s="161"/>
      <c r="O231" s="161"/>
      <c r="P231" s="161"/>
      <c r="Q231" s="161"/>
      <c r="R231" s="161"/>
      <c r="S231" s="161"/>
      <c r="T231" s="162"/>
      <c r="AT231" s="156" t="s">
        <v>127</v>
      </c>
      <c r="AU231" s="156" t="s">
        <v>78</v>
      </c>
      <c r="AV231" s="13" t="s">
        <v>78</v>
      </c>
      <c r="AW231" s="13" t="s">
        <v>30</v>
      </c>
      <c r="AX231" s="13" t="s">
        <v>31</v>
      </c>
      <c r="AY231" s="156" t="s">
        <v>118</v>
      </c>
    </row>
    <row r="232" spans="1:65" s="2" customFormat="1" ht="16.5" customHeight="1">
      <c r="A232" s="35"/>
      <c r="B232" s="140"/>
      <c r="C232" s="194" t="s">
        <v>489</v>
      </c>
      <c r="D232" s="194" t="s">
        <v>445</v>
      </c>
      <c r="E232" s="195" t="s">
        <v>2075</v>
      </c>
      <c r="F232" s="196" t="s">
        <v>2076</v>
      </c>
      <c r="G232" s="197" t="s">
        <v>448</v>
      </c>
      <c r="H232" s="198">
        <v>92.619</v>
      </c>
      <c r="I232" s="199"/>
      <c r="J232" s="200">
        <f>ROUND(I232*H232,2)</f>
        <v>0</v>
      </c>
      <c r="K232" s="196" t="s">
        <v>271</v>
      </c>
      <c r="L232" s="201"/>
      <c r="M232" s="202" t="s">
        <v>3</v>
      </c>
      <c r="N232" s="203" t="s">
        <v>40</v>
      </c>
      <c r="O232" s="56"/>
      <c r="P232" s="150">
        <f>O232*H232</f>
        <v>0</v>
      </c>
      <c r="Q232" s="150">
        <v>0</v>
      </c>
      <c r="R232" s="150">
        <f>Q232*H232</f>
        <v>0</v>
      </c>
      <c r="S232" s="150">
        <v>0</v>
      </c>
      <c r="T232" s="151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152" t="s">
        <v>160</v>
      </c>
      <c r="AT232" s="152" t="s">
        <v>445</v>
      </c>
      <c r="AU232" s="152" t="s">
        <v>78</v>
      </c>
      <c r="AY232" s="20" t="s">
        <v>118</v>
      </c>
      <c r="BE232" s="153">
        <f>IF(N232="základní",J232,0)</f>
        <v>0</v>
      </c>
      <c r="BF232" s="153">
        <f>IF(N232="snížená",J232,0)</f>
        <v>0</v>
      </c>
      <c r="BG232" s="153">
        <f>IF(N232="zákl. přenesená",J232,0)</f>
        <v>0</v>
      </c>
      <c r="BH232" s="153">
        <f>IF(N232="sníž. přenesená",J232,0)</f>
        <v>0</v>
      </c>
      <c r="BI232" s="153">
        <f>IF(N232="nulová",J232,0)</f>
        <v>0</v>
      </c>
      <c r="BJ232" s="20" t="s">
        <v>31</v>
      </c>
      <c r="BK232" s="153">
        <f>ROUND(I232*H232,2)</f>
        <v>0</v>
      </c>
      <c r="BL232" s="20" t="s">
        <v>125</v>
      </c>
      <c r="BM232" s="152" t="s">
        <v>2077</v>
      </c>
    </row>
    <row r="233" spans="2:51" s="13" customFormat="1" ht="11.25">
      <c r="B233" s="154"/>
      <c r="D233" s="155" t="s">
        <v>127</v>
      </c>
      <c r="E233" s="156" t="s">
        <v>3</v>
      </c>
      <c r="F233" s="157" t="s">
        <v>2078</v>
      </c>
      <c r="H233" s="158">
        <v>92.619</v>
      </c>
      <c r="I233" s="159"/>
      <c r="L233" s="154"/>
      <c r="M233" s="160"/>
      <c r="N233" s="161"/>
      <c r="O233" s="161"/>
      <c r="P233" s="161"/>
      <c r="Q233" s="161"/>
      <c r="R233" s="161"/>
      <c r="S233" s="161"/>
      <c r="T233" s="162"/>
      <c r="AT233" s="156" t="s">
        <v>127</v>
      </c>
      <c r="AU233" s="156" t="s">
        <v>78</v>
      </c>
      <c r="AV233" s="13" t="s">
        <v>78</v>
      </c>
      <c r="AW233" s="13" t="s">
        <v>30</v>
      </c>
      <c r="AX233" s="13" t="s">
        <v>69</v>
      </c>
      <c r="AY233" s="156" t="s">
        <v>118</v>
      </c>
    </row>
    <row r="234" spans="2:51" s="15" customFormat="1" ht="11.25">
      <c r="B234" s="170"/>
      <c r="D234" s="155" t="s">
        <v>127</v>
      </c>
      <c r="E234" s="171" t="s">
        <v>3</v>
      </c>
      <c r="F234" s="172" t="s">
        <v>150</v>
      </c>
      <c r="H234" s="173">
        <v>92.619</v>
      </c>
      <c r="I234" s="174"/>
      <c r="L234" s="170"/>
      <c r="M234" s="175"/>
      <c r="N234" s="176"/>
      <c r="O234" s="176"/>
      <c r="P234" s="176"/>
      <c r="Q234" s="176"/>
      <c r="R234" s="176"/>
      <c r="S234" s="176"/>
      <c r="T234" s="177"/>
      <c r="AT234" s="171" t="s">
        <v>127</v>
      </c>
      <c r="AU234" s="171" t="s">
        <v>78</v>
      </c>
      <c r="AV234" s="15" t="s">
        <v>125</v>
      </c>
      <c r="AW234" s="15" t="s">
        <v>30</v>
      </c>
      <c r="AX234" s="15" t="s">
        <v>31</v>
      </c>
      <c r="AY234" s="171" t="s">
        <v>118</v>
      </c>
    </row>
    <row r="235" spans="1:65" s="2" customFormat="1" ht="24.2" customHeight="1">
      <c r="A235" s="35"/>
      <c r="B235" s="140"/>
      <c r="C235" s="141" t="s">
        <v>497</v>
      </c>
      <c r="D235" s="141" t="s">
        <v>121</v>
      </c>
      <c r="E235" s="142" t="s">
        <v>455</v>
      </c>
      <c r="F235" s="143" t="s">
        <v>456</v>
      </c>
      <c r="G235" s="144" t="s">
        <v>325</v>
      </c>
      <c r="H235" s="145">
        <v>713.692</v>
      </c>
      <c r="I235" s="146"/>
      <c r="J235" s="147">
        <f>ROUND(I235*H235,2)</f>
        <v>0</v>
      </c>
      <c r="K235" s="143" t="s">
        <v>271</v>
      </c>
      <c r="L235" s="36"/>
      <c r="M235" s="148" t="s">
        <v>3</v>
      </c>
      <c r="N235" s="149" t="s">
        <v>40</v>
      </c>
      <c r="O235" s="56"/>
      <c r="P235" s="150">
        <f>O235*H235</f>
        <v>0</v>
      </c>
      <c r="Q235" s="150">
        <v>0</v>
      </c>
      <c r="R235" s="150">
        <f>Q235*H235</f>
        <v>0</v>
      </c>
      <c r="S235" s="150">
        <v>0</v>
      </c>
      <c r="T235" s="151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152" t="s">
        <v>125</v>
      </c>
      <c r="AT235" s="152" t="s">
        <v>121</v>
      </c>
      <c r="AU235" s="152" t="s">
        <v>78</v>
      </c>
      <c r="AY235" s="20" t="s">
        <v>118</v>
      </c>
      <c r="BE235" s="153">
        <f>IF(N235="základní",J235,0)</f>
        <v>0</v>
      </c>
      <c r="BF235" s="153">
        <f>IF(N235="snížená",J235,0)</f>
        <v>0</v>
      </c>
      <c r="BG235" s="153">
        <f>IF(N235="zákl. přenesená",J235,0)</f>
        <v>0</v>
      </c>
      <c r="BH235" s="153">
        <f>IF(N235="sníž. přenesená",J235,0)</f>
        <v>0</v>
      </c>
      <c r="BI235" s="153">
        <f>IF(N235="nulová",J235,0)</f>
        <v>0</v>
      </c>
      <c r="BJ235" s="20" t="s">
        <v>31</v>
      </c>
      <c r="BK235" s="153">
        <f>ROUND(I235*H235,2)</f>
        <v>0</v>
      </c>
      <c r="BL235" s="20" t="s">
        <v>125</v>
      </c>
      <c r="BM235" s="152" t="s">
        <v>2079</v>
      </c>
    </row>
    <row r="236" spans="1:47" s="2" customFormat="1" ht="11.25">
      <c r="A236" s="35"/>
      <c r="B236" s="36"/>
      <c r="C236" s="35"/>
      <c r="D236" s="181" t="s">
        <v>273</v>
      </c>
      <c r="E236" s="35"/>
      <c r="F236" s="182" t="s">
        <v>458</v>
      </c>
      <c r="G236" s="35"/>
      <c r="H236" s="35"/>
      <c r="I236" s="183"/>
      <c r="J236" s="35"/>
      <c r="K236" s="35"/>
      <c r="L236" s="36"/>
      <c r="M236" s="184"/>
      <c r="N236" s="185"/>
      <c r="O236" s="56"/>
      <c r="P236" s="56"/>
      <c r="Q236" s="56"/>
      <c r="R236" s="56"/>
      <c r="S236" s="56"/>
      <c r="T236" s="57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T236" s="20" t="s">
        <v>273</v>
      </c>
      <c r="AU236" s="20" t="s">
        <v>78</v>
      </c>
    </row>
    <row r="237" spans="2:51" s="13" customFormat="1" ht="11.25">
      <c r="B237" s="154"/>
      <c r="D237" s="155" t="s">
        <v>127</v>
      </c>
      <c r="E237" s="156" t="s">
        <v>3</v>
      </c>
      <c r="F237" s="157" t="s">
        <v>2080</v>
      </c>
      <c r="H237" s="158">
        <v>22.176</v>
      </c>
      <c r="I237" s="159"/>
      <c r="L237" s="154"/>
      <c r="M237" s="160"/>
      <c r="N237" s="161"/>
      <c r="O237" s="161"/>
      <c r="P237" s="161"/>
      <c r="Q237" s="161"/>
      <c r="R237" s="161"/>
      <c r="S237" s="161"/>
      <c r="T237" s="162"/>
      <c r="AT237" s="156" t="s">
        <v>127</v>
      </c>
      <c r="AU237" s="156" t="s">
        <v>78</v>
      </c>
      <c r="AV237" s="13" t="s">
        <v>78</v>
      </c>
      <c r="AW237" s="13" t="s">
        <v>30</v>
      </c>
      <c r="AX237" s="13" t="s">
        <v>69</v>
      </c>
      <c r="AY237" s="156" t="s">
        <v>118</v>
      </c>
    </row>
    <row r="238" spans="2:51" s="13" customFormat="1" ht="11.25">
      <c r="B238" s="154"/>
      <c r="D238" s="155" t="s">
        <v>127</v>
      </c>
      <c r="E238" s="156" t="s">
        <v>3</v>
      </c>
      <c r="F238" s="157" t="s">
        <v>2081</v>
      </c>
      <c r="H238" s="158">
        <v>615.661</v>
      </c>
      <c r="I238" s="159"/>
      <c r="L238" s="154"/>
      <c r="M238" s="160"/>
      <c r="N238" s="161"/>
      <c r="O238" s="161"/>
      <c r="P238" s="161"/>
      <c r="Q238" s="161"/>
      <c r="R238" s="161"/>
      <c r="S238" s="161"/>
      <c r="T238" s="162"/>
      <c r="AT238" s="156" t="s">
        <v>127</v>
      </c>
      <c r="AU238" s="156" t="s">
        <v>78</v>
      </c>
      <c r="AV238" s="13" t="s">
        <v>78</v>
      </c>
      <c r="AW238" s="13" t="s">
        <v>30</v>
      </c>
      <c r="AX238" s="13" t="s">
        <v>69</v>
      </c>
      <c r="AY238" s="156" t="s">
        <v>118</v>
      </c>
    </row>
    <row r="239" spans="2:51" s="13" customFormat="1" ht="11.25">
      <c r="B239" s="154"/>
      <c r="D239" s="155" t="s">
        <v>127</v>
      </c>
      <c r="E239" s="156" t="s">
        <v>3</v>
      </c>
      <c r="F239" s="157" t="s">
        <v>2082</v>
      </c>
      <c r="H239" s="158">
        <v>51.455</v>
      </c>
      <c r="I239" s="159"/>
      <c r="L239" s="154"/>
      <c r="M239" s="160"/>
      <c r="N239" s="161"/>
      <c r="O239" s="161"/>
      <c r="P239" s="161"/>
      <c r="Q239" s="161"/>
      <c r="R239" s="161"/>
      <c r="S239" s="161"/>
      <c r="T239" s="162"/>
      <c r="AT239" s="156" t="s">
        <v>127</v>
      </c>
      <c r="AU239" s="156" t="s">
        <v>78</v>
      </c>
      <c r="AV239" s="13" t="s">
        <v>78</v>
      </c>
      <c r="AW239" s="13" t="s">
        <v>30</v>
      </c>
      <c r="AX239" s="13" t="s">
        <v>69</v>
      </c>
      <c r="AY239" s="156" t="s">
        <v>118</v>
      </c>
    </row>
    <row r="240" spans="2:51" s="13" customFormat="1" ht="11.25">
      <c r="B240" s="154"/>
      <c r="D240" s="155" t="s">
        <v>127</v>
      </c>
      <c r="E240" s="156" t="s">
        <v>3</v>
      </c>
      <c r="F240" s="157" t="s">
        <v>2083</v>
      </c>
      <c r="H240" s="158">
        <v>24.4</v>
      </c>
      <c r="I240" s="159"/>
      <c r="L240" s="154"/>
      <c r="M240" s="160"/>
      <c r="N240" s="161"/>
      <c r="O240" s="161"/>
      <c r="P240" s="161"/>
      <c r="Q240" s="161"/>
      <c r="R240" s="161"/>
      <c r="S240" s="161"/>
      <c r="T240" s="162"/>
      <c r="AT240" s="156" t="s">
        <v>127</v>
      </c>
      <c r="AU240" s="156" t="s">
        <v>78</v>
      </c>
      <c r="AV240" s="13" t="s">
        <v>78</v>
      </c>
      <c r="AW240" s="13" t="s">
        <v>30</v>
      </c>
      <c r="AX240" s="13" t="s">
        <v>69</v>
      </c>
      <c r="AY240" s="156" t="s">
        <v>118</v>
      </c>
    </row>
    <row r="241" spans="2:51" s="15" customFormat="1" ht="11.25">
      <c r="B241" s="170"/>
      <c r="D241" s="155" t="s">
        <v>127</v>
      </c>
      <c r="E241" s="171" t="s">
        <v>3</v>
      </c>
      <c r="F241" s="172" t="s">
        <v>150</v>
      </c>
      <c r="H241" s="173">
        <v>713.692</v>
      </c>
      <c r="I241" s="174"/>
      <c r="L241" s="170"/>
      <c r="M241" s="175"/>
      <c r="N241" s="176"/>
      <c r="O241" s="176"/>
      <c r="P241" s="176"/>
      <c r="Q241" s="176"/>
      <c r="R241" s="176"/>
      <c r="S241" s="176"/>
      <c r="T241" s="177"/>
      <c r="AT241" s="171" t="s">
        <v>127</v>
      </c>
      <c r="AU241" s="171" t="s">
        <v>78</v>
      </c>
      <c r="AV241" s="15" t="s">
        <v>125</v>
      </c>
      <c r="AW241" s="15" t="s">
        <v>30</v>
      </c>
      <c r="AX241" s="15" t="s">
        <v>31</v>
      </c>
      <c r="AY241" s="171" t="s">
        <v>118</v>
      </c>
    </row>
    <row r="242" spans="1:65" s="2" customFormat="1" ht="37.9" customHeight="1">
      <c r="A242" s="35"/>
      <c r="B242" s="140"/>
      <c r="C242" s="141" t="s">
        <v>503</v>
      </c>
      <c r="D242" s="141" t="s">
        <v>121</v>
      </c>
      <c r="E242" s="142" t="s">
        <v>462</v>
      </c>
      <c r="F242" s="143" t="s">
        <v>463</v>
      </c>
      <c r="G242" s="144" t="s">
        <v>325</v>
      </c>
      <c r="H242" s="145">
        <v>713.692</v>
      </c>
      <c r="I242" s="146"/>
      <c r="J242" s="147">
        <f>ROUND(I242*H242,2)</f>
        <v>0</v>
      </c>
      <c r="K242" s="143" t="s">
        <v>271</v>
      </c>
      <c r="L242" s="36"/>
      <c r="M242" s="148" t="s">
        <v>3</v>
      </c>
      <c r="N242" s="149" t="s">
        <v>40</v>
      </c>
      <c r="O242" s="56"/>
      <c r="P242" s="150">
        <f>O242*H242</f>
        <v>0</v>
      </c>
      <c r="Q242" s="150">
        <v>0</v>
      </c>
      <c r="R242" s="150">
        <f>Q242*H242</f>
        <v>0</v>
      </c>
      <c r="S242" s="150">
        <v>0</v>
      </c>
      <c r="T242" s="151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152" t="s">
        <v>125</v>
      </c>
      <c r="AT242" s="152" t="s">
        <v>121</v>
      </c>
      <c r="AU242" s="152" t="s">
        <v>78</v>
      </c>
      <c r="AY242" s="20" t="s">
        <v>118</v>
      </c>
      <c r="BE242" s="153">
        <f>IF(N242="základní",J242,0)</f>
        <v>0</v>
      </c>
      <c r="BF242" s="153">
        <f>IF(N242="snížená",J242,0)</f>
        <v>0</v>
      </c>
      <c r="BG242" s="153">
        <f>IF(N242="zákl. přenesená",J242,0)</f>
        <v>0</v>
      </c>
      <c r="BH242" s="153">
        <f>IF(N242="sníž. přenesená",J242,0)</f>
        <v>0</v>
      </c>
      <c r="BI242" s="153">
        <f>IF(N242="nulová",J242,0)</f>
        <v>0</v>
      </c>
      <c r="BJ242" s="20" t="s">
        <v>31</v>
      </c>
      <c r="BK242" s="153">
        <f>ROUND(I242*H242,2)</f>
        <v>0</v>
      </c>
      <c r="BL242" s="20" t="s">
        <v>125</v>
      </c>
      <c r="BM242" s="152" t="s">
        <v>2084</v>
      </c>
    </row>
    <row r="243" spans="1:47" s="2" customFormat="1" ht="11.25">
      <c r="A243" s="35"/>
      <c r="B243" s="36"/>
      <c r="C243" s="35"/>
      <c r="D243" s="181" t="s">
        <v>273</v>
      </c>
      <c r="E243" s="35"/>
      <c r="F243" s="182" t="s">
        <v>465</v>
      </c>
      <c r="G243" s="35"/>
      <c r="H243" s="35"/>
      <c r="I243" s="183"/>
      <c r="J243" s="35"/>
      <c r="K243" s="35"/>
      <c r="L243" s="36"/>
      <c r="M243" s="184"/>
      <c r="N243" s="185"/>
      <c r="O243" s="56"/>
      <c r="P243" s="56"/>
      <c r="Q243" s="56"/>
      <c r="R243" s="56"/>
      <c r="S243" s="56"/>
      <c r="T243" s="57"/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T243" s="20" t="s">
        <v>273</v>
      </c>
      <c r="AU243" s="20" t="s">
        <v>78</v>
      </c>
    </row>
    <row r="244" spans="2:51" s="13" customFormat="1" ht="11.25">
      <c r="B244" s="154"/>
      <c r="D244" s="155" t="s">
        <v>127</v>
      </c>
      <c r="E244" s="156" t="s">
        <v>3</v>
      </c>
      <c r="F244" s="157" t="s">
        <v>2085</v>
      </c>
      <c r="H244" s="158">
        <v>713.692</v>
      </c>
      <c r="I244" s="159"/>
      <c r="L244" s="154"/>
      <c r="M244" s="160"/>
      <c r="N244" s="161"/>
      <c r="O244" s="161"/>
      <c r="P244" s="161"/>
      <c r="Q244" s="161"/>
      <c r="R244" s="161"/>
      <c r="S244" s="161"/>
      <c r="T244" s="162"/>
      <c r="AT244" s="156" t="s">
        <v>127</v>
      </c>
      <c r="AU244" s="156" t="s">
        <v>78</v>
      </c>
      <c r="AV244" s="13" t="s">
        <v>78</v>
      </c>
      <c r="AW244" s="13" t="s">
        <v>30</v>
      </c>
      <c r="AX244" s="13" t="s">
        <v>31</v>
      </c>
      <c r="AY244" s="156" t="s">
        <v>118</v>
      </c>
    </row>
    <row r="245" spans="1:65" s="2" customFormat="1" ht="24.2" customHeight="1">
      <c r="A245" s="35"/>
      <c r="B245" s="140"/>
      <c r="C245" s="141" t="s">
        <v>509</v>
      </c>
      <c r="D245" s="141" t="s">
        <v>121</v>
      </c>
      <c r="E245" s="142" t="s">
        <v>1110</v>
      </c>
      <c r="F245" s="143" t="s">
        <v>1111</v>
      </c>
      <c r="G245" s="144" t="s">
        <v>270</v>
      </c>
      <c r="H245" s="145">
        <v>122</v>
      </c>
      <c r="I245" s="146"/>
      <c r="J245" s="147">
        <f>ROUND(I245*H245,2)</f>
        <v>0</v>
      </c>
      <c r="K245" s="143" t="s">
        <v>271</v>
      </c>
      <c r="L245" s="36"/>
      <c r="M245" s="148" t="s">
        <v>3</v>
      </c>
      <c r="N245" s="149" t="s">
        <v>40</v>
      </c>
      <c r="O245" s="56"/>
      <c r="P245" s="150">
        <f>O245*H245</f>
        <v>0</v>
      </c>
      <c r="Q245" s="150">
        <v>0</v>
      </c>
      <c r="R245" s="150">
        <f>Q245*H245</f>
        <v>0</v>
      </c>
      <c r="S245" s="150">
        <v>0</v>
      </c>
      <c r="T245" s="151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152" t="s">
        <v>125</v>
      </c>
      <c r="AT245" s="152" t="s">
        <v>121</v>
      </c>
      <c r="AU245" s="152" t="s">
        <v>78</v>
      </c>
      <c r="AY245" s="20" t="s">
        <v>118</v>
      </c>
      <c r="BE245" s="153">
        <f>IF(N245="základní",J245,0)</f>
        <v>0</v>
      </c>
      <c r="BF245" s="153">
        <f>IF(N245="snížená",J245,0)</f>
        <v>0</v>
      </c>
      <c r="BG245" s="153">
        <f>IF(N245="zákl. přenesená",J245,0)</f>
        <v>0</v>
      </c>
      <c r="BH245" s="153">
        <f>IF(N245="sníž. přenesená",J245,0)</f>
        <v>0</v>
      </c>
      <c r="BI245" s="153">
        <f>IF(N245="nulová",J245,0)</f>
        <v>0</v>
      </c>
      <c r="BJ245" s="20" t="s">
        <v>31</v>
      </c>
      <c r="BK245" s="153">
        <f>ROUND(I245*H245,2)</f>
        <v>0</v>
      </c>
      <c r="BL245" s="20" t="s">
        <v>125</v>
      </c>
      <c r="BM245" s="152" t="s">
        <v>2086</v>
      </c>
    </row>
    <row r="246" spans="1:47" s="2" customFormat="1" ht="11.25">
      <c r="A246" s="35"/>
      <c r="B246" s="36"/>
      <c r="C246" s="35"/>
      <c r="D246" s="181" t="s">
        <v>273</v>
      </c>
      <c r="E246" s="35"/>
      <c r="F246" s="182" t="s">
        <v>1113</v>
      </c>
      <c r="G246" s="35"/>
      <c r="H246" s="35"/>
      <c r="I246" s="183"/>
      <c r="J246" s="35"/>
      <c r="K246" s="35"/>
      <c r="L246" s="36"/>
      <c r="M246" s="184"/>
      <c r="N246" s="185"/>
      <c r="O246" s="56"/>
      <c r="P246" s="56"/>
      <c r="Q246" s="56"/>
      <c r="R246" s="56"/>
      <c r="S246" s="56"/>
      <c r="T246" s="57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T246" s="20" t="s">
        <v>273</v>
      </c>
      <c r="AU246" s="20" t="s">
        <v>78</v>
      </c>
    </row>
    <row r="247" spans="2:51" s="14" customFormat="1" ht="11.25">
      <c r="B247" s="163"/>
      <c r="D247" s="155" t="s">
        <v>127</v>
      </c>
      <c r="E247" s="164" t="s">
        <v>3</v>
      </c>
      <c r="F247" s="165" t="s">
        <v>2087</v>
      </c>
      <c r="H247" s="164" t="s">
        <v>3</v>
      </c>
      <c r="I247" s="166"/>
      <c r="L247" s="163"/>
      <c r="M247" s="167"/>
      <c r="N247" s="168"/>
      <c r="O247" s="168"/>
      <c r="P247" s="168"/>
      <c r="Q247" s="168"/>
      <c r="R247" s="168"/>
      <c r="S247" s="168"/>
      <c r="T247" s="169"/>
      <c r="AT247" s="164" t="s">
        <v>127</v>
      </c>
      <c r="AU247" s="164" t="s">
        <v>78</v>
      </c>
      <c r="AV247" s="14" t="s">
        <v>31</v>
      </c>
      <c r="AW247" s="14" t="s">
        <v>30</v>
      </c>
      <c r="AX247" s="14" t="s">
        <v>69</v>
      </c>
      <c r="AY247" s="164" t="s">
        <v>118</v>
      </c>
    </row>
    <row r="248" spans="2:51" s="13" customFormat="1" ht="11.25">
      <c r="B248" s="154"/>
      <c r="D248" s="155" t="s">
        <v>127</v>
      </c>
      <c r="E248" s="156" t="s">
        <v>3</v>
      </c>
      <c r="F248" s="157" t="s">
        <v>2088</v>
      </c>
      <c r="H248" s="158">
        <v>122</v>
      </c>
      <c r="I248" s="159"/>
      <c r="L248" s="154"/>
      <c r="M248" s="160"/>
      <c r="N248" s="161"/>
      <c r="O248" s="161"/>
      <c r="P248" s="161"/>
      <c r="Q248" s="161"/>
      <c r="R248" s="161"/>
      <c r="S248" s="161"/>
      <c r="T248" s="162"/>
      <c r="AT248" s="156" t="s">
        <v>127</v>
      </c>
      <c r="AU248" s="156" t="s">
        <v>78</v>
      </c>
      <c r="AV248" s="13" t="s">
        <v>78</v>
      </c>
      <c r="AW248" s="13" t="s">
        <v>30</v>
      </c>
      <c r="AX248" s="13" t="s">
        <v>31</v>
      </c>
      <c r="AY248" s="156" t="s">
        <v>118</v>
      </c>
    </row>
    <row r="249" spans="1:65" s="2" customFormat="1" ht="16.5" customHeight="1">
      <c r="A249" s="35"/>
      <c r="B249" s="140"/>
      <c r="C249" s="194" t="s">
        <v>513</v>
      </c>
      <c r="D249" s="194" t="s">
        <v>445</v>
      </c>
      <c r="E249" s="195" t="s">
        <v>2089</v>
      </c>
      <c r="F249" s="196" t="s">
        <v>1115</v>
      </c>
      <c r="G249" s="197" t="s">
        <v>448</v>
      </c>
      <c r="H249" s="198">
        <v>39.04</v>
      </c>
      <c r="I249" s="199"/>
      <c r="J249" s="200">
        <f>ROUND(I249*H249,2)</f>
        <v>0</v>
      </c>
      <c r="K249" s="196" t="s">
        <v>271</v>
      </c>
      <c r="L249" s="201"/>
      <c r="M249" s="202" t="s">
        <v>3</v>
      </c>
      <c r="N249" s="203" t="s">
        <v>40</v>
      </c>
      <c r="O249" s="56"/>
      <c r="P249" s="150">
        <f>O249*H249</f>
        <v>0</v>
      </c>
      <c r="Q249" s="150">
        <v>0</v>
      </c>
      <c r="R249" s="150">
        <f>Q249*H249</f>
        <v>0</v>
      </c>
      <c r="S249" s="150">
        <v>0</v>
      </c>
      <c r="T249" s="151">
        <f>S249*H249</f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152" t="s">
        <v>160</v>
      </c>
      <c r="AT249" s="152" t="s">
        <v>445</v>
      </c>
      <c r="AU249" s="152" t="s">
        <v>78</v>
      </c>
      <c r="AY249" s="20" t="s">
        <v>118</v>
      </c>
      <c r="BE249" s="153">
        <f>IF(N249="základní",J249,0)</f>
        <v>0</v>
      </c>
      <c r="BF249" s="153">
        <f>IF(N249="snížená",J249,0)</f>
        <v>0</v>
      </c>
      <c r="BG249" s="153">
        <f>IF(N249="zákl. přenesená",J249,0)</f>
        <v>0</v>
      </c>
      <c r="BH249" s="153">
        <f>IF(N249="sníž. přenesená",J249,0)</f>
        <v>0</v>
      </c>
      <c r="BI249" s="153">
        <f>IF(N249="nulová",J249,0)</f>
        <v>0</v>
      </c>
      <c r="BJ249" s="20" t="s">
        <v>31</v>
      </c>
      <c r="BK249" s="153">
        <f>ROUND(I249*H249,2)</f>
        <v>0</v>
      </c>
      <c r="BL249" s="20" t="s">
        <v>125</v>
      </c>
      <c r="BM249" s="152" t="s">
        <v>2090</v>
      </c>
    </row>
    <row r="250" spans="2:51" s="13" customFormat="1" ht="11.25">
      <c r="B250" s="154"/>
      <c r="D250" s="155" t="s">
        <v>127</v>
      </c>
      <c r="E250" s="156" t="s">
        <v>3</v>
      </c>
      <c r="F250" s="157" t="s">
        <v>2091</v>
      </c>
      <c r="H250" s="158">
        <v>39.04</v>
      </c>
      <c r="I250" s="159"/>
      <c r="L250" s="154"/>
      <c r="M250" s="160"/>
      <c r="N250" s="161"/>
      <c r="O250" s="161"/>
      <c r="P250" s="161"/>
      <c r="Q250" s="161"/>
      <c r="R250" s="161"/>
      <c r="S250" s="161"/>
      <c r="T250" s="162"/>
      <c r="AT250" s="156" t="s">
        <v>127</v>
      </c>
      <c r="AU250" s="156" t="s">
        <v>78</v>
      </c>
      <c r="AV250" s="13" t="s">
        <v>78</v>
      </c>
      <c r="AW250" s="13" t="s">
        <v>30</v>
      </c>
      <c r="AX250" s="13" t="s">
        <v>69</v>
      </c>
      <c r="AY250" s="156" t="s">
        <v>118</v>
      </c>
    </row>
    <row r="251" spans="2:51" s="15" customFormat="1" ht="11.25">
      <c r="B251" s="170"/>
      <c r="D251" s="155" t="s">
        <v>127</v>
      </c>
      <c r="E251" s="171" t="s">
        <v>3</v>
      </c>
      <c r="F251" s="172" t="s">
        <v>150</v>
      </c>
      <c r="H251" s="173">
        <v>39.04</v>
      </c>
      <c r="I251" s="174"/>
      <c r="L251" s="170"/>
      <c r="M251" s="175"/>
      <c r="N251" s="176"/>
      <c r="O251" s="176"/>
      <c r="P251" s="176"/>
      <c r="Q251" s="176"/>
      <c r="R251" s="176"/>
      <c r="S251" s="176"/>
      <c r="T251" s="177"/>
      <c r="AT251" s="171" t="s">
        <v>127</v>
      </c>
      <c r="AU251" s="171" t="s">
        <v>78</v>
      </c>
      <c r="AV251" s="15" t="s">
        <v>125</v>
      </c>
      <c r="AW251" s="15" t="s">
        <v>30</v>
      </c>
      <c r="AX251" s="15" t="s">
        <v>31</v>
      </c>
      <c r="AY251" s="171" t="s">
        <v>118</v>
      </c>
    </row>
    <row r="252" spans="1:65" s="2" customFormat="1" ht="24.2" customHeight="1">
      <c r="A252" s="35"/>
      <c r="B252" s="140"/>
      <c r="C252" s="141" t="s">
        <v>522</v>
      </c>
      <c r="D252" s="141" t="s">
        <v>121</v>
      </c>
      <c r="E252" s="142" t="s">
        <v>1118</v>
      </c>
      <c r="F252" s="143" t="s">
        <v>1119</v>
      </c>
      <c r="G252" s="144" t="s">
        <v>270</v>
      </c>
      <c r="H252" s="145">
        <v>122</v>
      </c>
      <c r="I252" s="146"/>
      <c r="J252" s="147">
        <f>ROUND(I252*H252,2)</f>
        <v>0</v>
      </c>
      <c r="K252" s="143" t="s">
        <v>271</v>
      </c>
      <c r="L252" s="36"/>
      <c r="M252" s="148" t="s">
        <v>3</v>
      </c>
      <c r="N252" s="149" t="s">
        <v>40</v>
      </c>
      <c r="O252" s="56"/>
      <c r="P252" s="150">
        <f>O252*H252</f>
        <v>0</v>
      </c>
      <c r="Q252" s="150">
        <v>0</v>
      </c>
      <c r="R252" s="150">
        <f>Q252*H252</f>
        <v>0</v>
      </c>
      <c r="S252" s="150">
        <v>0</v>
      </c>
      <c r="T252" s="151">
        <f>S252*H252</f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152" t="s">
        <v>125</v>
      </c>
      <c r="AT252" s="152" t="s">
        <v>121</v>
      </c>
      <c r="AU252" s="152" t="s">
        <v>78</v>
      </c>
      <c r="AY252" s="20" t="s">
        <v>118</v>
      </c>
      <c r="BE252" s="153">
        <f>IF(N252="základní",J252,0)</f>
        <v>0</v>
      </c>
      <c r="BF252" s="153">
        <f>IF(N252="snížená",J252,0)</f>
        <v>0</v>
      </c>
      <c r="BG252" s="153">
        <f>IF(N252="zákl. přenesená",J252,0)</f>
        <v>0</v>
      </c>
      <c r="BH252" s="153">
        <f>IF(N252="sníž. přenesená",J252,0)</f>
        <v>0</v>
      </c>
      <c r="BI252" s="153">
        <f>IF(N252="nulová",J252,0)</f>
        <v>0</v>
      </c>
      <c r="BJ252" s="20" t="s">
        <v>31</v>
      </c>
      <c r="BK252" s="153">
        <f>ROUND(I252*H252,2)</f>
        <v>0</v>
      </c>
      <c r="BL252" s="20" t="s">
        <v>125</v>
      </c>
      <c r="BM252" s="152" t="s">
        <v>2092</v>
      </c>
    </row>
    <row r="253" spans="1:47" s="2" customFormat="1" ht="11.25">
      <c r="A253" s="35"/>
      <c r="B253" s="36"/>
      <c r="C253" s="35"/>
      <c r="D253" s="181" t="s">
        <v>273</v>
      </c>
      <c r="E253" s="35"/>
      <c r="F253" s="182" t="s">
        <v>1121</v>
      </c>
      <c r="G253" s="35"/>
      <c r="H253" s="35"/>
      <c r="I253" s="183"/>
      <c r="J253" s="35"/>
      <c r="K253" s="35"/>
      <c r="L253" s="36"/>
      <c r="M253" s="184"/>
      <c r="N253" s="185"/>
      <c r="O253" s="56"/>
      <c r="P253" s="56"/>
      <c r="Q253" s="56"/>
      <c r="R253" s="56"/>
      <c r="S253" s="56"/>
      <c r="T253" s="57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T253" s="20" t="s">
        <v>273</v>
      </c>
      <c r="AU253" s="20" t="s">
        <v>78</v>
      </c>
    </row>
    <row r="254" spans="2:51" s="13" customFormat="1" ht="11.25">
      <c r="B254" s="154"/>
      <c r="D254" s="155" t="s">
        <v>127</v>
      </c>
      <c r="E254" s="156" t="s">
        <v>3</v>
      </c>
      <c r="F254" s="157" t="s">
        <v>2093</v>
      </c>
      <c r="H254" s="158">
        <v>122</v>
      </c>
      <c r="I254" s="159"/>
      <c r="L254" s="154"/>
      <c r="M254" s="160"/>
      <c r="N254" s="161"/>
      <c r="O254" s="161"/>
      <c r="P254" s="161"/>
      <c r="Q254" s="161"/>
      <c r="R254" s="161"/>
      <c r="S254" s="161"/>
      <c r="T254" s="162"/>
      <c r="AT254" s="156" t="s">
        <v>127</v>
      </c>
      <c r="AU254" s="156" t="s">
        <v>78</v>
      </c>
      <c r="AV254" s="13" t="s">
        <v>78</v>
      </c>
      <c r="AW254" s="13" t="s">
        <v>30</v>
      </c>
      <c r="AX254" s="13" t="s">
        <v>31</v>
      </c>
      <c r="AY254" s="156" t="s">
        <v>118</v>
      </c>
    </row>
    <row r="255" spans="1:65" s="2" customFormat="1" ht="16.5" customHeight="1">
      <c r="A255" s="35"/>
      <c r="B255" s="140"/>
      <c r="C255" s="194" t="s">
        <v>532</v>
      </c>
      <c r="D255" s="194" t="s">
        <v>445</v>
      </c>
      <c r="E255" s="195" t="s">
        <v>1123</v>
      </c>
      <c r="F255" s="196" t="s">
        <v>1124</v>
      </c>
      <c r="G255" s="197" t="s">
        <v>1125</v>
      </c>
      <c r="H255" s="198">
        <v>3.843</v>
      </c>
      <c r="I255" s="199"/>
      <c r="J255" s="200">
        <f>ROUND(I255*H255,2)</f>
        <v>0</v>
      </c>
      <c r="K255" s="196" t="s">
        <v>271</v>
      </c>
      <c r="L255" s="201"/>
      <c r="M255" s="202" t="s">
        <v>3</v>
      </c>
      <c r="N255" s="203" t="s">
        <v>40</v>
      </c>
      <c r="O255" s="56"/>
      <c r="P255" s="150">
        <f>O255*H255</f>
        <v>0</v>
      </c>
      <c r="Q255" s="150">
        <v>0.001</v>
      </c>
      <c r="R255" s="150">
        <f>Q255*H255</f>
        <v>0.003843</v>
      </c>
      <c r="S255" s="150">
        <v>0</v>
      </c>
      <c r="T255" s="151">
        <f>S255*H255</f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152" t="s">
        <v>160</v>
      </c>
      <c r="AT255" s="152" t="s">
        <v>445</v>
      </c>
      <c r="AU255" s="152" t="s">
        <v>78</v>
      </c>
      <c r="AY255" s="20" t="s">
        <v>118</v>
      </c>
      <c r="BE255" s="153">
        <f>IF(N255="základní",J255,0)</f>
        <v>0</v>
      </c>
      <c r="BF255" s="153">
        <f>IF(N255="snížená",J255,0)</f>
        <v>0</v>
      </c>
      <c r="BG255" s="153">
        <f>IF(N255="zákl. přenesená",J255,0)</f>
        <v>0</v>
      </c>
      <c r="BH255" s="153">
        <f>IF(N255="sníž. přenesená",J255,0)</f>
        <v>0</v>
      </c>
      <c r="BI255" s="153">
        <f>IF(N255="nulová",J255,0)</f>
        <v>0</v>
      </c>
      <c r="BJ255" s="20" t="s">
        <v>31</v>
      </c>
      <c r="BK255" s="153">
        <f>ROUND(I255*H255,2)</f>
        <v>0</v>
      </c>
      <c r="BL255" s="20" t="s">
        <v>125</v>
      </c>
      <c r="BM255" s="152" t="s">
        <v>2094</v>
      </c>
    </row>
    <row r="256" spans="2:51" s="13" customFormat="1" ht="11.25">
      <c r="B256" s="154"/>
      <c r="D256" s="155" t="s">
        <v>127</v>
      </c>
      <c r="E256" s="156" t="s">
        <v>3</v>
      </c>
      <c r="F256" s="157" t="s">
        <v>2095</v>
      </c>
      <c r="H256" s="158">
        <v>3.843</v>
      </c>
      <c r="I256" s="159"/>
      <c r="L256" s="154"/>
      <c r="M256" s="160"/>
      <c r="N256" s="161"/>
      <c r="O256" s="161"/>
      <c r="P256" s="161"/>
      <c r="Q256" s="161"/>
      <c r="R256" s="161"/>
      <c r="S256" s="161"/>
      <c r="T256" s="162"/>
      <c r="AT256" s="156" t="s">
        <v>127</v>
      </c>
      <c r="AU256" s="156" t="s">
        <v>78</v>
      </c>
      <c r="AV256" s="13" t="s">
        <v>78</v>
      </c>
      <c r="AW256" s="13" t="s">
        <v>30</v>
      </c>
      <c r="AX256" s="13" t="s">
        <v>69</v>
      </c>
      <c r="AY256" s="156" t="s">
        <v>118</v>
      </c>
    </row>
    <row r="257" spans="2:51" s="15" customFormat="1" ht="11.25">
      <c r="B257" s="170"/>
      <c r="D257" s="155" t="s">
        <v>127</v>
      </c>
      <c r="E257" s="171" t="s">
        <v>3</v>
      </c>
      <c r="F257" s="172" t="s">
        <v>150</v>
      </c>
      <c r="H257" s="173">
        <v>3.843</v>
      </c>
      <c r="I257" s="174"/>
      <c r="L257" s="170"/>
      <c r="M257" s="175"/>
      <c r="N257" s="176"/>
      <c r="O257" s="176"/>
      <c r="P257" s="176"/>
      <c r="Q257" s="176"/>
      <c r="R257" s="176"/>
      <c r="S257" s="176"/>
      <c r="T257" s="177"/>
      <c r="AT257" s="171" t="s">
        <v>127</v>
      </c>
      <c r="AU257" s="171" t="s">
        <v>78</v>
      </c>
      <c r="AV257" s="15" t="s">
        <v>125</v>
      </c>
      <c r="AW257" s="15" t="s">
        <v>30</v>
      </c>
      <c r="AX257" s="15" t="s">
        <v>31</v>
      </c>
      <c r="AY257" s="171" t="s">
        <v>118</v>
      </c>
    </row>
    <row r="258" spans="1:65" s="2" customFormat="1" ht="16.5" customHeight="1">
      <c r="A258" s="35"/>
      <c r="B258" s="140"/>
      <c r="C258" s="141" t="s">
        <v>541</v>
      </c>
      <c r="D258" s="141" t="s">
        <v>121</v>
      </c>
      <c r="E258" s="142" t="s">
        <v>2096</v>
      </c>
      <c r="F258" s="143" t="s">
        <v>2097</v>
      </c>
      <c r="G258" s="144" t="s">
        <v>270</v>
      </c>
      <c r="H258" s="145">
        <v>122</v>
      </c>
      <c r="I258" s="146"/>
      <c r="J258" s="147">
        <f>ROUND(I258*H258,2)</f>
        <v>0</v>
      </c>
      <c r="K258" s="143" t="s">
        <v>3</v>
      </c>
      <c r="L258" s="36"/>
      <c r="M258" s="148" t="s">
        <v>3</v>
      </c>
      <c r="N258" s="149" t="s">
        <v>40</v>
      </c>
      <c r="O258" s="56"/>
      <c r="P258" s="150">
        <f>O258*H258</f>
        <v>0</v>
      </c>
      <c r="Q258" s="150">
        <v>0</v>
      </c>
      <c r="R258" s="150">
        <f>Q258*H258</f>
        <v>0</v>
      </c>
      <c r="S258" s="150">
        <v>0</v>
      </c>
      <c r="T258" s="151">
        <f>S258*H258</f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152" t="s">
        <v>125</v>
      </c>
      <c r="AT258" s="152" t="s">
        <v>121</v>
      </c>
      <c r="AU258" s="152" t="s">
        <v>78</v>
      </c>
      <c r="AY258" s="20" t="s">
        <v>118</v>
      </c>
      <c r="BE258" s="153">
        <f>IF(N258="základní",J258,0)</f>
        <v>0</v>
      </c>
      <c r="BF258" s="153">
        <f>IF(N258="snížená",J258,0)</f>
        <v>0</v>
      </c>
      <c r="BG258" s="153">
        <f>IF(N258="zákl. přenesená",J258,0)</f>
        <v>0</v>
      </c>
      <c r="BH258" s="153">
        <f>IF(N258="sníž. přenesená",J258,0)</f>
        <v>0</v>
      </c>
      <c r="BI258" s="153">
        <f>IF(N258="nulová",J258,0)</f>
        <v>0</v>
      </c>
      <c r="BJ258" s="20" t="s">
        <v>31</v>
      </c>
      <c r="BK258" s="153">
        <f>ROUND(I258*H258,2)</f>
        <v>0</v>
      </c>
      <c r="BL258" s="20" t="s">
        <v>125</v>
      </c>
      <c r="BM258" s="152" t="s">
        <v>2098</v>
      </c>
    </row>
    <row r="259" spans="2:51" s="13" customFormat="1" ht="11.25">
      <c r="B259" s="154"/>
      <c r="D259" s="155" t="s">
        <v>127</v>
      </c>
      <c r="E259" s="156" t="s">
        <v>3</v>
      </c>
      <c r="F259" s="157" t="s">
        <v>2093</v>
      </c>
      <c r="H259" s="158">
        <v>122</v>
      </c>
      <c r="I259" s="159"/>
      <c r="L259" s="154"/>
      <c r="M259" s="160"/>
      <c r="N259" s="161"/>
      <c r="O259" s="161"/>
      <c r="P259" s="161"/>
      <c r="Q259" s="161"/>
      <c r="R259" s="161"/>
      <c r="S259" s="161"/>
      <c r="T259" s="162"/>
      <c r="AT259" s="156" t="s">
        <v>127</v>
      </c>
      <c r="AU259" s="156" t="s">
        <v>78</v>
      </c>
      <c r="AV259" s="13" t="s">
        <v>78</v>
      </c>
      <c r="AW259" s="13" t="s">
        <v>30</v>
      </c>
      <c r="AX259" s="13" t="s">
        <v>31</v>
      </c>
      <c r="AY259" s="156" t="s">
        <v>118</v>
      </c>
    </row>
    <row r="260" spans="1:65" s="2" customFormat="1" ht="16.5" customHeight="1">
      <c r="A260" s="35"/>
      <c r="B260" s="140"/>
      <c r="C260" s="141" t="s">
        <v>547</v>
      </c>
      <c r="D260" s="141" t="s">
        <v>121</v>
      </c>
      <c r="E260" s="142" t="s">
        <v>2099</v>
      </c>
      <c r="F260" s="143" t="s">
        <v>2100</v>
      </c>
      <c r="G260" s="144" t="s">
        <v>325</v>
      </c>
      <c r="H260" s="145">
        <v>7.32</v>
      </c>
      <c r="I260" s="146"/>
      <c r="J260" s="147">
        <f>ROUND(I260*H260,2)</f>
        <v>0</v>
      </c>
      <c r="K260" s="143" t="s">
        <v>271</v>
      </c>
      <c r="L260" s="36"/>
      <c r="M260" s="148" t="s">
        <v>3</v>
      </c>
      <c r="N260" s="149" t="s">
        <v>40</v>
      </c>
      <c r="O260" s="56"/>
      <c r="P260" s="150">
        <f>O260*H260</f>
        <v>0</v>
      </c>
      <c r="Q260" s="150">
        <v>0</v>
      </c>
      <c r="R260" s="150">
        <f>Q260*H260</f>
        <v>0</v>
      </c>
      <c r="S260" s="150">
        <v>0</v>
      </c>
      <c r="T260" s="151">
        <f>S260*H260</f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152" t="s">
        <v>125</v>
      </c>
      <c r="AT260" s="152" t="s">
        <v>121</v>
      </c>
      <c r="AU260" s="152" t="s">
        <v>78</v>
      </c>
      <c r="AY260" s="20" t="s">
        <v>118</v>
      </c>
      <c r="BE260" s="153">
        <f>IF(N260="základní",J260,0)</f>
        <v>0</v>
      </c>
      <c r="BF260" s="153">
        <f>IF(N260="snížená",J260,0)</f>
        <v>0</v>
      </c>
      <c r="BG260" s="153">
        <f>IF(N260="zákl. přenesená",J260,0)</f>
        <v>0</v>
      </c>
      <c r="BH260" s="153">
        <f>IF(N260="sníž. přenesená",J260,0)</f>
        <v>0</v>
      </c>
      <c r="BI260" s="153">
        <f>IF(N260="nulová",J260,0)</f>
        <v>0</v>
      </c>
      <c r="BJ260" s="20" t="s">
        <v>31</v>
      </c>
      <c r="BK260" s="153">
        <f>ROUND(I260*H260,2)</f>
        <v>0</v>
      </c>
      <c r="BL260" s="20" t="s">
        <v>125</v>
      </c>
      <c r="BM260" s="152" t="s">
        <v>2101</v>
      </c>
    </row>
    <row r="261" spans="1:47" s="2" customFormat="1" ht="11.25">
      <c r="A261" s="35"/>
      <c r="B261" s="36"/>
      <c r="C261" s="35"/>
      <c r="D261" s="181" t="s">
        <v>273</v>
      </c>
      <c r="E261" s="35"/>
      <c r="F261" s="182" t="s">
        <v>2102</v>
      </c>
      <c r="G261" s="35"/>
      <c r="H261" s="35"/>
      <c r="I261" s="183"/>
      <c r="J261" s="35"/>
      <c r="K261" s="35"/>
      <c r="L261" s="36"/>
      <c r="M261" s="184"/>
      <c r="N261" s="185"/>
      <c r="O261" s="56"/>
      <c r="P261" s="56"/>
      <c r="Q261" s="56"/>
      <c r="R261" s="56"/>
      <c r="S261" s="56"/>
      <c r="T261" s="57"/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T261" s="20" t="s">
        <v>273</v>
      </c>
      <c r="AU261" s="20" t="s">
        <v>78</v>
      </c>
    </row>
    <row r="262" spans="2:51" s="13" customFormat="1" ht="11.25">
      <c r="B262" s="154"/>
      <c r="D262" s="155" t="s">
        <v>127</v>
      </c>
      <c r="E262" s="156" t="s">
        <v>3</v>
      </c>
      <c r="F262" s="157" t="s">
        <v>2103</v>
      </c>
      <c r="H262" s="158">
        <v>7.32</v>
      </c>
      <c r="I262" s="159"/>
      <c r="L262" s="154"/>
      <c r="M262" s="160"/>
      <c r="N262" s="161"/>
      <c r="O262" s="161"/>
      <c r="P262" s="161"/>
      <c r="Q262" s="161"/>
      <c r="R262" s="161"/>
      <c r="S262" s="161"/>
      <c r="T262" s="162"/>
      <c r="AT262" s="156" t="s">
        <v>127</v>
      </c>
      <c r="AU262" s="156" t="s">
        <v>78</v>
      </c>
      <c r="AV262" s="13" t="s">
        <v>78</v>
      </c>
      <c r="AW262" s="13" t="s">
        <v>30</v>
      </c>
      <c r="AX262" s="13" t="s">
        <v>69</v>
      </c>
      <c r="AY262" s="156" t="s">
        <v>118</v>
      </c>
    </row>
    <row r="263" spans="2:51" s="15" customFormat="1" ht="11.25">
      <c r="B263" s="170"/>
      <c r="D263" s="155" t="s">
        <v>127</v>
      </c>
      <c r="E263" s="171" t="s">
        <v>3</v>
      </c>
      <c r="F263" s="172" t="s">
        <v>150</v>
      </c>
      <c r="H263" s="173">
        <v>7.32</v>
      </c>
      <c r="I263" s="174"/>
      <c r="L263" s="170"/>
      <c r="M263" s="175"/>
      <c r="N263" s="176"/>
      <c r="O263" s="176"/>
      <c r="P263" s="176"/>
      <c r="Q263" s="176"/>
      <c r="R263" s="176"/>
      <c r="S263" s="176"/>
      <c r="T263" s="177"/>
      <c r="AT263" s="171" t="s">
        <v>127</v>
      </c>
      <c r="AU263" s="171" t="s">
        <v>78</v>
      </c>
      <c r="AV263" s="15" t="s">
        <v>125</v>
      </c>
      <c r="AW263" s="15" t="s">
        <v>30</v>
      </c>
      <c r="AX263" s="15" t="s">
        <v>31</v>
      </c>
      <c r="AY263" s="171" t="s">
        <v>118</v>
      </c>
    </row>
    <row r="264" spans="1:65" s="2" customFormat="1" ht="16.5" customHeight="1">
      <c r="A264" s="35"/>
      <c r="B264" s="140"/>
      <c r="C264" s="194" t="s">
        <v>550</v>
      </c>
      <c r="D264" s="194" t="s">
        <v>445</v>
      </c>
      <c r="E264" s="195" t="s">
        <v>2104</v>
      </c>
      <c r="F264" s="196" t="s">
        <v>2105</v>
      </c>
      <c r="G264" s="197" t="s">
        <v>325</v>
      </c>
      <c r="H264" s="198">
        <v>7.32</v>
      </c>
      <c r="I264" s="199"/>
      <c r="J264" s="200">
        <f>ROUND(I264*H264,2)</f>
        <v>0</v>
      </c>
      <c r="K264" s="196" t="s">
        <v>3</v>
      </c>
      <c r="L264" s="201"/>
      <c r="M264" s="202" t="s">
        <v>3</v>
      </c>
      <c r="N264" s="203" t="s">
        <v>40</v>
      </c>
      <c r="O264" s="56"/>
      <c r="P264" s="150">
        <f>O264*H264</f>
        <v>0</v>
      </c>
      <c r="Q264" s="150">
        <v>0</v>
      </c>
      <c r="R264" s="150">
        <f>Q264*H264</f>
        <v>0</v>
      </c>
      <c r="S264" s="150">
        <v>0</v>
      </c>
      <c r="T264" s="151">
        <f>S264*H264</f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152" t="s">
        <v>160</v>
      </c>
      <c r="AT264" s="152" t="s">
        <v>445</v>
      </c>
      <c r="AU264" s="152" t="s">
        <v>78</v>
      </c>
      <c r="AY264" s="20" t="s">
        <v>118</v>
      </c>
      <c r="BE264" s="153">
        <f>IF(N264="základní",J264,0)</f>
        <v>0</v>
      </c>
      <c r="BF264" s="153">
        <f>IF(N264="snížená",J264,0)</f>
        <v>0</v>
      </c>
      <c r="BG264" s="153">
        <f>IF(N264="zákl. přenesená",J264,0)</f>
        <v>0</v>
      </c>
      <c r="BH264" s="153">
        <f>IF(N264="sníž. přenesená",J264,0)</f>
        <v>0</v>
      </c>
      <c r="BI264" s="153">
        <f>IF(N264="nulová",J264,0)</f>
        <v>0</v>
      </c>
      <c r="BJ264" s="20" t="s">
        <v>31</v>
      </c>
      <c r="BK264" s="153">
        <f>ROUND(I264*H264,2)</f>
        <v>0</v>
      </c>
      <c r="BL264" s="20" t="s">
        <v>125</v>
      </c>
      <c r="BM264" s="152" t="s">
        <v>2106</v>
      </c>
    </row>
    <row r="265" spans="2:51" s="13" customFormat="1" ht="11.25">
      <c r="B265" s="154"/>
      <c r="D265" s="155" t="s">
        <v>127</v>
      </c>
      <c r="E265" s="156" t="s">
        <v>3</v>
      </c>
      <c r="F265" s="157" t="s">
        <v>2107</v>
      </c>
      <c r="H265" s="158">
        <v>7.32</v>
      </c>
      <c r="I265" s="159"/>
      <c r="L265" s="154"/>
      <c r="M265" s="160"/>
      <c r="N265" s="161"/>
      <c r="O265" s="161"/>
      <c r="P265" s="161"/>
      <c r="Q265" s="161"/>
      <c r="R265" s="161"/>
      <c r="S265" s="161"/>
      <c r="T265" s="162"/>
      <c r="AT265" s="156" t="s">
        <v>127</v>
      </c>
      <c r="AU265" s="156" t="s">
        <v>78</v>
      </c>
      <c r="AV265" s="13" t="s">
        <v>78</v>
      </c>
      <c r="AW265" s="13" t="s">
        <v>30</v>
      </c>
      <c r="AX265" s="13" t="s">
        <v>31</v>
      </c>
      <c r="AY265" s="156" t="s">
        <v>118</v>
      </c>
    </row>
    <row r="266" spans="1:65" s="2" customFormat="1" ht="16.5" customHeight="1">
      <c r="A266" s="35"/>
      <c r="B266" s="140"/>
      <c r="C266" s="141" t="s">
        <v>556</v>
      </c>
      <c r="D266" s="141" t="s">
        <v>121</v>
      </c>
      <c r="E266" s="142" t="s">
        <v>2108</v>
      </c>
      <c r="F266" s="143" t="s">
        <v>2109</v>
      </c>
      <c r="G266" s="144" t="s">
        <v>325</v>
      </c>
      <c r="H266" s="145">
        <v>7.32</v>
      </c>
      <c r="I266" s="146"/>
      <c r="J266" s="147">
        <f>ROUND(I266*H266,2)</f>
        <v>0</v>
      </c>
      <c r="K266" s="143" t="s">
        <v>271</v>
      </c>
      <c r="L266" s="36"/>
      <c r="M266" s="148" t="s">
        <v>3</v>
      </c>
      <c r="N266" s="149" t="s">
        <v>40</v>
      </c>
      <c r="O266" s="56"/>
      <c r="P266" s="150">
        <f>O266*H266</f>
        <v>0</v>
      </c>
      <c r="Q266" s="150">
        <v>0</v>
      </c>
      <c r="R266" s="150">
        <f>Q266*H266</f>
        <v>0</v>
      </c>
      <c r="S266" s="150">
        <v>0</v>
      </c>
      <c r="T266" s="151">
        <f>S266*H266</f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152" t="s">
        <v>125</v>
      </c>
      <c r="AT266" s="152" t="s">
        <v>121</v>
      </c>
      <c r="AU266" s="152" t="s">
        <v>78</v>
      </c>
      <c r="AY266" s="20" t="s">
        <v>118</v>
      </c>
      <c r="BE266" s="153">
        <f>IF(N266="základní",J266,0)</f>
        <v>0</v>
      </c>
      <c r="BF266" s="153">
        <f>IF(N266="snížená",J266,0)</f>
        <v>0</v>
      </c>
      <c r="BG266" s="153">
        <f>IF(N266="zákl. přenesená",J266,0)</f>
        <v>0</v>
      </c>
      <c r="BH266" s="153">
        <f>IF(N266="sníž. přenesená",J266,0)</f>
        <v>0</v>
      </c>
      <c r="BI266" s="153">
        <f>IF(N266="nulová",J266,0)</f>
        <v>0</v>
      </c>
      <c r="BJ266" s="20" t="s">
        <v>31</v>
      </c>
      <c r="BK266" s="153">
        <f>ROUND(I266*H266,2)</f>
        <v>0</v>
      </c>
      <c r="BL266" s="20" t="s">
        <v>125</v>
      </c>
      <c r="BM266" s="152" t="s">
        <v>2110</v>
      </c>
    </row>
    <row r="267" spans="1:47" s="2" customFormat="1" ht="11.25">
      <c r="A267" s="35"/>
      <c r="B267" s="36"/>
      <c r="C267" s="35"/>
      <c r="D267" s="181" t="s">
        <v>273</v>
      </c>
      <c r="E267" s="35"/>
      <c r="F267" s="182" t="s">
        <v>2111</v>
      </c>
      <c r="G267" s="35"/>
      <c r="H267" s="35"/>
      <c r="I267" s="183"/>
      <c r="J267" s="35"/>
      <c r="K267" s="35"/>
      <c r="L267" s="36"/>
      <c r="M267" s="184"/>
      <c r="N267" s="185"/>
      <c r="O267" s="56"/>
      <c r="P267" s="56"/>
      <c r="Q267" s="56"/>
      <c r="R267" s="56"/>
      <c r="S267" s="56"/>
      <c r="T267" s="57"/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T267" s="20" t="s">
        <v>273</v>
      </c>
      <c r="AU267" s="20" t="s">
        <v>78</v>
      </c>
    </row>
    <row r="268" spans="2:51" s="13" customFormat="1" ht="11.25">
      <c r="B268" s="154"/>
      <c r="D268" s="155" t="s">
        <v>127</v>
      </c>
      <c r="E268" s="156" t="s">
        <v>3</v>
      </c>
      <c r="F268" s="157" t="s">
        <v>2112</v>
      </c>
      <c r="H268" s="158">
        <v>7.32</v>
      </c>
      <c r="I268" s="159"/>
      <c r="L268" s="154"/>
      <c r="M268" s="160"/>
      <c r="N268" s="161"/>
      <c r="O268" s="161"/>
      <c r="P268" s="161"/>
      <c r="Q268" s="161"/>
      <c r="R268" s="161"/>
      <c r="S268" s="161"/>
      <c r="T268" s="162"/>
      <c r="AT268" s="156" t="s">
        <v>127</v>
      </c>
      <c r="AU268" s="156" t="s">
        <v>78</v>
      </c>
      <c r="AV268" s="13" t="s">
        <v>78</v>
      </c>
      <c r="AW268" s="13" t="s">
        <v>30</v>
      </c>
      <c r="AX268" s="13" t="s">
        <v>31</v>
      </c>
      <c r="AY268" s="156" t="s">
        <v>118</v>
      </c>
    </row>
    <row r="269" spans="1:65" s="2" customFormat="1" ht="16.5" customHeight="1">
      <c r="A269" s="35"/>
      <c r="B269" s="140"/>
      <c r="C269" s="141" t="s">
        <v>563</v>
      </c>
      <c r="D269" s="141" t="s">
        <v>121</v>
      </c>
      <c r="E269" s="142" t="s">
        <v>2113</v>
      </c>
      <c r="F269" s="143" t="s">
        <v>2114</v>
      </c>
      <c r="G269" s="144" t="s">
        <v>325</v>
      </c>
      <c r="H269" s="145">
        <v>36.6</v>
      </c>
      <c r="I269" s="146"/>
      <c r="J269" s="147">
        <f>ROUND(I269*H269,2)</f>
        <v>0</v>
      </c>
      <c r="K269" s="143" t="s">
        <v>271</v>
      </c>
      <c r="L269" s="36"/>
      <c r="M269" s="148" t="s">
        <v>3</v>
      </c>
      <c r="N269" s="149" t="s">
        <v>40</v>
      </c>
      <c r="O269" s="56"/>
      <c r="P269" s="150">
        <f>O269*H269</f>
        <v>0</v>
      </c>
      <c r="Q269" s="150">
        <v>0</v>
      </c>
      <c r="R269" s="150">
        <f>Q269*H269</f>
        <v>0</v>
      </c>
      <c r="S269" s="150">
        <v>0</v>
      </c>
      <c r="T269" s="151">
        <f>S269*H269</f>
        <v>0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152" t="s">
        <v>125</v>
      </c>
      <c r="AT269" s="152" t="s">
        <v>121</v>
      </c>
      <c r="AU269" s="152" t="s">
        <v>78</v>
      </c>
      <c r="AY269" s="20" t="s">
        <v>118</v>
      </c>
      <c r="BE269" s="153">
        <f>IF(N269="základní",J269,0)</f>
        <v>0</v>
      </c>
      <c r="BF269" s="153">
        <f>IF(N269="snížená",J269,0)</f>
        <v>0</v>
      </c>
      <c r="BG269" s="153">
        <f>IF(N269="zákl. přenesená",J269,0)</f>
        <v>0</v>
      </c>
      <c r="BH269" s="153">
        <f>IF(N269="sníž. přenesená",J269,0)</f>
        <v>0</v>
      </c>
      <c r="BI269" s="153">
        <f>IF(N269="nulová",J269,0)</f>
        <v>0</v>
      </c>
      <c r="BJ269" s="20" t="s">
        <v>31</v>
      </c>
      <c r="BK269" s="153">
        <f>ROUND(I269*H269,2)</f>
        <v>0</v>
      </c>
      <c r="BL269" s="20" t="s">
        <v>125</v>
      </c>
      <c r="BM269" s="152" t="s">
        <v>2115</v>
      </c>
    </row>
    <row r="270" spans="1:47" s="2" customFormat="1" ht="11.25">
      <c r="A270" s="35"/>
      <c r="B270" s="36"/>
      <c r="C270" s="35"/>
      <c r="D270" s="181" t="s">
        <v>273</v>
      </c>
      <c r="E270" s="35"/>
      <c r="F270" s="182" t="s">
        <v>2116</v>
      </c>
      <c r="G270" s="35"/>
      <c r="H270" s="35"/>
      <c r="I270" s="183"/>
      <c r="J270" s="35"/>
      <c r="K270" s="35"/>
      <c r="L270" s="36"/>
      <c r="M270" s="184"/>
      <c r="N270" s="185"/>
      <c r="O270" s="56"/>
      <c r="P270" s="56"/>
      <c r="Q270" s="56"/>
      <c r="R270" s="56"/>
      <c r="S270" s="56"/>
      <c r="T270" s="57"/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T270" s="20" t="s">
        <v>273</v>
      </c>
      <c r="AU270" s="20" t="s">
        <v>78</v>
      </c>
    </row>
    <row r="271" spans="2:51" s="13" customFormat="1" ht="11.25">
      <c r="B271" s="154"/>
      <c r="D271" s="155" t="s">
        <v>127</v>
      </c>
      <c r="E271" s="156" t="s">
        <v>3</v>
      </c>
      <c r="F271" s="157" t="s">
        <v>2117</v>
      </c>
      <c r="H271" s="158">
        <v>36.6</v>
      </c>
      <c r="I271" s="159"/>
      <c r="L271" s="154"/>
      <c r="M271" s="160"/>
      <c r="N271" s="161"/>
      <c r="O271" s="161"/>
      <c r="P271" s="161"/>
      <c r="Q271" s="161"/>
      <c r="R271" s="161"/>
      <c r="S271" s="161"/>
      <c r="T271" s="162"/>
      <c r="AT271" s="156" t="s">
        <v>127</v>
      </c>
      <c r="AU271" s="156" t="s">
        <v>78</v>
      </c>
      <c r="AV271" s="13" t="s">
        <v>78</v>
      </c>
      <c r="AW271" s="13" t="s">
        <v>30</v>
      </c>
      <c r="AX271" s="13" t="s">
        <v>31</v>
      </c>
      <c r="AY271" s="156" t="s">
        <v>118</v>
      </c>
    </row>
    <row r="272" spans="1:65" s="2" customFormat="1" ht="37.9" customHeight="1">
      <c r="A272" s="35"/>
      <c r="B272" s="140"/>
      <c r="C272" s="141" t="s">
        <v>574</v>
      </c>
      <c r="D272" s="141" t="s">
        <v>121</v>
      </c>
      <c r="E272" s="142" t="s">
        <v>2118</v>
      </c>
      <c r="F272" s="143" t="s">
        <v>2119</v>
      </c>
      <c r="G272" s="144" t="s">
        <v>270</v>
      </c>
      <c r="H272" s="145">
        <v>1729</v>
      </c>
      <c r="I272" s="146"/>
      <c r="J272" s="147">
        <f>ROUND(I272*H272,2)</f>
        <v>0</v>
      </c>
      <c r="K272" s="143" t="s">
        <v>3</v>
      </c>
      <c r="L272" s="36"/>
      <c r="M272" s="148" t="s">
        <v>3</v>
      </c>
      <c r="N272" s="149" t="s">
        <v>40</v>
      </c>
      <c r="O272" s="56"/>
      <c r="P272" s="150">
        <f>O272*H272</f>
        <v>0</v>
      </c>
      <c r="Q272" s="150">
        <v>0</v>
      </c>
      <c r="R272" s="150">
        <f>Q272*H272</f>
        <v>0</v>
      </c>
      <c r="S272" s="150">
        <v>0</v>
      </c>
      <c r="T272" s="151">
        <f>S272*H272</f>
        <v>0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152" t="s">
        <v>125</v>
      </c>
      <c r="AT272" s="152" t="s">
        <v>121</v>
      </c>
      <c r="AU272" s="152" t="s">
        <v>78</v>
      </c>
      <c r="AY272" s="20" t="s">
        <v>118</v>
      </c>
      <c r="BE272" s="153">
        <f>IF(N272="základní",J272,0)</f>
        <v>0</v>
      </c>
      <c r="BF272" s="153">
        <f>IF(N272="snížená",J272,0)</f>
        <v>0</v>
      </c>
      <c r="BG272" s="153">
        <f>IF(N272="zákl. přenesená",J272,0)</f>
        <v>0</v>
      </c>
      <c r="BH272" s="153">
        <f>IF(N272="sníž. přenesená",J272,0)</f>
        <v>0</v>
      </c>
      <c r="BI272" s="153">
        <f>IF(N272="nulová",J272,0)</f>
        <v>0</v>
      </c>
      <c r="BJ272" s="20" t="s">
        <v>31</v>
      </c>
      <c r="BK272" s="153">
        <f>ROUND(I272*H272,2)</f>
        <v>0</v>
      </c>
      <c r="BL272" s="20" t="s">
        <v>125</v>
      </c>
      <c r="BM272" s="152" t="s">
        <v>2120</v>
      </c>
    </row>
    <row r="273" spans="2:51" s="13" customFormat="1" ht="11.25">
      <c r="B273" s="154"/>
      <c r="D273" s="155" t="s">
        <v>127</v>
      </c>
      <c r="E273" s="156" t="s">
        <v>3</v>
      </c>
      <c r="F273" s="157" t="s">
        <v>2121</v>
      </c>
      <c r="H273" s="158">
        <v>1729</v>
      </c>
      <c r="I273" s="159"/>
      <c r="L273" s="154"/>
      <c r="M273" s="160"/>
      <c r="N273" s="161"/>
      <c r="O273" s="161"/>
      <c r="P273" s="161"/>
      <c r="Q273" s="161"/>
      <c r="R273" s="161"/>
      <c r="S273" s="161"/>
      <c r="T273" s="162"/>
      <c r="AT273" s="156" t="s">
        <v>127</v>
      </c>
      <c r="AU273" s="156" t="s">
        <v>78</v>
      </c>
      <c r="AV273" s="13" t="s">
        <v>78</v>
      </c>
      <c r="AW273" s="13" t="s">
        <v>30</v>
      </c>
      <c r="AX273" s="13" t="s">
        <v>69</v>
      </c>
      <c r="AY273" s="156" t="s">
        <v>118</v>
      </c>
    </row>
    <row r="274" spans="2:51" s="15" customFormat="1" ht="11.25">
      <c r="B274" s="170"/>
      <c r="D274" s="155" t="s">
        <v>127</v>
      </c>
      <c r="E274" s="171" t="s">
        <v>3</v>
      </c>
      <c r="F274" s="172" t="s">
        <v>150</v>
      </c>
      <c r="H274" s="173">
        <v>1729</v>
      </c>
      <c r="I274" s="174"/>
      <c r="L274" s="170"/>
      <c r="M274" s="175"/>
      <c r="N274" s="176"/>
      <c r="O274" s="176"/>
      <c r="P274" s="176"/>
      <c r="Q274" s="176"/>
      <c r="R274" s="176"/>
      <c r="S274" s="176"/>
      <c r="T274" s="177"/>
      <c r="AT274" s="171" t="s">
        <v>127</v>
      </c>
      <c r="AU274" s="171" t="s">
        <v>78</v>
      </c>
      <c r="AV274" s="15" t="s">
        <v>125</v>
      </c>
      <c r="AW274" s="15" t="s">
        <v>30</v>
      </c>
      <c r="AX274" s="15" t="s">
        <v>31</v>
      </c>
      <c r="AY274" s="171" t="s">
        <v>118</v>
      </c>
    </row>
    <row r="275" spans="1:65" s="2" customFormat="1" ht="37.9" customHeight="1">
      <c r="A275" s="35"/>
      <c r="B275" s="140"/>
      <c r="C275" s="141" t="s">
        <v>579</v>
      </c>
      <c r="D275" s="141" t="s">
        <v>121</v>
      </c>
      <c r="E275" s="142" t="s">
        <v>2122</v>
      </c>
      <c r="F275" s="143" t="s">
        <v>2123</v>
      </c>
      <c r="G275" s="144" t="s">
        <v>270</v>
      </c>
      <c r="H275" s="145">
        <v>3704</v>
      </c>
      <c r="I275" s="146"/>
      <c r="J275" s="147">
        <f>ROUND(I275*H275,2)</f>
        <v>0</v>
      </c>
      <c r="K275" s="143" t="s">
        <v>3</v>
      </c>
      <c r="L275" s="36"/>
      <c r="M275" s="148" t="s">
        <v>3</v>
      </c>
      <c r="N275" s="149" t="s">
        <v>40</v>
      </c>
      <c r="O275" s="56"/>
      <c r="P275" s="150">
        <f>O275*H275</f>
        <v>0</v>
      </c>
      <c r="Q275" s="150">
        <v>0</v>
      </c>
      <c r="R275" s="150">
        <f>Q275*H275</f>
        <v>0</v>
      </c>
      <c r="S275" s="150">
        <v>0</v>
      </c>
      <c r="T275" s="151">
        <f>S275*H275</f>
        <v>0</v>
      </c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R275" s="152" t="s">
        <v>125</v>
      </c>
      <c r="AT275" s="152" t="s">
        <v>121</v>
      </c>
      <c r="AU275" s="152" t="s">
        <v>78</v>
      </c>
      <c r="AY275" s="20" t="s">
        <v>118</v>
      </c>
      <c r="BE275" s="153">
        <f>IF(N275="základní",J275,0)</f>
        <v>0</v>
      </c>
      <c r="BF275" s="153">
        <f>IF(N275="snížená",J275,0)</f>
        <v>0</v>
      </c>
      <c r="BG275" s="153">
        <f>IF(N275="zákl. přenesená",J275,0)</f>
        <v>0</v>
      </c>
      <c r="BH275" s="153">
        <f>IF(N275="sníž. přenesená",J275,0)</f>
        <v>0</v>
      </c>
      <c r="BI275" s="153">
        <f>IF(N275="nulová",J275,0)</f>
        <v>0</v>
      </c>
      <c r="BJ275" s="20" t="s">
        <v>31</v>
      </c>
      <c r="BK275" s="153">
        <f>ROUND(I275*H275,2)</f>
        <v>0</v>
      </c>
      <c r="BL275" s="20" t="s">
        <v>125</v>
      </c>
      <c r="BM275" s="152" t="s">
        <v>2124</v>
      </c>
    </row>
    <row r="276" spans="2:51" s="13" customFormat="1" ht="11.25">
      <c r="B276" s="154"/>
      <c r="D276" s="155" t="s">
        <v>127</v>
      </c>
      <c r="E276" s="156" t="s">
        <v>3</v>
      </c>
      <c r="F276" s="157" t="s">
        <v>2125</v>
      </c>
      <c r="H276" s="158">
        <v>3704</v>
      </c>
      <c r="I276" s="159"/>
      <c r="L276" s="154"/>
      <c r="M276" s="160"/>
      <c r="N276" s="161"/>
      <c r="O276" s="161"/>
      <c r="P276" s="161"/>
      <c r="Q276" s="161"/>
      <c r="R276" s="161"/>
      <c r="S276" s="161"/>
      <c r="T276" s="162"/>
      <c r="AT276" s="156" t="s">
        <v>127</v>
      </c>
      <c r="AU276" s="156" t="s">
        <v>78</v>
      </c>
      <c r="AV276" s="13" t="s">
        <v>78</v>
      </c>
      <c r="AW276" s="13" t="s">
        <v>30</v>
      </c>
      <c r="AX276" s="13" t="s">
        <v>69</v>
      </c>
      <c r="AY276" s="156" t="s">
        <v>118</v>
      </c>
    </row>
    <row r="277" spans="2:51" s="15" customFormat="1" ht="11.25">
      <c r="B277" s="170"/>
      <c r="D277" s="155" t="s">
        <v>127</v>
      </c>
      <c r="E277" s="171" t="s">
        <v>3</v>
      </c>
      <c r="F277" s="172" t="s">
        <v>150</v>
      </c>
      <c r="H277" s="173">
        <v>3704</v>
      </c>
      <c r="I277" s="174"/>
      <c r="L277" s="170"/>
      <c r="M277" s="175"/>
      <c r="N277" s="176"/>
      <c r="O277" s="176"/>
      <c r="P277" s="176"/>
      <c r="Q277" s="176"/>
      <c r="R277" s="176"/>
      <c r="S277" s="176"/>
      <c r="T277" s="177"/>
      <c r="AT277" s="171" t="s">
        <v>127</v>
      </c>
      <c r="AU277" s="171" t="s">
        <v>78</v>
      </c>
      <c r="AV277" s="15" t="s">
        <v>125</v>
      </c>
      <c r="AW277" s="15" t="s">
        <v>30</v>
      </c>
      <c r="AX277" s="15" t="s">
        <v>31</v>
      </c>
      <c r="AY277" s="171" t="s">
        <v>118</v>
      </c>
    </row>
    <row r="278" spans="2:63" s="12" customFormat="1" ht="22.9" customHeight="1">
      <c r="B278" s="127"/>
      <c r="D278" s="128" t="s">
        <v>68</v>
      </c>
      <c r="E278" s="138" t="s">
        <v>78</v>
      </c>
      <c r="F278" s="138" t="s">
        <v>2126</v>
      </c>
      <c r="I278" s="130"/>
      <c r="J278" s="139">
        <f>BK278</f>
        <v>0</v>
      </c>
      <c r="L278" s="127"/>
      <c r="M278" s="132"/>
      <c r="N278" s="133"/>
      <c r="O278" s="133"/>
      <c r="P278" s="134">
        <f>SUM(P279:P312)</f>
        <v>0</v>
      </c>
      <c r="Q278" s="133"/>
      <c r="R278" s="134">
        <f>SUM(R279:R312)</f>
        <v>131.87617690000002</v>
      </c>
      <c r="S278" s="133"/>
      <c r="T278" s="135">
        <f>SUM(T279:T312)</f>
        <v>0</v>
      </c>
      <c r="AR278" s="128" t="s">
        <v>31</v>
      </c>
      <c r="AT278" s="136" t="s">
        <v>68</v>
      </c>
      <c r="AU278" s="136" t="s">
        <v>31</v>
      </c>
      <c r="AY278" s="128" t="s">
        <v>118</v>
      </c>
      <c r="BK278" s="137">
        <f>SUM(BK279:BK312)</f>
        <v>0</v>
      </c>
    </row>
    <row r="279" spans="1:65" s="2" customFormat="1" ht="24.2" customHeight="1">
      <c r="A279" s="35"/>
      <c r="B279" s="140"/>
      <c r="C279" s="141" t="s">
        <v>586</v>
      </c>
      <c r="D279" s="141" t="s">
        <v>121</v>
      </c>
      <c r="E279" s="142" t="s">
        <v>2127</v>
      </c>
      <c r="F279" s="143" t="s">
        <v>2128</v>
      </c>
      <c r="G279" s="144" t="s">
        <v>325</v>
      </c>
      <c r="H279" s="145">
        <v>6.765</v>
      </c>
      <c r="I279" s="146"/>
      <c r="J279" s="147">
        <f>ROUND(I279*H279,2)</f>
        <v>0</v>
      </c>
      <c r="K279" s="143" t="s">
        <v>271</v>
      </c>
      <c r="L279" s="36"/>
      <c r="M279" s="148" t="s">
        <v>3</v>
      </c>
      <c r="N279" s="149" t="s">
        <v>40</v>
      </c>
      <c r="O279" s="56"/>
      <c r="P279" s="150">
        <f>O279*H279</f>
        <v>0</v>
      </c>
      <c r="Q279" s="150">
        <v>0</v>
      </c>
      <c r="R279" s="150">
        <f>Q279*H279</f>
        <v>0</v>
      </c>
      <c r="S279" s="150">
        <v>0</v>
      </c>
      <c r="T279" s="151">
        <f>S279*H279</f>
        <v>0</v>
      </c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R279" s="152" t="s">
        <v>125</v>
      </c>
      <c r="AT279" s="152" t="s">
        <v>121</v>
      </c>
      <c r="AU279" s="152" t="s">
        <v>78</v>
      </c>
      <c r="AY279" s="20" t="s">
        <v>118</v>
      </c>
      <c r="BE279" s="153">
        <f>IF(N279="základní",J279,0)</f>
        <v>0</v>
      </c>
      <c r="BF279" s="153">
        <f>IF(N279="snížená",J279,0)</f>
        <v>0</v>
      </c>
      <c r="BG279" s="153">
        <f>IF(N279="zákl. přenesená",J279,0)</f>
        <v>0</v>
      </c>
      <c r="BH279" s="153">
        <f>IF(N279="sníž. přenesená",J279,0)</f>
        <v>0</v>
      </c>
      <c r="BI279" s="153">
        <f>IF(N279="nulová",J279,0)</f>
        <v>0</v>
      </c>
      <c r="BJ279" s="20" t="s">
        <v>31</v>
      </c>
      <c r="BK279" s="153">
        <f>ROUND(I279*H279,2)</f>
        <v>0</v>
      </c>
      <c r="BL279" s="20" t="s">
        <v>125</v>
      </c>
      <c r="BM279" s="152" t="s">
        <v>2129</v>
      </c>
    </row>
    <row r="280" spans="1:47" s="2" customFormat="1" ht="11.25">
      <c r="A280" s="35"/>
      <c r="B280" s="36"/>
      <c r="C280" s="35"/>
      <c r="D280" s="181" t="s">
        <v>273</v>
      </c>
      <c r="E280" s="35"/>
      <c r="F280" s="182" t="s">
        <v>2130</v>
      </c>
      <c r="G280" s="35"/>
      <c r="H280" s="35"/>
      <c r="I280" s="183"/>
      <c r="J280" s="35"/>
      <c r="K280" s="35"/>
      <c r="L280" s="36"/>
      <c r="M280" s="184"/>
      <c r="N280" s="185"/>
      <c r="O280" s="56"/>
      <c r="P280" s="56"/>
      <c r="Q280" s="56"/>
      <c r="R280" s="56"/>
      <c r="S280" s="56"/>
      <c r="T280" s="57"/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T280" s="20" t="s">
        <v>273</v>
      </c>
      <c r="AU280" s="20" t="s">
        <v>78</v>
      </c>
    </row>
    <row r="281" spans="2:51" s="14" customFormat="1" ht="11.25">
      <c r="B281" s="163"/>
      <c r="D281" s="155" t="s">
        <v>127</v>
      </c>
      <c r="E281" s="164" t="s">
        <v>3</v>
      </c>
      <c r="F281" s="165" t="s">
        <v>2131</v>
      </c>
      <c r="H281" s="164" t="s">
        <v>3</v>
      </c>
      <c r="I281" s="166"/>
      <c r="L281" s="163"/>
      <c r="M281" s="167"/>
      <c r="N281" s="168"/>
      <c r="O281" s="168"/>
      <c r="P281" s="168"/>
      <c r="Q281" s="168"/>
      <c r="R281" s="168"/>
      <c r="S281" s="168"/>
      <c r="T281" s="169"/>
      <c r="AT281" s="164" t="s">
        <v>127</v>
      </c>
      <c r="AU281" s="164" t="s">
        <v>78</v>
      </c>
      <c r="AV281" s="14" t="s">
        <v>31</v>
      </c>
      <c r="AW281" s="14" t="s">
        <v>30</v>
      </c>
      <c r="AX281" s="14" t="s">
        <v>69</v>
      </c>
      <c r="AY281" s="164" t="s">
        <v>118</v>
      </c>
    </row>
    <row r="282" spans="2:51" s="13" customFormat="1" ht="11.25">
      <c r="B282" s="154"/>
      <c r="D282" s="155" t="s">
        <v>127</v>
      </c>
      <c r="E282" s="156" t="s">
        <v>3</v>
      </c>
      <c r="F282" s="157" t="s">
        <v>2132</v>
      </c>
      <c r="H282" s="158">
        <v>6.765</v>
      </c>
      <c r="I282" s="159"/>
      <c r="L282" s="154"/>
      <c r="M282" s="160"/>
      <c r="N282" s="161"/>
      <c r="O282" s="161"/>
      <c r="P282" s="161"/>
      <c r="Q282" s="161"/>
      <c r="R282" s="161"/>
      <c r="S282" s="161"/>
      <c r="T282" s="162"/>
      <c r="AT282" s="156" t="s">
        <v>127</v>
      </c>
      <c r="AU282" s="156" t="s">
        <v>78</v>
      </c>
      <c r="AV282" s="13" t="s">
        <v>78</v>
      </c>
      <c r="AW282" s="13" t="s">
        <v>30</v>
      </c>
      <c r="AX282" s="13" t="s">
        <v>31</v>
      </c>
      <c r="AY282" s="156" t="s">
        <v>118</v>
      </c>
    </row>
    <row r="283" spans="1:65" s="2" customFormat="1" ht="24.2" customHeight="1">
      <c r="A283" s="35"/>
      <c r="B283" s="140"/>
      <c r="C283" s="141" t="s">
        <v>591</v>
      </c>
      <c r="D283" s="141" t="s">
        <v>121</v>
      </c>
      <c r="E283" s="142" t="s">
        <v>542</v>
      </c>
      <c r="F283" s="143" t="s">
        <v>543</v>
      </c>
      <c r="G283" s="144" t="s">
        <v>325</v>
      </c>
      <c r="H283" s="145">
        <v>6.765</v>
      </c>
      <c r="I283" s="146"/>
      <c r="J283" s="147">
        <f>ROUND(I283*H283,2)</f>
        <v>0</v>
      </c>
      <c r="K283" s="143" t="s">
        <v>271</v>
      </c>
      <c r="L283" s="36"/>
      <c r="M283" s="148" t="s">
        <v>3</v>
      </c>
      <c r="N283" s="149" t="s">
        <v>40</v>
      </c>
      <c r="O283" s="56"/>
      <c r="P283" s="150">
        <f>O283*H283</f>
        <v>0</v>
      </c>
      <c r="Q283" s="150">
        <v>0</v>
      </c>
      <c r="R283" s="150">
        <f>Q283*H283</f>
        <v>0</v>
      </c>
      <c r="S283" s="150">
        <v>0</v>
      </c>
      <c r="T283" s="151">
        <f>S283*H283</f>
        <v>0</v>
      </c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R283" s="152" t="s">
        <v>125</v>
      </c>
      <c r="AT283" s="152" t="s">
        <v>121</v>
      </c>
      <c r="AU283" s="152" t="s">
        <v>78</v>
      </c>
      <c r="AY283" s="20" t="s">
        <v>118</v>
      </c>
      <c r="BE283" s="153">
        <f>IF(N283="základní",J283,0)</f>
        <v>0</v>
      </c>
      <c r="BF283" s="153">
        <f>IF(N283="snížená",J283,0)</f>
        <v>0</v>
      </c>
      <c r="BG283" s="153">
        <f>IF(N283="zákl. přenesená",J283,0)</f>
        <v>0</v>
      </c>
      <c r="BH283" s="153">
        <f>IF(N283="sníž. přenesená",J283,0)</f>
        <v>0</v>
      </c>
      <c r="BI283" s="153">
        <f>IF(N283="nulová",J283,0)</f>
        <v>0</v>
      </c>
      <c r="BJ283" s="20" t="s">
        <v>31</v>
      </c>
      <c r="BK283" s="153">
        <f>ROUND(I283*H283,2)</f>
        <v>0</v>
      </c>
      <c r="BL283" s="20" t="s">
        <v>125</v>
      </c>
      <c r="BM283" s="152" t="s">
        <v>2133</v>
      </c>
    </row>
    <row r="284" spans="1:47" s="2" customFormat="1" ht="11.25">
      <c r="A284" s="35"/>
      <c r="B284" s="36"/>
      <c r="C284" s="35"/>
      <c r="D284" s="181" t="s">
        <v>273</v>
      </c>
      <c r="E284" s="35"/>
      <c r="F284" s="182" t="s">
        <v>545</v>
      </c>
      <c r="G284" s="35"/>
      <c r="H284" s="35"/>
      <c r="I284" s="183"/>
      <c r="J284" s="35"/>
      <c r="K284" s="35"/>
      <c r="L284" s="36"/>
      <c r="M284" s="184"/>
      <c r="N284" s="185"/>
      <c r="O284" s="56"/>
      <c r="P284" s="56"/>
      <c r="Q284" s="56"/>
      <c r="R284" s="56"/>
      <c r="S284" s="56"/>
      <c r="T284" s="57"/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T284" s="20" t="s">
        <v>273</v>
      </c>
      <c r="AU284" s="20" t="s">
        <v>78</v>
      </c>
    </row>
    <row r="285" spans="2:51" s="13" customFormat="1" ht="11.25">
      <c r="B285" s="154"/>
      <c r="D285" s="155" t="s">
        <v>127</v>
      </c>
      <c r="E285" s="156" t="s">
        <v>3</v>
      </c>
      <c r="F285" s="157" t="s">
        <v>2134</v>
      </c>
      <c r="H285" s="158">
        <v>6.765</v>
      </c>
      <c r="I285" s="159"/>
      <c r="L285" s="154"/>
      <c r="M285" s="160"/>
      <c r="N285" s="161"/>
      <c r="O285" s="161"/>
      <c r="P285" s="161"/>
      <c r="Q285" s="161"/>
      <c r="R285" s="161"/>
      <c r="S285" s="161"/>
      <c r="T285" s="162"/>
      <c r="AT285" s="156" t="s">
        <v>127</v>
      </c>
      <c r="AU285" s="156" t="s">
        <v>78</v>
      </c>
      <c r="AV285" s="13" t="s">
        <v>78</v>
      </c>
      <c r="AW285" s="13" t="s">
        <v>30</v>
      </c>
      <c r="AX285" s="13" t="s">
        <v>31</v>
      </c>
      <c r="AY285" s="156" t="s">
        <v>118</v>
      </c>
    </row>
    <row r="286" spans="1:65" s="2" customFormat="1" ht="37.9" customHeight="1">
      <c r="A286" s="35"/>
      <c r="B286" s="140"/>
      <c r="C286" s="141" t="s">
        <v>596</v>
      </c>
      <c r="D286" s="141" t="s">
        <v>121</v>
      </c>
      <c r="E286" s="142" t="s">
        <v>462</v>
      </c>
      <c r="F286" s="143" t="s">
        <v>463</v>
      </c>
      <c r="G286" s="144" t="s">
        <v>325</v>
      </c>
      <c r="H286" s="145">
        <v>6.765</v>
      </c>
      <c r="I286" s="146"/>
      <c r="J286" s="147">
        <f>ROUND(I286*H286,2)</f>
        <v>0</v>
      </c>
      <c r="K286" s="143" t="s">
        <v>271</v>
      </c>
      <c r="L286" s="36"/>
      <c r="M286" s="148" t="s">
        <v>3</v>
      </c>
      <c r="N286" s="149" t="s">
        <v>40</v>
      </c>
      <c r="O286" s="56"/>
      <c r="P286" s="150">
        <f>O286*H286</f>
        <v>0</v>
      </c>
      <c r="Q286" s="150">
        <v>0</v>
      </c>
      <c r="R286" s="150">
        <f>Q286*H286</f>
        <v>0</v>
      </c>
      <c r="S286" s="150">
        <v>0</v>
      </c>
      <c r="T286" s="151">
        <f>S286*H286</f>
        <v>0</v>
      </c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R286" s="152" t="s">
        <v>125</v>
      </c>
      <c r="AT286" s="152" t="s">
        <v>121</v>
      </c>
      <c r="AU286" s="152" t="s">
        <v>78</v>
      </c>
      <c r="AY286" s="20" t="s">
        <v>118</v>
      </c>
      <c r="BE286" s="153">
        <f>IF(N286="základní",J286,0)</f>
        <v>0</v>
      </c>
      <c r="BF286" s="153">
        <f>IF(N286="snížená",J286,0)</f>
        <v>0</v>
      </c>
      <c r="BG286" s="153">
        <f>IF(N286="zákl. přenesená",J286,0)</f>
        <v>0</v>
      </c>
      <c r="BH286" s="153">
        <f>IF(N286="sníž. přenesená",J286,0)</f>
        <v>0</v>
      </c>
      <c r="BI286" s="153">
        <f>IF(N286="nulová",J286,0)</f>
        <v>0</v>
      </c>
      <c r="BJ286" s="20" t="s">
        <v>31</v>
      </c>
      <c r="BK286" s="153">
        <f>ROUND(I286*H286,2)</f>
        <v>0</v>
      </c>
      <c r="BL286" s="20" t="s">
        <v>125</v>
      </c>
      <c r="BM286" s="152" t="s">
        <v>2135</v>
      </c>
    </row>
    <row r="287" spans="1:47" s="2" customFormat="1" ht="11.25">
      <c r="A287" s="35"/>
      <c r="B287" s="36"/>
      <c r="C287" s="35"/>
      <c r="D287" s="181" t="s">
        <v>273</v>
      </c>
      <c r="E287" s="35"/>
      <c r="F287" s="182" t="s">
        <v>465</v>
      </c>
      <c r="G287" s="35"/>
      <c r="H287" s="35"/>
      <c r="I287" s="183"/>
      <c r="J287" s="35"/>
      <c r="K287" s="35"/>
      <c r="L287" s="36"/>
      <c r="M287" s="184"/>
      <c r="N287" s="185"/>
      <c r="O287" s="56"/>
      <c r="P287" s="56"/>
      <c r="Q287" s="56"/>
      <c r="R287" s="56"/>
      <c r="S287" s="56"/>
      <c r="T287" s="57"/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T287" s="20" t="s">
        <v>273</v>
      </c>
      <c r="AU287" s="20" t="s">
        <v>78</v>
      </c>
    </row>
    <row r="288" spans="2:51" s="13" customFormat="1" ht="11.25">
      <c r="B288" s="154"/>
      <c r="D288" s="155" t="s">
        <v>127</v>
      </c>
      <c r="E288" s="156" t="s">
        <v>3</v>
      </c>
      <c r="F288" s="157" t="s">
        <v>2134</v>
      </c>
      <c r="H288" s="158">
        <v>6.765</v>
      </c>
      <c r="I288" s="159"/>
      <c r="L288" s="154"/>
      <c r="M288" s="160"/>
      <c r="N288" s="161"/>
      <c r="O288" s="161"/>
      <c r="P288" s="161"/>
      <c r="Q288" s="161"/>
      <c r="R288" s="161"/>
      <c r="S288" s="161"/>
      <c r="T288" s="162"/>
      <c r="AT288" s="156" t="s">
        <v>127</v>
      </c>
      <c r="AU288" s="156" t="s">
        <v>78</v>
      </c>
      <c r="AV288" s="13" t="s">
        <v>78</v>
      </c>
      <c r="AW288" s="13" t="s">
        <v>30</v>
      </c>
      <c r="AX288" s="13" t="s">
        <v>31</v>
      </c>
      <c r="AY288" s="156" t="s">
        <v>118</v>
      </c>
    </row>
    <row r="289" spans="1:65" s="2" customFormat="1" ht="24.2" customHeight="1">
      <c r="A289" s="35"/>
      <c r="B289" s="140"/>
      <c r="C289" s="141" t="s">
        <v>601</v>
      </c>
      <c r="D289" s="141" t="s">
        <v>121</v>
      </c>
      <c r="E289" s="142" t="s">
        <v>2136</v>
      </c>
      <c r="F289" s="143" t="s">
        <v>2137</v>
      </c>
      <c r="G289" s="144" t="s">
        <v>270</v>
      </c>
      <c r="H289" s="145">
        <v>1522.05</v>
      </c>
      <c r="I289" s="146"/>
      <c r="J289" s="147">
        <f>ROUND(I289*H289,2)</f>
        <v>0</v>
      </c>
      <c r="K289" s="143" t="s">
        <v>271</v>
      </c>
      <c r="L289" s="36"/>
      <c r="M289" s="148" t="s">
        <v>3</v>
      </c>
      <c r="N289" s="149" t="s">
        <v>40</v>
      </c>
      <c r="O289" s="56"/>
      <c r="P289" s="150">
        <f>O289*H289</f>
        <v>0</v>
      </c>
      <c r="Q289" s="150">
        <v>0.00031</v>
      </c>
      <c r="R289" s="150">
        <f>Q289*H289</f>
        <v>0.47183549999999996</v>
      </c>
      <c r="S289" s="150">
        <v>0</v>
      </c>
      <c r="T289" s="151">
        <f>S289*H289</f>
        <v>0</v>
      </c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R289" s="152" t="s">
        <v>125</v>
      </c>
      <c r="AT289" s="152" t="s">
        <v>121</v>
      </c>
      <c r="AU289" s="152" t="s">
        <v>78</v>
      </c>
      <c r="AY289" s="20" t="s">
        <v>118</v>
      </c>
      <c r="BE289" s="153">
        <f>IF(N289="základní",J289,0)</f>
        <v>0</v>
      </c>
      <c r="BF289" s="153">
        <f>IF(N289="snížená",J289,0)</f>
        <v>0</v>
      </c>
      <c r="BG289" s="153">
        <f>IF(N289="zákl. přenesená",J289,0)</f>
        <v>0</v>
      </c>
      <c r="BH289" s="153">
        <f>IF(N289="sníž. přenesená",J289,0)</f>
        <v>0</v>
      </c>
      <c r="BI289" s="153">
        <f>IF(N289="nulová",J289,0)</f>
        <v>0</v>
      </c>
      <c r="BJ289" s="20" t="s">
        <v>31</v>
      </c>
      <c r="BK289" s="153">
        <f>ROUND(I289*H289,2)</f>
        <v>0</v>
      </c>
      <c r="BL289" s="20" t="s">
        <v>125</v>
      </c>
      <c r="BM289" s="152" t="s">
        <v>2138</v>
      </c>
    </row>
    <row r="290" spans="1:47" s="2" customFormat="1" ht="11.25">
      <c r="A290" s="35"/>
      <c r="B290" s="36"/>
      <c r="C290" s="35"/>
      <c r="D290" s="181" t="s">
        <v>273</v>
      </c>
      <c r="E290" s="35"/>
      <c r="F290" s="182" t="s">
        <v>2139</v>
      </c>
      <c r="G290" s="35"/>
      <c r="H290" s="35"/>
      <c r="I290" s="183"/>
      <c r="J290" s="35"/>
      <c r="K290" s="35"/>
      <c r="L290" s="36"/>
      <c r="M290" s="184"/>
      <c r="N290" s="185"/>
      <c r="O290" s="56"/>
      <c r="P290" s="56"/>
      <c r="Q290" s="56"/>
      <c r="R290" s="56"/>
      <c r="S290" s="56"/>
      <c r="T290" s="57"/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T290" s="20" t="s">
        <v>273</v>
      </c>
      <c r="AU290" s="20" t="s">
        <v>78</v>
      </c>
    </row>
    <row r="291" spans="2:51" s="13" customFormat="1" ht="11.25">
      <c r="B291" s="154"/>
      <c r="D291" s="155" t="s">
        <v>127</v>
      </c>
      <c r="E291" s="156" t="s">
        <v>3</v>
      </c>
      <c r="F291" s="157" t="s">
        <v>2140</v>
      </c>
      <c r="H291" s="158">
        <v>1274</v>
      </c>
      <c r="I291" s="159"/>
      <c r="L291" s="154"/>
      <c r="M291" s="160"/>
      <c r="N291" s="161"/>
      <c r="O291" s="161"/>
      <c r="P291" s="161"/>
      <c r="Q291" s="161"/>
      <c r="R291" s="161"/>
      <c r="S291" s="161"/>
      <c r="T291" s="162"/>
      <c r="AT291" s="156" t="s">
        <v>127</v>
      </c>
      <c r="AU291" s="156" t="s">
        <v>78</v>
      </c>
      <c r="AV291" s="13" t="s">
        <v>78</v>
      </c>
      <c r="AW291" s="13" t="s">
        <v>30</v>
      </c>
      <c r="AX291" s="13" t="s">
        <v>69</v>
      </c>
      <c r="AY291" s="156" t="s">
        <v>118</v>
      </c>
    </row>
    <row r="292" spans="2:51" s="14" customFormat="1" ht="11.25">
      <c r="B292" s="163"/>
      <c r="D292" s="155" t="s">
        <v>127</v>
      </c>
      <c r="E292" s="164" t="s">
        <v>3</v>
      </c>
      <c r="F292" s="165" t="s">
        <v>2141</v>
      </c>
      <c r="H292" s="164" t="s">
        <v>3</v>
      </c>
      <c r="I292" s="166"/>
      <c r="L292" s="163"/>
      <c r="M292" s="167"/>
      <c r="N292" s="168"/>
      <c r="O292" s="168"/>
      <c r="P292" s="168"/>
      <c r="Q292" s="168"/>
      <c r="R292" s="168"/>
      <c r="S292" s="168"/>
      <c r="T292" s="169"/>
      <c r="AT292" s="164" t="s">
        <v>127</v>
      </c>
      <c r="AU292" s="164" t="s">
        <v>78</v>
      </c>
      <c r="AV292" s="14" t="s">
        <v>31</v>
      </c>
      <c r="AW292" s="14" t="s">
        <v>30</v>
      </c>
      <c r="AX292" s="14" t="s">
        <v>69</v>
      </c>
      <c r="AY292" s="164" t="s">
        <v>118</v>
      </c>
    </row>
    <row r="293" spans="2:51" s="13" customFormat="1" ht="11.25">
      <c r="B293" s="154"/>
      <c r="D293" s="155" t="s">
        <v>127</v>
      </c>
      <c r="E293" s="156" t="s">
        <v>3</v>
      </c>
      <c r="F293" s="157" t="s">
        <v>2142</v>
      </c>
      <c r="H293" s="158">
        <v>248.05</v>
      </c>
      <c r="I293" s="159"/>
      <c r="L293" s="154"/>
      <c r="M293" s="160"/>
      <c r="N293" s="161"/>
      <c r="O293" s="161"/>
      <c r="P293" s="161"/>
      <c r="Q293" s="161"/>
      <c r="R293" s="161"/>
      <c r="S293" s="161"/>
      <c r="T293" s="162"/>
      <c r="AT293" s="156" t="s">
        <v>127</v>
      </c>
      <c r="AU293" s="156" t="s">
        <v>78</v>
      </c>
      <c r="AV293" s="13" t="s">
        <v>78</v>
      </c>
      <c r="AW293" s="13" t="s">
        <v>30</v>
      </c>
      <c r="AX293" s="13" t="s">
        <v>69</v>
      </c>
      <c r="AY293" s="156" t="s">
        <v>118</v>
      </c>
    </row>
    <row r="294" spans="2:51" s="15" customFormat="1" ht="11.25">
      <c r="B294" s="170"/>
      <c r="D294" s="155" t="s">
        <v>127</v>
      </c>
      <c r="E294" s="171" t="s">
        <v>3</v>
      </c>
      <c r="F294" s="172" t="s">
        <v>150</v>
      </c>
      <c r="H294" s="173">
        <v>1522.05</v>
      </c>
      <c r="I294" s="174"/>
      <c r="L294" s="170"/>
      <c r="M294" s="175"/>
      <c r="N294" s="176"/>
      <c r="O294" s="176"/>
      <c r="P294" s="176"/>
      <c r="Q294" s="176"/>
      <c r="R294" s="176"/>
      <c r="S294" s="176"/>
      <c r="T294" s="177"/>
      <c r="AT294" s="171" t="s">
        <v>127</v>
      </c>
      <c r="AU294" s="171" t="s">
        <v>78</v>
      </c>
      <c r="AV294" s="15" t="s">
        <v>125</v>
      </c>
      <c r="AW294" s="15" t="s">
        <v>30</v>
      </c>
      <c r="AX294" s="15" t="s">
        <v>31</v>
      </c>
      <c r="AY294" s="171" t="s">
        <v>118</v>
      </c>
    </row>
    <row r="295" spans="1:65" s="2" customFormat="1" ht="16.5" customHeight="1">
      <c r="A295" s="35"/>
      <c r="B295" s="140"/>
      <c r="C295" s="194" t="s">
        <v>605</v>
      </c>
      <c r="D295" s="194" t="s">
        <v>445</v>
      </c>
      <c r="E295" s="195" t="s">
        <v>2143</v>
      </c>
      <c r="F295" s="196" t="s">
        <v>2144</v>
      </c>
      <c r="G295" s="197" t="s">
        <v>270</v>
      </c>
      <c r="H295" s="198">
        <v>1750.358</v>
      </c>
      <c r="I295" s="199"/>
      <c r="J295" s="200">
        <f>ROUND(I295*H295,2)</f>
        <v>0</v>
      </c>
      <c r="K295" s="196" t="s">
        <v>271</v>
      </c>
      <c r="L295" s="201"/>
      <c r="M295" s="202" t="s">
        <v>3</v>
      </c>
      <c r="N295" s="203" t="s">
        <v>40</v>
      </c>
      <c r="O295" s="56"/>
      <c r="P295" s="150">
        <f>O295*H295</f>
        <v>0</v>
      </c>
      <c r="Q295" s="150">
        <v>0.00025</v>
      </c>
      <c r="R295" s="150">
        <f>Q295*H295</f>
        <v>0.4375895</v>
      </c>
      <c r="S295" s="150">
        <v>0</v>
      </c>
      <c r="T295" s="151">
        <f>S295*H295</f>
        <v>0</v>
      </c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R295" s="152" t="s">
        <v>160</v>
      </c>
      <c r="AT295" s="152" t="s">
        <v>445</v>
      </c>
      <c r="AU295" s="152" t="s">
        <v>78</v>
      </c>
      <c r="AY295" s="20" t="s">
        <v>118</v>
      </c>
      <c r="BE295" s="153">
        <f>IF(N295="základní",J295,0)</f>
        <v>0</v>
      </c>
      <c r="BF295" s="153">
        <f>IF(N295="snížená",J295,0)</f>
        <v>0</v>
      </c>
      <c r="BG295" s="153">
        <f>IF(N295="zákl. přenesená",J295,0)</f>
        <v>0</v>
      </c>
      <c r="BH295" s="153">
        <f>IF(N295="sníž. přenesená",J295,0)</f>
        <v>0</v>
      </c>
      <c r="BI295" s="153">
        <f>IF(N295="nulová",J295,0)</f>
        <v>0</v>
      </c>
      <c r="BJ295" s="20" t="s">
        <v>31</v>
      </c>
      <c r="BK295" s="153">
        <f>ROUND(I295*H295,2)</f>
        <v>0</v>
      </c>
      <c r="BL295" s="20" t="s">
        <v>125</v>
      </c>
      <c r="BM295" s="152" t="s">
        <v>2145</v>
      </c>
    </row>
    <row r="296" spans="2:51" s="13" customFormat="1" ht="11.25">
      <c r="B296" s="154"/>
      <c r="D296" s="155" t="s">
        <v>127</v>
      </c>
      <c r="F296" s="157" t="s">
        <v>2146</v>
      </c>
      <c r="H296" s="158">
        <v>1750.358</v>
      </c>
      <c r="I296" s="159"/>
      <c r="L296" s="154"/>
      <c r="M296" s="160"/>
      <c r="N296" s="161"/>
      <c r="O296" s="161"/>
      <c r="P296" s="161"/>
      <c r="Q296" s="161"/>
      <c r="R296" s="161"/>
      <c r="S296" s="161"/>
      <c r="T296" s="162"/>
      <c r="AT296" s="156" t="s">
        <v>127</v>
      </c>
      <c r="AU296" s="156" t="s">
        <v>78</v>
      </c>
      <c r="AV296" s="13" t="s">
        <v>78</v>
      </c>
      <c r="AW296" s="13" t="s">
        <v>4</v>
      </c>
      <c r="AX296" s="13" t="s">
        <v>31</v>
      </c>
      <c r="AY296" s="156" t="s">
        <v>118</v>
      </c>
    </row>
    <row r="297" spans="1:65" s="2" customFormat="1" ht="37.9" customHeight="1">
      <c r="A297" s="35"/>
      <c r="B297" s="140"/>
      <c r="C297" s="141" t="s">
        <v>611</v>
      </c>
      <c r="D297" s="141" t="s">
        <v>121</v>
      </c>
      <c r="E297" s="142" t="s">
        <v>2147</v>
      </c>
      <c r="F297" s="143" t="s">
        <v>2148</v>
      </c>
      <c r="G297" s="144" t="s">
        <v>142</v>
      </c>
      <c r="H297" s="145">
        <v>637</v>
      </c>
      <c r="I297" s="146"/>
      <c r="J297" s="147">
        <f>ROUND(I297*H297,2)</f>
        <v>0</v>
      </c>
      <c r="K297" s="143" t="s">
        <v>271</v>
      </c>
      <c r="L297" s="36"/>
      <c r="M297" s="148" t="s">
        <v>3</v>
      </c>
      <c r="N297" s="149" t="s">
        <v>40</v>
      </c>
      <c r="O297" s="56"/>
      <c r="P297" s="150">
        <f>O297*H297</f>
        <v>0</v>
      </c>
      <c r="Q297" s="150">
        <v>0.20477</v>
      </c>
      <c r="R297" s="150">
        <f>Q297*H297</f>
        <v>130.43849</v>
      </c>
      <c r="S297" s="150">
        <v>0</v>
      </c>
      <c r="T297" s="151">
        <f>S297*H297</f>
        <v>0</v>
      </c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R297" s="152" t="s">
        <v>125</v>
      </c>
      <c r="AT297" s="152" t="s">
        <v>121</v>
      </c>
      <c r="AU297" s="152" t="s">
        <v>78</v>
      </c>
      <c r="AY297" s="20" t="s">
        <v>118</v>
      </c>
      <c r="BE297" s="153">
        <f>IF(N297="základní",J297,0)</f>
        <v>0</v>
      </c>
      <c r="BF297" s="153">
        <f>IF(N297="snížená",J297,0)</f>
        <v>0</v>
      </c>
      <c r="BG297" s="153">
        <f>IF(N297="zákl. přenesená",J297,0)</f>
        <v>0</v>
      </c>
      <c r="BH297" s="153">
        <f>IF(N297="sníž. přenesená",J297,0)</f>
        <v>0</v>
      </c>
      <c r="BI297" s="153">
        <f>IF(N297="nulová",J297,0)</f>
        <v>0</v>
      </c>
      <c r="BJ297" s="20" t="s">
        <v>31</v>
      </c>
      <c r="BK297" s="153">
        <f>ROUND(I297*H297,2)</f>
        <v>0</v>
      </c>
      <c r="BL297" s="20" t="s">
        <v>125</v>
      </c>
      <c r="BM297" s="152" t="s">
        <v>2149</v>
      </c>
    </row>
    <row r="298" spans="1:47" s="2" customFormat="1" ht="11.25">
      <c r="A298" s="35"/>
      <c r="B298" s="36"/>
      <c r="C298" s="35"/>
      <c r="D298" s="181" t="s">
        <v>273</v>
      </c>
      <c r="E298" s="35"/>
      <c r="F298" s="182" t="s">
        <v>2150</v>
      </c>
      <c r="G298" s="35"/>
      <c r="H298" s="35"/>
      <c r="I298" s="183"/>
      <c r="J298" s="35"/>
      <c r="K298" s="35"/>
      <c r="L298" s="36"/>
      <c r="M298" s="184"/>
      <c r="N298" s="185"/>
      <c r="O298" s="56"/>
      <c r="P298" s="56"/>
      <c r="Q298" s="56"/>
      <c r="R298" s="56"/>
      <c r="S298" s="56"/>
      <c r="T298" s="57"/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T298" s="20" t="s">
        <v>273</v>
      </c>
      <c r="AU298" s="20" t="s">
        <v>78</v>
      </c>
    </row>
    <row r="299" spans="2:51" s="13" customFormat="1" ht="11.25">
      <c r="B299" s="154"/>
      <c r="D299" s="155" t="s">
        <v>127</v>
      </c>
      <c r="E299" s="156" t="s">
        <v>3</v>
      </c>
      <c r="F299" s="157" t="s">
        <v>2151</v>
      </c>
      <c r="H299" s="158">
        <v>637</v>
      </c>
      <c r="I299" s="159"/>
      <c r="L299" s="154"/>
      <c r="M299" s="160"/>
      <c r="N299" s="161"/>
      <c r="O299" s="161"/>
      <c r="P299" s="161"/>
      <c r="Q299" s="161"/>
      <c r="R299" s="161"/>
      <c r="S299" s="161"/>
      <c r="T299" s="162"/>
      <c r="AT299" s="156" t="s">
        <v>127</v>
      </c>
      <c r="AU299" s="156" t="s">
        <v>78</v>
      </c>
      <c r="AV299" s="13" t="s">
        <v>78</v>
      </c>
      <c r="AW299" s="13" t="s">
        <v>30</v>
      </c>
      <c r="AX299" s="13" t="s">
        <v>31</v>
      </c>
      <c r="AY299" s="156" t="s">
        <v>118</v>
      </c>
    </row>
    <row r="300" spans="1:65" s="2" customFormat="1" ht="16.5" customHeight="1">
      <c r="A300" s="35"/>
      <c r="B300" s="140"/>
      <c r="C300" s="141" t="s">
        <v>616</v>
      </c>
      <c r="D300" s="141" t="s">
        <v>121</v>
      </c>
      <c r="E300" s="142" t="s">
        <v>2152</v>
      </c>
      <c r="F300" s="143" t="s">
        <v>2153</v>
      </c>
      <c r="G300" s="144" t="s">
        <v>142</v>
      </c>
      <c r="H300" s="145">
        <v>1.2</v>
      </c>
      <c r="I300" s="146"/>
      <c r="J300" s="147">
        <f>ROUND(I300*H300,2)</f>
        <v>0</v>
      </c>
      <c r="K300" s="143" t="s">
        <v>271</v>
      </c>
      <c r="L300" s="36"/>
      <c r="M300" s="148" t="s">
        <v>3</v>
      </c>
      <c r="N300" s="149" t="s">
        <v>40</v>
      </c>
      <c r="O300" s="56"/>
      <c r="P300" s="150">
        <f>O300*H300</f>
        <v>0</v>
      </c>
      <c r="Q300" s="150">
        <v>0.00079</v>
      </c>
      <c r="R300" s="150">
        <f>Q300*H300</f>
        <v>0.000948</v>
      </c>
      <c r="S300" s="150">
        <v>0</v>
      </c>
      <c r="T300" s="151">
        <f>S300*H300</f>
        <v>0</v>
      </c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R300" s="152" t="s">
        <v>125</v>
      </c>
      <c r="AT300" s="152" t="s">
        <v>121</v>
      </c>
      <c r="AU300" s="152" t="s">
        <v>78</v>
      </c>
      <c r="AY300" s="20" t="s">
        <v>118</v>
      </c>
      <c r="BE300" s="153">
        <f>IF(N300="základní",J300,0)</f>
        <v>0</v>
      </c>
      <c r="BF300" s="153">
        <f>IF(N300="snížená",J300,0)</f>
        <v>0</v>
      </c>
      <c r="BG300" s="153">
        <f>IF(N300="zákl. přenesená",J300,0)</f>
        <v>0</v>
      </c>
      <c r="BH300" s="153">
        <f>IF(N300="sníž. přenesená",J300,0)</f>
        <v>0</v>
      </c>
      <c r="BI300" s="153">
        <f>IF(N300="nulová",J300,0)</f>
        <v>0</v>
      </c>
      <c r="BJ300" s="20" t="s">
        <v>31</v>
      </c>
      <c r="BK300" s="153">
        <f>ROUND(I300*H300,2)</f>
        <v>0</v>
      </c>
      <c r="BL300" s="20" t="s">
        <v>125</v>
      </c>
      <c r="BM300" s="152" t="s">
        <v>2154</v>
      </c>
    </row>
    <row r="301" spans="1:47" s="2" customFormat="1" ht="11.25">
      <c r="A301" s="35"/>
      <c r="B301" s="36"/>
      <c r="C301" s="35"/>
      <c r="D301" s="181" t="s">
        <v>273</v>
      </c>
      <c r="E301" s="35"/>
      <c r="F301" s="182" t="s">
        <v>2155</v>
      </c>
      <c r="G301" s="35"/>
      <c r="H301" s="35"/>
      <c r="I301" s="183"/>
      <c r="J301" s="35"/>
      <c r="K301" s="35"/>
      <c r="L301" s="36"/>
      <c r="M301" s="184"/>
      <c r="N301" s="185"/>
      <c r="O301" s="56"/>
      <c r="P301" s="56"/>
      <c r="Q301" s="56"/>
      <c r="R301" s="56"/>
      <c r="S301" s="56"/>
      <c r="T301" s="57"/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T301" s="20" t="s">
        <v>273</v>
      </c>
      <c r="AU301" s="20" t="s">
        <v>78</v>
      </c>
    </row>
    <row r="302" spans="2:51" s="14" customFormat="1" ht="11.25">
      <c r="B302" s="163"/>
      <c r="D302" s="155" t="s">
        <v>127</v>
      </c>
      <c r="E302" s="164" t="s">
        <v>3</v>
      </c>
      <c r="F302" s="165" t="s">
        <v>2156</v>
      </c>
      <c r="H302" s="164" t="s">
        <v>3</v>
      </c>
      <c r="I302" s="166"/>
      <c r="L302" s="163"/>
      <c r="M302" s="167"/>
      <c r="N302" s="168"/>
      <c r="O302" s="168"/>
      <c r="P302" s="168"/>
      <c r="Q302" s="168"/>
      <c r="R302" s="168"/>
      <c r="S302" s="168"/>
      <c r="T302" s="169"/>
      <c r="AT302" s="164" t="s">
        <v>127</v>
      </c>
      <c r="AU302" s="164" t="s">
        <v>78</v>
      </c>
      <c r="AV302" s="14" t="s">
        <v>31</v>
      </c>
      <c r="AW302" s="14" t="s">
        <v>30</v>
      </c>
      <c r="AX302" s="14" t="s">
        <v>69</v>
      </c>
      <c r="AY302" s="164" t="s">
        <v>118</v>
      </c>
    </row>
    <row r="303" spans="2:51" s="13" customFormat="1" ht="11.25">
      <c r="B303" s="154"/>
      <c r="D303" s="155" t="s">
        <v>127</v>
      </c>
      <c r="E303" s="156" t="s">
        <v>3</v>
      </c>
      <c r="F303" s="157" t="s">
        <v>2157</v>
      </c>
      <c r="H303" s="158">
        <v>1.2</v>
      </c>
      <c r="I303" s="159"/>
      <c r="L303" s="154"/>
      <c r="M303" s="160"/>
      <c r="N303" s="161"/>
      <c r="O303" s="161"/>
      <c r="P303" s="161"/>
      <c r="Q303" s="161"/>
      <c r="R303" s="161"/>
      <c r="S303" s="161"/>
      <c r="T303" s="162"/>
      <c r="AT303" s="156" t="s">
        <v>127</v>
      </c>
      <c r="AU303" s="156" t="s">
        <v>78</v>
      </c>
      <c r="AV303" s="13" t="s">
        <v>78</v>
      </c>
      <c r="AW303" s="13" t="s">
        <v>30</v>
      </c>
      <c r="AX303" s="13" t="s">
        <v>31</v>
      </c>
      <c r="AY303" s="156" t="s">
        <v>118</v>
      </c>
    </row>
    <row r="304" spans="1:65" s="2" customFormat="1" ht="24.2" customHeight="1">
      <c r="A304" s="35"/>
      <c r="B304" s="140"/>
      <c r="C304" s="141" t="s">
        <v>622</v>
      </c>
      <c r="D304" s="141" t="s">
        <v>121</v>
      </c>
      <c r="E304" s="142" t="s">
        <v>2158</v>
      </c>
      <c r="F304" s="143" t="s">
        <v>2159</v>
      </c>
      <c r="G304" s="144" t="s">
        <v>270</v>
      </c>
      <c r="H304" s="145">
        <v>1</v>
      </c>
      <c r="I304" s="146"/>
      <c r="J304" s="147">
        <f>ROUND(I304*H304,2)</f>
        <v>0</v>
      </c>
      <c r="K304" s="143" t="s">
        <v>271</v>
      </c>
      <c r="L304" s="36"/>
      <c r="M304" s="148" t="s">
        <v>3</v>
      </c>
      <c r="N304" s="149" t="s">
        <v>40</v>
      </c>
      <c r="O304" s="56"/>
      <c r="P304" s="150">
        <f>O304*H304</f>
        <v>0</v>
      </c>
      <c r="Q304" s="150">
        <v>0.0001</v>
      </c>
      <c r="R304" s="150">
        <f>Q304*H304</f>
        <v>0.0001</v>
      </c>
      <c r="S304" s="150">
        <v>0</v>
      </c>
      <c r="T304" s="151">
        <f>S304*H304</f>
        <v>0</v>
      </c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R304" s="152" t="s">
        <v>125</v>
      </c>
      <c r="AT304" s="152" t="s">
        <v>121</v>
      </c>
      <c r="AU304" s="152" t="s">
        <v>78</v>
      </c>
      <c r="AY304" s="20" t="s">
        <v>118</v>
      </c>
      <c r="BE304" s="153">
        <f>IF(N304="základní",J304,0)</f>
        <v>0</v>
      </c>
      <c r="BF304" s="153">
        <f>IF(N304="snížená",J304,0)</f>
        <v>0</v>
      </c>
      <c r="BG304" s="153">
        <f>IF(N304="zákl. přenesená",J304,0)</f>
        <v>0</v>
      </c>
      <c r="BH304" s="153">
        <f>IF(N304="sníž. přenesená",J304,0)</f>
        <v>0</v>
      </c>
      <c r="BI304" s="153">
        <f>IF(N304="nulová",J304,0)</f>
        <v>0</v>
      </c>
      <c r="BJ304" s="20" t="s">
        <v>31</v>
      </c>
      <c r="BK304" s="153">
        <f>ROUND(I304*H304,2)</f>
        <v>0</v>
      </c>
      <c r="BL304" s="20" t="s">
        <v>125</v>
      </c>
      <c r="BM304" s="152" t="s">
        <v>2160</v>
      </c>
    </row>
    <row r="305" spans="1:47" s="2" customFormat="1" ht="11.25">
      <c r="A305" s="35"/>
      <c r="B305" s="36"/>
      <c r="C305" s="35"/>
      <c r="D305" s="181" t="s">
        <v>273</v>
      </c>
      <c r="E305" s="35"/>
      <c r="F305" s="182" t="s">
        <v>2161</v>
      </c>
      <c r="G305" s="35"/>
      <c r="H305" s="35"/>
      <c r="I305" s="183"/>
      <c r="J305" s="35"/>
      <c r="K305" s="35"/>
      <c r="L305" s="36"/>
      <c r="M305" s="184"/>
      <c r="N305" s="185"/>
      <c r="O305" s="56"/>
      <c r="P305" s="56"/>
      <c r="Q305" s="56"/>
      <c r="R305" s="56"/>
      <c r="S305" s="56"/>
      <c r="T305" s="57"/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T305" s="20" t="s">
        <v>273</v>
      </c>
      <c r="AU305" s="20" t="s">
        <v>78</v>
      </c>
    </row>
    <row r="306" spans="2:51" s="13" customFormat="1" ht="11.25">
      <c r="B306" s="154"/>
      <c r="D306" s="155" t="s">
        <v>127</v>
      </c>
      <c r="E306" s="156" t="s">
        <v>3</v>
      </c>
      <c r="F306" s="157" t="s">
        <v>2162</v>
      </c>
      <c r="H306" s="158">
        <v>1</v>
      </c>
      <c r="I306" s="159"/>
      <c r="L306" s="154"/>
      <c r="M306" s="160"/>
      <c r="N306" s="161"/>
      <c r="O306" s="161"/>
      <c r="P306" s="161"/>
      <c r="Q306" s="161"/>
      <c r="R306" s="161"/>
      <c r="S306" s="161"/>
      <c r="T306" s="162"/>
      <c r="AT306" s="156" t="s">
        <v>127</v>
      </c>
      <c r="AU306" s="156" t="s">
        <v>78</v>
      </c>
      <c r="AV306" s="13" t="s">
        <v>78</v>
      </c>
      <c r="AW306" s="13" t="s">
        <v>30</v>
      </c>
      <c r="AX306" s="13" t="s">
        <v>31</v>
      </c>
      <c r="AY306" s="156" t="s">
        <v>118</v>
      </c>
    </row>
    <row r="307" spans="1:65" s="2" customFormat="1" ht="16.5" customHeight="1">
      <c r="A307" s="35"/>
      <c r="B307" s="140"/>
      <c r="C307" s="194" t="s">
        <v>629</v>
      </c>
      <c r="D307" s="194" t="s">
        <v>445</v>
      </c>
      <c r="E307" s="195" t="s">
        <v>2143</v>
      </c>
      <c r="F307" s="196" t="s">
        <v>2144</v>
      </c>
      <c r="G307" s="197" t="s">
        <v>270</v>
      </c>
      <c r="H307" s="198">
        <v>1.15</v>
      </c>
      <c r="I307" s="199"/>
      <c r="J307" s="200">
        <f>ROUND(I307*H307,2)</f>
        <v>0</v>
      </c>
      <c r="K307" s="196" t="s">
        <v>271</v>
      </c>
      <c r="L307" s="201"/>
      <c r="M307" s="202" t="s">
        <v>3</v>
      </c>
      <c r="N307" s="203" t="s">
        <v>40</v>
      </c>
      <c r="O307" s="56"/>
      <c r="P307" s="150">
        <f>O307*H307</f>
        <v>0</v>
      </c>
      <c r="Q307" s="150">
        <v>0.00025</v>
      </c>
      <c r="R307" s="150">
        <f>Q307*H307</f>
        <v>0.0002875</v>
      </c>
      <c r="S307" s="150">
        <v>0</v>
      </c>
      <c r="T307" s="151">
        <f>S307*H307</f>
        <v>0</v>
      </c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R307" s="152" t="s">
        <v>160</v>
      </c>
      <c r="AT307" s="152" t="s">
        <v>445</v>
      </c>
      <c r="AU307" s="152" t="s">
        <v>78</v>
      </c>
      <c r="AY307" s="20" t="s">
        <v>118</v>
      </c>
      <c r="BE307" s="153">
        <f>IF(N307="základní",J307,0)</f>
        <v>0</v>
      </c>
      <c r="BF307" s="153">
        <f>IF(N307="snížená",J307,0)</f>
        <v>0</v>
      </c>
      <c r="BG307" s="153">
        <f>IF(N307="zákl. přenesená",J307,0)</f>
        <v>0</v>
      </c>
      <c r="BH307" s="153">
        <f>IF(N307="sníž. přenesená",J307,0)</f>
        <v>0</v>
      </c>
      <c r="BI307" s="153">
        <f>IF(N307="nulová",J307,0)</f>
        <v>0</v>
      </c>
      <c r="BJ307" s="20" t="s">
        <v>31</v>
      </c>
      <c r="BK307" s="153">
        <f>ROUND(I307*H307,2)</f>
        <v>0</v>
      </c>
      <c r="BL307" s="20" t="s">
        <v>125</v>
      </c>
      <c r="BM307" s="152" t="s">
        <v>2163</v>
      </c>
    </row>
    <row r="308" spans="2:51" s="13" customFormat="1" ht="11.25">
      <c r="B308" s="154"/>
      <c r="D308" s="155" t="s">
        <v>127</v>
      </c>
      <c r="F308" s="157" t="s">
        <v>2164</v>
      </c>
      <c r="H308" s="158">
        <v>1.15</v>
      </c>
      <c r="I308" s="159"/>
      <c r="L308" s="154"/>
      <c r="M308" s="160"/>
      <c r="N308" s="161"/>
      <c r="O308" s="161"/>
      <c r="P308" s="161"/>
      <c r="Q308" s="161"/>
      <c r="R308" s="161"/>
      <c r="S308" s="161"/>
      <c r="T308" s="162"/>
      <c r="AT308" s="156" t="s">
        <v>127</v>
      </c>
      <c r="AU308" s="156" t="s">
        <v>78</v>
      </c>
      <c r="AV308" s="13" t="s">
        <v>78</v>
      </c>
      <c r="AW308" s="13" t="s">
        <v>4</v>
      </c>
      <c r="AX308" s="13" t="s">
        <v>31</v>
      </c>
      <c r="AY308" s="156" t="s">
        <v>118</v>
      </c>
    </row>
    <row r="309" spans="1:65" s="2" customFormat="1" ht="16.5" customHeight="1">
      <c r="A309" s="35"/>
      <c r="B309" s="140"/>
      <c r="C309" s="141" t="s">
        <v>635</v>
      </c>
      <c r="D309" s="141" t="s">
        <v>121</v>
      </c>
      <c r="E309" s="142" t="s">
        <v>2165</v>
      </c>
      <c r="F309" s="143" t="s">
        <v>2166</v>
      </c>
      <c r="G309" s="144" t="s">
        <v>270</v>
      </c>
      <c r="H309" s="145">
        <v>1121.12</v>
      </c>
      <c r="I309" s="146"/>
      <c r="J309" s="147">
        <f>ROUND(I309*H309,2)</f>
        <v>0</v>
      </c>
      <c r="K309" s="143" t="s">
        <v>271</v>
      </c>
      <c r="L309" s="36"/>
      <c r="M309" s="148" t="s">
        <v>3</v>
      </c>
      <c r="N309" s="149" t="s">
        <v>40</v>
      </c>
      <c r="O309" s="56"/>
      <c r="P309" s="150">
        <f>O309*H309</f>
        <v>0</v>
      </c>
      <c r="Q309" s="150">
        <v>0.00047</v>
      </c>
      <c r="R309" s="150">
        <f>Q309*H309</f>
        <v>0.5269263999999999</v>
      </c>
      <c r="S309" s="150">
        <v>0</v>
      </c>
      <c r="T309" s="151">
        <f>S309*H309</f>
        <v>0</v>
      </c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R309" s="152" t="s">
        <v>125</v>
      </c>
      <c r="AT309" s="152" t="s">
        <v>121</v>
      </c>
      <c r="AU309" s="152" t="s">
        <v>78</v>
      </c>
      <c r="AY309" s="20" t="s">
        <v>118</v>
      </c>
      <c r="BE309" s="153">
        <f>IF(N309="základní",J309,0)</f>
        <v>0</v>
      </c>
      <c r="BF309" s="153">
        <f>IF(N309="snížená",J309,0)</f>
        <v>0</v>
      </c>
      <c r="BG309" s="153">
        <f>IF(N309="zákl. přenesená",J309,0)</f>
        <v>0</v>
      </c>
      <c r="BH309" s="153">
        <f>IF(N309="sníž. přenesená",J309,0)</f>
        <v>0</v>
      </c>
      <c r="BI309" s="153">
        <f>IF(N309="nulová",J309,0)</f>
        <v>0</v>
      </c>
      <c r="BJ309" s="20" t="s">
        <v>31</v>
      </c>
      <c r="BK309" s="153">
        <f>ROUND(I309*H309,2)</f>
        <v>0</v>
      </c>
      <c r="BL309" s="20" t="s">
        <v>125</v>
      </c>
      <c r="BM309" s="152" t="s">
        <v>2167</v>
      </c>
    </row>
    <row r="310" spans="1:47" s="2" customFormat="1" ht="11.25">
      <c r="A310" s="35"/>
      <c r="B310" s="36"/>
      <c r="C310" s="35"/>
      <c r="D310" s="181" t="s">
        <v>273</v>
      </c>
      <c r="E310" s="35"/>
      <c r="F310" s="182" t="s">
        <v>2168</v>
      </c>
      <c r="G310" s="35"/>
      <c r="H310" s="35"/>
      <c r="I310" s="183"/>
      <c r="J310" s="35"/>
      <c r="K310" s="35"/>
      <c r="L310" s="36"/>
      <c r="M310" s="184"/>
      <c r="N310" s="185"/>
      <c r="O310" s="56"/>
      <c r="P310" s="56"/>
      <c r="Q310" s="56"/>
      <c r="R310" s="56"/>
      <c r="S310" s="56"/>
      <c r="T310" s="57"/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T310" s="20" t="s">
        <v>273</v>
      </c>
      <c r="AU310" s="20" t="s">
        <v>78</v>
      </c>
    </row>
    <row r="311" spans="2:51" s="14" customFormat="1" ht="11.25">
      <c r="B311" s="163"/>
      <c r="D311" s="155" t="s">
        <v>127</v>
      </c>
      <c r="E311" s="164" t="s">
        <v>3</v>
      </c>
      <c r="F311" s="165" t="s">
        <v>2169</v>
      </c>
      <c r="H311" s="164" t="s">
        <v>3</v>
      </c>
      <c r="I311" s="166"/>
      <c r="L311" s="163"/>
      <c r="M311" s="167"/>
      <c r="N311" s="168"/>
      <c r="O311" s="168"/>
      <c r="P311" s="168"/>
      <c r="Q311" s="168"/>
      <c r="R311" s="168"/>
      <c r="S311" s="168"/>
      <c r="T311" s="169"/>
      <c r="AT311" s="164" t="s">
        <v>127</v>
      </c>
      <c r="AU311" s="164" t="s">
        <v>78</v>
      </c>
      <c r="AV311" s="14" t="s">
        <v>31</v>
      </c>
      <c r="AW311" s="14" t="s">
        <v>30</v>
      </c>
      <c r="AX311" s="14" t="s">
        <v>69</v>
      </c>
      <c r="AY311" s="164" t="s">
        <v>118</v>
      </c>
    </row>
    <row r="312" spans="2:51" s="13" customFormat="1" ht="11.25">
      <c r="B312" s="154"/>
      <c r="D312" s="155" t="s">
        <v>127</v>
      </c>
      <c r="E312" s="156" t="s">
        <v>3</v>
      </c>
      <c r="F312" s="157" t="s">
        <v>2170</v>
      </c>
      <c r="H312" s="158">
        <v>1121.12</v>
      </c>
      <c r="I312" s="159"/>
      <c r="L312" s="154"/>
      <c r="M312" s="160"/>
      <c r="N312" s="161"/>
      <c r="O312" s="161"/>
      <c r="P312" s="161"/>
      <c r="Q312" s="161"/>
      <c r="R312" s="161"/>
      <c r="S312" s="161"/>
      <c r="T312" s="162"/>
      <c r="AT312" s="156" t="s">
        <v>127</v>
      </c>
      <c r="AU312" s="156" t="s">
        <v>78</v>
      </c>
      <c r="AV312" s="13" t="s">
        <v>78</v>
      </c>
      <c r="AW312" s="13" t="s">
        <v>30</v>
      </c>
      <c r="AX312" s="13" t="s">
        <v>31</v>
      </c>
      <c r="AY312" s="156" t="s">
        <v>118</v>
      </c>
    </row>
    <row r="313" spans="2:63" s="12" customFormat="1" ht="22.9" customHeight="1">
      <c r="B313" s="127"/>
      <c r="D313" s="128" t="s">
        <v>68</v>
      </c>
      <c r="E313" s="138" t="s">
        <v>131</v>
      </c>
      <c r="F313" s="138" t="s">
        <v>467</v>
      </c>
      <c r="I313" s="130"/>
      <c r="J313" s="139">
        <f>BK313</f>
        <v>0</v>
      </c>
      <c r="L313" s="127"/>
      <c r="M313" s="132"/>
      <c r="N313" s="133"/>
      <c r="O313" s="133"/>
      <c r="P313" s="134">
        <f>SUM(P314:P347)</f>
        <v>0</v>
      </c>
      <c r="Q313" s="133"/>
      <c r="R313" s="134">
        <f>SUM(R314:R347)</f>
        <v>0</v>
      </c>
      <c r="S313" s="133"/>
      <c r="T313" s="135">
        <f>SUM(T314:T347)</f>
        <v>0</v>
      </c>
      <c r="AR313" s="128" t="s">
        <v>31</v>
      </c>
      <c r="AT313" s="136" t="s">
        <v>68</v>
      </c>
      <c r="AU313" s="136" t="s">
        <v>31</v>
      </c>
      <c r="AY313" s="128" t="s">
        <v>118</v>
      </c>
      <c r="BK313" s="137">
        <f>SUM(BK314:BK347)</f>
        <v>0</v>
      </c>
    </row>
    <row r="314" spans="1:65" s="2" customFormat="1" ht="21.75" customHeight="1">
      <c r="A314" s="35"/>
      <c r="B314" s="140"/>
      <c r="C314" s="141" t="s">
        <v>640</v>
      </c>
      <c r="D314" s="141" t="s">
        <v>121</v>
      </c>
      <c r="E314" s="142" t="s">
        <v>468</v>
      </c>
      <c r="F314" s="143" t="s">
        <v>469</v>
      </c>
      <c r="G314" s="144" t="s">
        <v>325</v>
      </c>
      <c r="H314" s="145">
        <v>20.103</v>
      </c>
      <c r="I314" s="146"/>
      <c r="J314" s="147">
        <f>ROUND(I314*H314,2)</f>
        <v>0</v>
      </c>
      <c r="K314" s="143" t="s">
        <v>271</v>
      </c>
      <c r="L314" s="36"/>
      <c r="M314" s="148" t="s">
        <v>3</v>
      </c>
      <c r="N314" s="149" t="s">
        <v>40</v>
      </c>
      <c r="O314" s="56"/>
      <c r="P314" s="150">
        <f>O314*H314</f>
        <v>0</v>
      </c>
      <c r="Q314" s="150">
        <v>0</v>
      </c>
      <c r="R314" s="150">
        <f>Q314*H314</f>
        <v>0</v>
      </c>
      <c r="S314" s="150">
        <v>0</v>
      </c>
      <c r="T314" s="151">
        <f>S314*H314</f>
        <v>0</v>
      </c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R314" s="152" t="s">
        <v>125</v>
      </c>
      <c r="AT314" s="152" t="s">
        <v>121</v>
      </c>
      <c r="AU314" s="152" t="s">
        <v>78</v>
      </c>
      <c r="AY314" s="20" t="s">
        <v>118</v>
      </c>
      <c r="BE314" s="153">
        <f>IF(N314="základní",J314,0)</f>
        <v>0</v>
      </c>
      <c r="BF314" s="153">
        <f>IF(N314="snížená",J314,0)</f>
        <v>0</v>
      </c>
      <c r="BG314" s="153">
        <f>IF(N314="zákl. přenesená",J314,0)</f>
        <v>0</v>
      </c>
      <c r="BH314" s="153">
        <f>IF(N314="sníž. přenesená",J314,0)</f>
        <v>0</v>
      </c>
      <c r="BI314" s="153">
        <f>IF(N314="nulová",J314,0)</f>
        <v>0</v>
      </c>
      <c r="BJ314" s="20" t="s">
        <v>31</v>
      </c>
      <c r="BK314" s="153">
        <f>ROUND(I314*H314,2)</f>
        <v>0</v>
      </c>
      <c r="BL314" s="20" t="s">
        <v>125</v>
      </c>
      <c r="BM314" s="152" t="s">
        <v>2171</v>
      </c>
    </row>
    <row r="315" spans="1:47" s="2" customFormat="1" ht="11.25">
      <c r="A315" s="35"/>
      <c r="B315" s="36"/>
      <c r="C315" s="35"/>
      <c r="D315" s="181" t="s">
        <v>273</v>
      </c>
      <c r="E315" s="35"/>
      <c r="F315" s="182" t="s">
        <v>471</v>
      </c>
      <c r="G315" s="35"/>
      <c r="H315" s="35"/>
      <c r="I315" s="183"/>
      <c r="J315" s="35"/>
      <c r="K315" s="35"/>
      <c r="L315" s="36"/>
      <c r="M315" s="184"/>
      <c r="N315" s="185"/>
      <c r="O315" s="56"/>
      <c r="P315" s="56"/>
      <c r="Q315" s="56"/>
      <c r="R315" s="56"/>
      <c r="S315" s="56"/>
      <c r="T315" s="57"/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T315" s="20" t="s">
        <v>273</v>
      </c>
      <c r="AU315" s="20" t="s">
        <v>78</v>
      </c>
    </row>
    <row r="316" spans="2:51" s="13" customFormat="1" ht="22.5">
      <c r="B316" s="154"/>
      <c r="D316" s="155" t="s">
        <v>127</v>
      </c>
      <c r="E316" s="156" t="s">
        <v>3</v>
      </c>
      <c r="F316" s="157" t="s">
        <v>2172</v>
      </c>
      <c r="H316" s="158">
        <v>5.318</v>
      </c>
      <c r="I316" s="159"/>
      <c r="L316" s="154"/>
      <c r="M316" s="160"/>
      <c r="N316" s="161"/>
      <c r="O316" s="161"/>
      <c r="P316" s="161"/>
      <c r="Q316" s="161"/>
      <c r="R316" s="161"/>
      <c r="S316" s="161"/>
      <c r="T316" s="162"/>
      <c r="AT316" s="156" t="s">
        <v>127</v>
      </c>
      <c r="AU316" s="156" t="s">
        <v>78</v>
      </c>
      <c r="AV316" s="13" t="s">
        <v>78</v>
      </c>
      <c r="AW316" s="13" t="s">
        <v>30</v>
      </c>
      <c r="AX316" s="13" t="s">
        <v>69</v>
      </c>
      <c r="AY316" s="156" t="s">
        <v>118</v>
      </c>
    </row>
    <row r="317" spans="2:51" s="13" customFormat="1" ht="22.5">
      <c r="B317" s="154"/>
      <c r="D317" s="155" t="s">
        <v>127</v>
      </c>
      <c r="E317" s="156" t="s">
        <v>3</v>
      </c>
      <c r="F317" s="157" t="s">
        <v>2173</v>
      </c>
      <c r="H317" s="158">
        <v>14.785</v>
      </c>
      <c r="I317" s="159"/>
      <c r="L317" s="154"/>
      <c r="M317" s="160"/>
      <c r="N317" s="161"/>
      <c r="O317" s="161"/>
      <c r="P317" s="161"/>
      <c r="Q317" s="161"/>
      <c r="R317" s="161"/>
      <c r="S317" s="161"/>
      <c r="T317" s="162"/>
      <c r="AT317" s="156" t="s">
        <v>127</v>
      </c>
      <c r="AU317" s="156" t="s">
        <v>78</v>
      </c>
      <c r="AV317" s="13" t="s">
        <v>78</v>
      </c>
      <c r="AW317" s="13" t="s">
        <v>30</v>
      </c>
      <c r="AX317" s="13" t="s">
        <v>69</v>
      </c>
      <c r="AY317" s="156" t="s">
        <v>118</v>
      </c>
    </row>
    <row r="318" spans="2:51" s="15" customFormat="1" ht="11.25">
      <c r="B318" s="170"/>
      <c r="D318" s="155" t="s">
        <v>127</v>
      </c>
      <c r="E318" s="171" t="s">
        <v>3</v>
      </c>
      <c r="F318" s="172" t="s">
        <v>150</v>
      </c>
      <c r="H318" s="173">
        <v>20.103</v>
      </c>
      <c r="I318" s="174"/>
      <c r="L318" s="170"/>
      <c r="M318" s="175"/>
      <c r="N318" s="176"/>
      <c r="O318" s="176"/>
      <c r="P318" s="176"/>
      <c r="Q318" s="176"/>
      <c r="R318" s="176"/>
      <c r="S318" s="176"/>
      <c r="T318" s="177"/>
      <c r="AT318" s="171" t="s">
        <v>127</v>
      </c>
      <c r="AU318" s="171" t="s">
        <v>78</v>
      </c>
      <c r="AV318" s="15" t="s">
        <v>125</v>
      </c>
      <c r="AW318" s="15" t="s">
        <v>30</v>
      </c>
      <c r="AX318" s="15" t="s">
        <v>31</v>
      </c>
      <c r="AY318" s="171" t="s">
        <v>118</v>
      </c>
    </row>
    <row r="319" spans="1:65" s="2" customFormat="1" ht="16.5" customHeight="1">
      <c r="A319" s="35"/>
      <c r="B319" s="140"/>
      <c r="C319" s="141" t="s">
        <v>646</v>
      </c>
      <c r="D319" s="141" t="s">
        <v>121</v>
      </c>
      <c r="E319" s="142" t="s">
        <v>2174</v>
      </c>
      <c r="F319" s="143" t="s">
        <v>2175</v>
      </c>
      <c r="G319" s="144" t="s">
        <v>325</v>
      </c>
      <c r="H319" s="145">
        <v>36.93</v>
      </c>
      <c r="I319" s="146"/>
      <c r="J319" s="147">
        <f>ROUND(I319*H319,2)</f>
        <v>0</v>
      </c>
      <c r="K319" s="143" t="s">
        <v>271</v>
      </c>
      <c r="L319" s="36"/>
      <c r="M319" s="148" t="s">
        <v>3</v>
      </c>
      <c r="N319" s="149" t="s">
        <v>40</v>
      </c>
      <c r="O319" s="56"/>
      <c r="P319" s="150">
        <f>O319*H319</f>
        <v>0</v>
      </c>
      <c r="Q319" s="150">
        <v>0</v>
      </c>
      <c r="R319" s="150">
        <f>Q319*H319</f>
        <v>0</v>
      </c>
      <c r="S319" s="150">
        <v>0</v>
      </c>
      <c r="T319" s="151">
        <f>S319*H319</f>
        <v>0</v>
      </c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R319" s="152" t="s">
        <v>125</v>
      </c>
      <c r="AT319" s="152" t="s">
        <v>121</v>
      </c>
      <c r="AU319" s="152" t="s">
        <v>78</v>
      </c>
      <c r="AY319" s="20" t="s">
        <v>118</v>
      </c>
      <c r="BE319" s="153">
        <f>IF(N319="základní",J319,0)</f>
        <v>0</v>
      </c>
      <c r="BF319" s="153">
        <f>IF(N319="snížená",J319,0)</f>
        <v>0</v>
      </c>
      <c r="BG319" s="153">
        <f>IF(N319="zákl. přenesená",J319,0)</f>
        <v>0</v>
      </c>
      <c r="BH319" s="153">
        <f>IF(N319="sníž. přenesená",J319,0)</f>
        <v>0</v>
      </c>
      <c r="BI319" s="153">
        <f>IF(N319="nulová",J319,0)</f>
        <v>0</v>
      </c>
      <c r="BJ319" s="20" t="s">
        <v>31</v>
      </c>
      <c r="BK319" s="153">
        <f>ROUND(I319*H319,2)</f>
        <v>0</v>
      </c>
      <c r="BL319" s="20" t="s">
        <v>125</v>
      </c>
      <c r="BM319" s="152" t="s">
        <v>2176</v>
      </c>
    </row>
    <row r="320" spans="1:47" s="2" customFormat="1" ht="11.25">
      <c r="A320" s="35"/>
      <c r="B320" s="36"/>
      <c r="C320" s="35"/>
      <c r="D320" s="181" t="s">
        <v>273</v>
      </c>
      <c r="E320" s="35"/>
      <c r="F320" s="182" t="s">
        <v>2177</v>
      </c>
      <c r="G320" s="35"/>
      <c r="H320" s="35"/>
      <c r="I320" s="183"/>
      <c r="J320" s="35"/>
      <c r="K320" s="35"/>
      <c r="L320" s="36"/>
      <c r="M320" s="184"/>
      <c r="N320" s="185"/>
      <c r="O320" s="56"/>
      <c r="P320" s="56"/>
      <c r="Q320" s="56"/>
      <c r="R320" s="56"/>
      <c r="S320" s="56"/>
      <c r="T320" s="57"/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T320" s="20" t="s">
        <v>273</v>
      </c>
      <c r="AU320" s="20" t="s">
        <v>78</v>
      </c>
    </row>
    <row r="321" spans="2:51" s="13" customFormat="1" ht="11.25">
      <c r="B321" s="154"/>
      <c r="D321" s="155" t="s">
        <v>127</v>
      </c>
      <c r="E321" s="156" t="s">
        <v>3</v>
      </c>
      <c r="F321" s="157" t="s">
        <v>2178</v>
      </c>
      <c r="H321" s="158">
        <v>26.93</v>
      </c>
      <c r="I321" s="159"/>
      <c r="L321" s="154"/>
      <c r="M321" s="160"/>
      <c r="N321" s="161"/>
      <c r="O321" s="161"/>
      <c r="P321" s="161"/>
      <c r="Q321" s="161"/>
      <c r="R321" s="161"/>
      <c r="S321" s="161"/>
      <c r="T321" s="162"/>
      <c r="AT321" s="156" t="s">
        <v>127</v>
      </c>
      <c r="AU321" s="156" t="s">
        <v>78</v>
      </c>
      <c r="AV321" s="13" t="s">
        <v>78</v>
      </c>
      <c r="AW321" s="13" t="s">
        <v>30</v>
      </c>
      <c r="AX321" s="13" t="s">
        <v>69</v>
      </c>
      <c r="AY321" s="156" t="s">
        <v>118</v>
      </c>
    </row>
    <row r="322" spans="2:51" s="13" customFormat="1" ht="11.25">
      <c r="B322" s="154"/>
      <c r="D322" s="155" t="s">
        <v>127</v>
      </c>
      <c r="E322" s="156" t="s">
        <v>3</v>
      </c>
      <c r="F322" s="157" t="s">
        <v>2179</v>
      </c>
      <c r="H322" s="158">
        <v>10</v>
      </c>
      <c r="I322" s="159"/>
      <c r="L322" s="154"/>
      <c r="M322" s="160"/>
      <c r="N322" s="161"/>
      <c r="O322" s="161"/>
      <c r="P322" s="161"/>
      <c r="Q322" s="161"/>
      <c r="R322" s="161"/>
      <c r="S322" s="161"/>
      <c r="T322" s="162"/>
      <c r="AT322" s="156" t="s">
        <v>127</v>
      </c>
      <c r="AU322" s="156" t="s">
        <v>78</v>
      </c>
      <c r="AV322" s="13" t="s">
        <v>78</v>
      </c>
      <c r="AW322" s="13" t="s">
        <v>30</v>
      </c>
      <c r="AX322" s="13" t="s">
        <v>69</v>
      </c>
      <c r="AY322" s="156" t="s">
        <v>118</v>
      </c>
    </row>
    <row r="323" spans="2:51" s="15" customFormat="1" ht="11.25">
      <c r="B323" s="170"/>
      <c r="D323" s="155" t="s">
        <v>127</v>
      </c>
      <c r="E323" s="171" t="s">
        <v>3</v>
      </c>
      <c r="F323" s="172" t="s">
        <v>150</v>
      </c>
      <c r="H323" s="173">
        <v>36.93</v>
      </c>
      <c r="I323" s="174"/>
      <c r="L323" s="170"/>
      <c r="M323" s="175"/>
      <c r="N323" s="176"/>
      <c r="O323" s="176"/>
      <c r="P323" s="176"/>
      <c r="Q323" s="176"/>
      <c r="R323" s="176"/>
      <c r="S323" s="176"/>
      <c r="T323" s="177"/>
      <c r="AT323" s="171" t="s">
        <v>127</v>
      </c>
      <c r="AU323" s="171" t="s">
        <v>78</v>
      </c>
      <c r="AV323" s="15" t="s">
        <v>125</v>
      </c>
      <c r="AW323" s="15" t="s">
        <v>30</v>
      </c>
      <c r="AX323" s="15" t="s">
        <v>31</v>
      </c>
      <c r="AY323" s="171" t="s">
        <v>118</v>
      </c>
    </row>
    <row r="324" spans="1:65" s="2" customFormat="1" ht="16.5" customHeight="1">
      <c r="A324" s="35"/>
      <c r="B324" s="140"/>
      <c r="C324" s="141" t="s">
        <v>651</v>
      </c>
      <c r="D324" s="141" t="s">
        <v>121</v>
      </c>
      <c r="E324" s="142" t="s">
        <v>485</v>
      </c>
      <c r="F324" s="143" t="s">
        <v>486</v>
      </c>
      <c r="G324" s="144" t="s">
        <v>171</v>
      </c>
      <c r="H324" s="145">
        <v>18</v>
      </c>
      <c r="I324" s="146"/>
      <c r="J324" s="147">
        <f>ROUND(I324*H324,2)</f>
        <v>0</v>
      </c>
      <c r="K324" s="143" t="s">
        <v>271</v>
      </c>
      <c r="L324" s="36"/>
      <c r="M324" s="148" t="s">
        <v>3</v>
      </c>
      <c r="N324" s="149" t="s">
        <v>40</v>
      </c>
      <c r="O324" s="56"/>
      <c r="P324" s="150">
        <f>O324*H324</f>
        <v>0</v>
      </c>
      <c r="Q324" s="150">
        <v>0</v>
      </c>
      <c r="R324" s="150">
        <f>Q324*H324</f>
        <v>0</v>
      </c>
      <c r="S324" s="150">
        <v>0</v>
      </c>
      <c r="T324" s="151">
        <f>S324*H324</f>
        <v>0</v>
      </c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R324" s="152" t="s">
        <v>125</v>
      </c>
      <c r="AT324" s="152" t="s">
        <v>121</v>
      </c>
      <c r="AU324" s="152" t="s">
        <v>78</v>
      </c>
      <c r="AY324" s="20" t="s">
        <v>118</v>
      </c>
      <c r="BE324" s="153">
        <f>IF(N324="základní",J324,0)</f>
        <v>0</v>
      </c>
      <c r="BF324" s="153">
        <f>IF(N324="snížená",J324,0)</f>
        <v>0</v>
      </c>
      <c r="BG324" s="153">
        <f>IF(N324="zákl. přenesená",J324,0)</f>
        <v>0</v>
      </c>
      <c r="BH324" s="153">
        <f>IF(N324="sníž. přenesená",J324,0)</f>
        <v>0</v>
      </c>
      <c r="BI324" s="153">
        <f>IF(N324="nulová",J324,0)</f>
        <v>0</v>
      </c>
      <c r="BJ324" s="20" t="s">
        <v>31</v>
      </c>
      <c r="BK324" s="153">
        <f>ROUND(I324*H324,2)</f>
        <v>0</v>
      </c>
      <c r="BL324" s="20" t="s">
        <v>125</v>
      </c>
      <c r="BM324" s="152" t="s">
        <v>2180</v>
      </c>
    </row>
    <row r="325" spans="1:47" s="2" customFormat="1" ht="11.25">
      <c r="A325" s="35"/>
      <c r="B325" s="36"/>
      <c r="C325" s="35"/>
      <c r="D325" s="181" t="s">
        <v>273</v>
      </c>
      <c r="E325" s="35"/>
      <c r="F325" s="182" t="s">
        <v>488</v>
      </c>
      <c r="G325" s="35"/>
      <c r="H325" s="35"/>
      <c r="I325" s="183"/>
      <c r="J325" s="35"/>
      <c r="K325" s="35"/>
      <c r="L325" s="36"/>
      <c r="M325" s="184"/>
      <c r="N325" s="185"/>
      <c r="O325" s="56"/>
      <c r="P325" s="56"/>
      <c r="Q325" s="56"/>
      <c r="R325" s="56"/>
      <c r="S325" s="56"/>
      <c r="T325" s="57"/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T325" s="20" t="s">
        <v>273</v>
      </c>
      <c r="AU325" s="20" t="s">
        <v>78</v>
      </c>
    </row>
    <row r="326" spans="2:51" s="13" customFormat="1" ht="11.25">
      <c r="B326" s="154"/>
      <c r="D326" s="155" t="s">
        <v>127</v>
      </c>
      <c r="E326" s="156" t="s">
        <v>3</v>
      </c>
      <c r="F326" s="157" t="s">
        <v>209</v>
      </c>
      <c r="H326" s="158">
        <v>18</v>
      </c>
      <c r="I326" s="159"/>
      <c r="L326" s="154"/>
      <c r="M326" s="160"/>
      <c r="N326" s="161"/>
      <c r="O326" s="161"/>
      <c r="P326" s="161"/>
      <c r="Q326" s="161"/>
      <c r="R326" s="161"/>
      <c r="S326" s="161"/>
      <c r="T326" s="162"/>
      <c r="AT326" s="156" t="s">
        <v>127</v>
      </c>
      <c r="AU326" s="156" t="s">
        <v>78</v>
      </c>
      <c r="AV326" s="13" t="s">
        <v>78</v>
      </c>
      <c r="AW326" s="13" t="s">
        <v>30</v>
      </c>
      <c r="AX326" s="13" t="s">
        <v>31</v>
      </c>
      <c r="AY326" s="156" t="s">
        <v>118</v>
      </c>
    </row>
    <row r="327" spans="1:65" s="2" customFormat="1" ht="24.2" customHeight="1">
      <c r="A327" s="35"/>
      <c r="B327" s="140"/>
      <c r="C327" s="141" t="s">
        <v>658</v>
      </c>
      <c r="D327" s="141" t="s">
        <v>121</v>
      </c>
      <c r="E327" s="142" t="s">
        <v>490</v>
      </c>
      <c r="F327" s="143" t="s">
        <v>491</v>
      </c>
      <c r="G327" s="144" t="s">
        <v>448</v>
      </c>
      <c r="H327" s="145">
        <v>126.589</v>
      </c>
      <c r="I327" s="146"/>
      <c r="J327" s="147">
        <f>ROUND(I327*H327,2)</f>
        <v>0</v>
      </c>
      <c r="K327" s="143" t="s">
        <v>271</v>
      </c>
      <c r="L327" s="36"/>
      <c r="M327" s="148" t="s">
        <v>3</v>
      </c>
      <c r="N327" s="149" t="s">
        <v>40</v>
      </c>
      <c r="O327" s="56"/>
      <c r="P327" s="150">
        <f>O327*H327</f>
        <v>0</v>
      </c>
      <c r="Q327" s="150">
        <v>0</v>
      </c>
      <c r="R327" s="150">
        <f>Q327*H327</f>
        <v>0</v>
      </c>
      <c r="S327" s="150">
        <v>0</v>
      </c>
      <c r="T327" s="151">
        <f>S327*H327</f>
        <v>0</v>
      </c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R327" s="152" t="s">
        <v>125</v>
      </c>
      <c r="AT327" s="152" t="s">
        <v>121</v>
      </c>
      <c r="AU327" s="152" t="s">
        <v>78</v>
      </c>
      <c r="AY327" s="20" t="s">
        <v>118</v>
      </c>
      <c r="BE327" s="153">
        <f>IF(N327="základní",J327,0)</f>
        <v>0</v>
      </c>
      <c r="BF327" s="153">
        <f>IF(N327="snížená",J327,0)</f>
        <v>0</v>
      </c>
      <c r="BG327" s="153">
        <f>IF(N327="zákl. přenesená",J327,0)</f>
        <v>0</v>
      </c>
      <c r="BH327" s="153">
        <f>IF(N327="sníž. přenesená",J327,0)</f>
        <v>0</v>
      </c>
      <c r="BI327" s="153">
        <f>IF(N327="nulová",J327,0)</f>
        <v>0</v>
      </c>
      <c r="BJ327" s="20" t="s">
        <v>31</v>
      </c>
      <c r="BK327" s="153">
        <f>ROUND(I327*H327,2)</f>
        <v>0</v>
      </c>
      <c r="BL327" s="20" t="s">
        <v>125</v>
      </c>
      <c r="BM327" s="152" t="s">
        <v>2181</v>
      </c>
    </row>
    <row r="328" spans="1:47" s="2" customFormat="1" ht="11.25">
      <c r="A328" s="35"/>
      <c r="B328" s="36"/>
      <c r="C328" s="35"/>
      <c r="D328" s="181" t="s">
        <v>273</v>
      </c>
      <c r="E328" s="35"/>
      <c r="F328" s="182" t="s">
        <v>493</v>
      </c>
      <c r="G328" s="35"/>
      <c r="H328" s="35"/>
      <c r="I328" s="183"/>
      <c r="J328" s="35"/>
      <c r="K328" s="35"/>
      <c r="L328" s="36"/>
      <c r="M328" s="184"/>
      <c r="N328" s="185"/>
      <c r="O328" s="56"/>
      <c r="P328" s="56"/>
      <c r="Q328" s="56"/>
      <c r="R328" s="56"/>
      <c r="S328" s="56"/>
      <c r="T328" s="57"/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T328" s="20" t="s">
        <v>273</v>
      </c>
      <c r="AU328" s="20" t="s">
        <v>78</v>
      </c>
    </row>
    <row r="329" spans="2:51" s="13" customFormat="1" ht="11.25">
      <c r="B329" s="154"/>
      <c r="D329" s="155" t="s">
        <v>127</v>
      </c>
      <c r="E329" s="156" t="s">
        <v>3</v>
      </c>
      <c r="F329" s="157" t="s">
        <v>2182</v>
      </c>
      <c r="H329" s="158">
        <v>44.227</v>
      </c>
      <c r="I329" s="159"/>
      <c r="L329" s="154"/>
      <c r="M329" s="160"/>
      <c r="N329" s="161"/>
      <c r="O329" s="161"/>
      <c r="P329" s="161"/>
      <c r="Q329" s="161"/>
      <c r="R329" s="161"/>
      <c r="S329" s="161"/>
      <c r="T329" s="162"/>
      <c r="AT329" s="156" t="s">
        <v>127</v>
      </c>
      <c r="AU329" s="156" t="s">
        <v>78</v>
      </c>
      <c r="AV329" s="13" t="s">
        <v>78</v>
      </c>
      <c r="AW329" s="13" t="s">
        <v>30</v>
      </c>
      <c r="AX329" s="13" t="s">
        <v>69</v>
      </c>
      <c r="AY329" s="156" t="s">
        <v>118</v>
      </c>
    </row>
    <row r="330" spans="2:51" s="13" customFormat="1" ht="11.25">
      <c r="B330" s="154"/>
      <c r="D330" s="155" t="s">
        <v>127</v>
      </c>
      <c r="E330" s="156" t="s">
        <v>3</v>
      </c>
      <c r="F330" s="157" t="s">
        <v>2183</v>
      </c>
      <c r="H330" s="158">
        <v>1.116</v>
      </c>
      <c r="I330" s="159"/>
      <c r="L330" s="154"/>
      <c r="M330" s="160"/>
      <c r="N330" s="161"/>
      <c r="O330" s="161"/>
      <c r="P330" s="161"/>
      <c r="Q330" s="161"/>
      <c r="R330" s="161"/>
      <c r="S330" s="161"/>
      <c r="T330" s="162"/>
      <c r="AT330" s="156" t="s">
        <v>127</v>
      </c>
      <c r="AU330" s="156" t="s">
        <v>78</v>
      </c>
      <c r="AV330" s="13" t="s">
        <v>78</v>
      </c>
      <c r="AW330" s="13" t="s">
        <v>30</v>
      </c>
      <c r="AX330" s="13" t="s">
        <v>69</v>
      </c>
      <c r="AY330" s="156" t="s">
        <v>118</v>
      </c>
    </row>
    <row r="331" spans="2:51" s="13" customFormat="1" ht="11.25">
      <c r="B331" s="154"/>
      <c r="D331" s="155" t="s">
        <v>127</v>
      </c>
      <c r="E331" s="156" t="s">
        <v>3</v>
      </c>
      <c r="F331" s="157" t="s">
        <v>2184</v>
      </c>
      <c r="H331" s="158">
        <v>81.246</v>
      </c>
      <c r="I331" s="159"/>
      <c r="L331" s="154"/>
      <c r="M331" s="160"/>
      <c r="N331" s="161"/>
      <c r="O331" s="161"/>
      <c r="P331" s="161"/>
      <c r="Q331" s="161"/>
      <c r="R331" s="161"/>
      <c r="S331" s="161"/>
      <c r="T331" s="162"/>
      <c r="AT331" s="156" t="s">
        <v>127</v>
      </c>
      <c r="AU331" s="156" t="s">
        <v>78</v>
      </c>
      <c r="AV331" s="13" t="s">
        <v>78</v>
      </c>
      <c r="AW331" s="13" t="s">
        <v>30</v>
      </c>
      <c r="AX331" s="13" t="s">
        <v>69</v>
      </c>
      <c r="AY331" s="156" t="s">
        <v>118</v>
      </c>
    </row>
    <row r="332" spans="2:51" s="15" customFormat="1" ht="11.25">
      <c r="B332" s="170"/>
      <c r="D332" s="155" t="s">
        <v>127</v>
      </c>
      <c r="E332" s="171" t="s">
        <v>3</v>
      </c>
      <c r="F332" s="172" t="s">
        <v>150</v>
      </c>
      <c r="H332" s="173">
        <v>126.589</v>
      </c>
      <c r="I332" s="174"/>
      <c r="L332" s="170"/>
      <c r="M332" s="175"/>
      <c r="N332" s="176"/>
      <c r="O332" s="176"/>
      <c r="P332" s="176"/>
      <c r="Q332" s="176"/>
      <c r="R332" s="176"/>
      <c r="S332" s="176"/>
      <c r="T332" s="177"/>
      <c r="AT332" s="171" t="s">
        <v>127</v>
      </c>
      <c r="AU332" s="171" t="s">
        <v>78</v>
      </c>
      <c r="AV332" s="15" t="s">
        <v>125</v>
      </c>
      <c r="AW332" s="15" t="s">
        <v>30</v>
      </c>
      <c r="AX332" s="15" t="s">
        <v>31</v>
      </c>
      <c r="AY332" s="171" t="s">
        <v>118</v>
      </c>
    </row>
    <row r="333" spans="1:65" s="2" customFormat="1" ht="21.75" customHeight="1">
      <c r="A333" s="35"/>
      <c r="B333" s="140"/>
      <c r="C333" s="141" t="s">
        <v>663</v>
      </c>
      <c r="D333" s="141" t="s">
        <v>121</v>
      </c>
      <c r="E333" s="142" t="s">
        <v>498</v>
      </c>
      <c r="F333" s="143" t="s">
        <v>499</v>
      </c>
      <c r="G333" s="144" t="s">
        <v>448</v>
      </c>
      <c r="H333" s="145">
        <v>126.589</v>
      </c>
      <c r="I333" s="146"/>
      <c r="J333" s="147">
        <f>ROUND(I333*H333,2)</f>
        <v>0</v>
      </c>
      <c r="K333" s="143" t="s">
        <v>271</v>
      </c>
      <c r="L333" s="36"/>
      <c r="M333" s="148" t="s">
        <v>3</v>
      </c>
      <c r="N333" s="149" t="s">
        <v>40</v>
      </c>
      <c r="O333" s="56"/>
      <c r="P333" s="150">
        <f>O333*H333</f>
        <v>0</v>
      </c>
      <c r="Q333" s="150">
        <v>0</v>
      </c>
      <c r="R333" s="150">
        <f>Q333*H333</f>
        <v>0</v>
      </c>
      <c r="S333" s="150">
        <v>0</v>
      </c>
      <c r="T333" s="151">
        <f>S333*H333</f>
        <v>0</v>
      </c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R333" s="152" t="s">
        <v>125</v>
      </c>
      <c r="AT333" s="152" t="s">
        <v>121</v>
      </c>
      <c r="AU333" s="152" t="s">
        <v>78</v>
      </c>
      <c r="AY333" s="20" t="s">
        <v>118</v>
      </c>
      <c r="BE333" s="153">
        <f>IF(N333="základní",J333,0)</f>
        <v>0</v>
      </c>
      <c r="BF333" s="153">
        <f>IF(N333="snížená",J333,0)</f>
        <v>0</v>
      </c>
      <c r="BG333" s="153">
        <f>IF(N333="zákl. přenesená",J333,0)</f>
        <v>0</v>
      </c>
      <c r="BH333" s="153">
        <f>IF(N333="sníž. přenesená",J333,0)</f>
        <v>0</v>
      </c>
      <c r="BI333" s="153">
        <f>IF(N333="nulová",J333,0)</f>
        <v>0</v>
      </c>
      <c r="BJ333" s="20" t="s">
        <v>31</v>
      </c>
      <c r="BK333" s="153">
        <f>ROUND(I333*H333,2)</f>
        <v>0</v>
      </c>
      <c r="BL333" s="20" t="s">
        <v>125</v>
      </c>
      <c r="BM333" s="152" t="s">
        <v>2185</v>
      </c>
    </row>
    <row r="334" spans="1:47" s="2" customFormat="1" ht="11.25">
      <c r="A334" s="35"/>
      <c r="B334" s="36"/>
      <c r="C334" s="35"/>
      <c r="D334" s="181" t="s">
        <v>273</v>
      </c>
      <c r="E334" s="35"/>
      <c r="F334" s="182" t="s">
        <v>501</v>
      </c>
      <c r="G334" s="35"/>
      <c r="H334" s="35"/>
      <c r="I334" s="183"/>
      <c r="J334" s="35"/>
      <c r="K334" s="35"/>
      <c r="L334" s="36"/>
      <c r="M334" s="184"/>
      <c r="N334" s="185"/>
      <c r="O334" s="56"/>
      <c r="P334" s="56"/>
      <c r="Q334" s="56"/>
      <c r="R334" s="56"/>
      <c r="S334" s="56"/>
      <c r="T334" s="57"/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T334" s="20" t="s">
        <v>273</v>
      </c>
      <c r="AU334" s="20" t="s">
        <v>78</v>
      </c>
    </row>
    <row r="335" spans="2:51" s="13" customFormat="1" ht="11.25">
      <c r="B335" s="154"/>
      <c r="D335" s="155" t="s">
        <v>127</v>
      </c>
      <c r="E335" s="156" t="s">
        <v>3</v>
      </c>
      <c r="F335" s="157" t="s">
        <v>2186</v>
      </c>
      <c r="H335" s="158">
        <v>126.589</v>
      </c>
      <c r="I335" s="159"/>
      <c r="L335" s="154"/>
      <c r="M335" s="160"/>
      <c r="N335" s="161"/>
      <c r="O335" s="161"/>
      <c r="P335" s="161"/>
      <c r="Q335" s="161"/>
      <c r="R335" s="161"/>
      <c r="S335" s="161"/>
      <c r="T335" s="162"/>
      <c r="AT335" s="156" t="s">
        <v>127</v>
      </c>
      <c r="AU335" s="156" t="s">
        <v>78</v>
      </c>
      <c r="AV335" s="13" t="s">
        <v>78</v>
      </c>
      <c r="AW335" s="13" t="s">
        <v>30</v>
      </c>
      <c r="AX335" s="13" t="s">
        <v>31</v>
      </c>
      <c r="AY335" s="156" t="s">
        <v>118</v>
      </c>
    </row>
    <row r="336" spans="1:65" s="2" customFormat="1" ht="24.2" customHeight="1">
      <c r="A336" s="35"/>
      <c r="B336" s="140"/>
      <c r="C336" s="141" t="s">
        <v>669</v>
      </c>
      <c r="D336" s="141" t="s">
        <v>121</v>
      </c>
      <c r="E336" s="142" t="s">
        <v>504</v>
      </c>
      <c r="F336" s="143" t="s">
        <v>505</v>
      </c>
      <c r="G336" s="144" t="s">
        <v>448</v>
      </c>
      <c r="H336" s="145">
        <v>886.123</v>
      </c>
      <c r="I336" s="146"/>
      <c r="J336" s="147">
        <f>ROUND(I336*H336,2)</f>
        <v>0</v>
      </c>
      <c r="K336" s="143" t="s">
        <v>271</v>
      </c>
      <c r="L336" s="36"/>
      <c r="M336" s="148" t="s">
        <v>3</v>
      </c>
      <c r="N336" s="149" t="s">
        <v>40</v>
      </c>
      <c r="O336" s="56"/>
      <c r="P336" s="150">
        <f>O336*H336</f>
        <v>0</v>
      </c>
      <c r="Q336" s="150">
        <v>0</v>
      </c>
      <c r="R336" s="150">
        <f>Q336*H336</f>
        <v>0</v>
      </c>
      <c r="S336" s="150">
        <v>0</v>
      </c>
      <c r="T336" s="151">
        <f>S336*H336</f>
        <v>0</v>
      </c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R336" s="152" t="s">
        <v>125</v>
      </c>
      <c r="AT336" s="152" t="s">
        <v>121</v>
      </c>
      <c r="AU336" s="152" t="s">
        <v>78</v>
      </c>
      <c r="AY336" s="20" t="s">
        <v>118</v>
      </c>
      <c r="BE336" s="153">
        <f>IF(N336="základní",J336,0)</f>
        <v>0</v>
      </c>
      <c r="BF336" s="153">
        <f>IF(N336="snížená",J336,0)</f>
        <v>0</v>
      </c>
      <c r="BG336" s="153">
        <f>IF(N336="zákl. přenesená",J336,0)</f>
        <v>0</v>
      </c>
      <c r="BH336" s="153">
        <f>IF(N336="sníž. přenesená",J336,0)</f>
        <v>0</v>
      </c>
      <c r="BI336" s="153">
        <f>IF(N336="nulová",J336,0)</f>
        <v>0</v>
      </c>
      <c r="BJ336" s="20" t="s">
        <v>31</v>
      </c>
      <c r="BK336" s="153">
        <f>ROUND(I336*H336,2)</f>
        <v>0</v>
      </c>
      <c r="BL336" s="20" t="s">
        <v>125</v>
      </c>
      <c r="BM336" s="152" t="s">
        <v>2187</v>
      </c>
    </row>
    <row r="337" spans="1:47" s="2" customFormat="1" ht="11.25">
      <c r="A337" s="35"/>
      <c r="B337" s="36"/>
      <c r="C337" s="35"/>
      <c r="D337" s="181" t="s">
        <v>273</v>
      </c>
      <c r="E337" s="35"/>
      <c r="F337" s="182" t="s">
        <v>507</v>
      </c>
      <c r="G337" s="35"/>
      <c r="H337" s="35"/>
      <c r="I337" s="183"/>
      <c r="J337" s="35"/>
      <c r="K337" s="35"/>
      <c r="L337" s="36"/>
      <c r="M337" s="184"/>
      <c r="N337" s="185"/>
      <c r="O337" s="56"/>
      <c r="P337" s="56"/>
      <c r="Q337" s="56"/>
      <c r="R337" s="56"/>
      <c r="S337" s="56"/>
      <c r="T337" s="57"/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T337" s="20" t="s">
        <v>273</v>
      </c>
      <c r="AU337" s="20" t="s">
        <v>78</v>
      </c>
    </row>
    <row r="338" spans="2:51" s="13" customFormat="1" ht="11.25">
      <c r="B338" s="154"/>
      <c r="D338" s="155" t="s">
        <v>127</v>
      </c>
      <c r="E338" s="156" t="s">
        <v>3</v>
      </c>
      <c r="F338" s="157" t="s">
        <v>2188</v>
      </c>
      <c r="H338" s="158">
        <v>886.123</v>
      </c>
      <c r="I338" s="159"/>
      <c r="L338" s="154"/>
      <c r="M338" s="160"/>
      <c r="N338" s="161"/>
      <c r="O338" s="161"/>
      <c r="P338" s="161"/>
      <c r="Q338" s="161"/>
      <c r="R338" s="161"/>
      <c r="S338" s="161"/>
      <c r="T338" s="162"/>
      <c r="AT338" s="156" t="s">
        <v>127</v>
      </c>
      <c r="AU338" s="156" t="s">
        <v>78</v>
      </c>
      <c r="AV338" s="13" t="s">
        <v>78</v>
      </c>
      <c r="AW338" s="13" t="s">
        <v>30</v>
      </c>
      <c r="AX338" s="13" t="s">
        <v>69</v>
      </c>
      <c r="AY338" s="156" t="s">
        <v>118</v>
      </c>
    </row>
    <row r="339" spans="2:51" s="15" customFormat="1" ht="11.25">
      <c r="B339" s="170"/>
      <c r="D339" s="155" t="s">
        <v>127</v>
      </c>
      <c r="E339" s="171" t="s">
        <v>3</v>
      </c>
      <c r="F339" s="172" t="s">
        <v>150</v>
      </c>
      <c r="H339" s="173">
        <v>886.123</v>
      </c>
      <c r="I339" s="174"/>
      <c r="L339" s="170"/>
      <c r="M339" s="175"/>
      <c r="N339" s="176"/>
      <c r="O339" s="176"/>
      <c r="P339" s="176"/>
      <c r="Q339" s="176"/>
      <c r="R339" s="176"/>
      <c r="S339" s="176"/>
      <c r="T339" s="177"/>
      <c r="AT339" s="171" t="s">
        <v>127</v>
      </c>
      <c r="AU339" s="171" t="s">
        <v>78</v>
      </c>
      <c r="AV339" s="15" t="s">
        <v>125</v>
      </c>
      <c r="AW339" s="15" t="s">
        <v>30</v>
      </c>
      <c r="AX339" s="15" t="s">
        <v>31</v>
      </c>
      <c r="AY339" s="171" t="s">
        <v>118</v>
      </c>
    </row>
    <row r="340" spans="1:65" s="2" customFormat="1" ht="16.5" customHeight="1">
      <c r="A340" s="35"/>
      <c r="B340" s="140"/>
      <c r="C340" s="141" t="s">
        <v>677</v>
      </c>
      <c r="D340" s="141" t="s">
        <v>121</v>
      </c>
      <c r="E340" s="142" t="s">
        <v>510</v>
      </c>
      <c r="F340" s="143" t="s">
        <v>511</v>
      </c>
      <c r="G340" s="144" t="s">
        <v>448</v>
      </c>
      <c r="H340" s="145">
        <v>126.589</v>
      </c>
      <c r="I340" s="146"/>
      <c r="J340" s="147">
        <f>ROUND(I340*H340,2)</f>
        <v>0</v>
      </c>
      <c r="K340" s="143" t="s">
        <v>3</v>
      </c>
      <c r="L340" s="36"/>
      <c r="M340" s="148" t="s">
        <v>3</v>
      </c>
      <c r="N340" s="149" t="s">
        <v>40</v>
      </c>
      <c r="O340" s="56"/>
      <c r="P340" s="150">
        <f>O340*H340</f>
        <v>0</v>
      </c>
      <c r="Q340" s="150">
        <v>0</v>
      </c>
      <c r="R340" s="150">
        <f>Q340*H340</f>
        <v>0</v>
      </c>
      <c r="S340" s="150">
        <v>0</v>
      </c>
      <c r="T340" s="151">
        <f>S340*H340</f>
        <v>0</v>
      </c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R340" s="152" t="s">
        <v>125</v>
      </c>
      <c r="AT340" s="152" t="s">
        <v>121</v>
      </c>
      <c r="AU340" s="152" t="s">
        <v>78</v>
      </c>
      <c r="AY340" s="20" t="s">
        <v>118</v>
      </c>
      <c r="BE340" s="153">
        <f>IF(N340="základní",J340,0)</f>
        <v>0</v>
      </c>
      <c r="BF340" s="153">
        <f>IF(N340="snížená",J340,0)</f>
        <v>0</v>
      </c>
      <c r="BG340" s="153">
        <f>IF(N340="zákl. přenesená",J340,0)</f>
        <v>0</v>
      </c>
      <c r="BH340" s="153">
        <f>IF(N340="sníž. přenesená",J340,0)</f>
        <v>0</v>
      </c>
      <c r="BI340" s="153">
        <f>IF(N340="nulová",J340,0)</f>
        <v>0</v>
      </c>
      <c r="BJ340" s="20" t="s">
        <v>31</v>
      </c>
      <c r="BK340" s="153">
        <f>ROUND(I340*H340,2)</f>
        <v>0</v>
      </c>
      <c r="BL340" s="20" t="s">
        <v>125</v>
      </c>
      <c r="BM340" s="152" t="s">
        <v>2189</v>
      </c>
    </row>
    <row r="341" spans="2:51" s="13" customFormat="1" ht="11.25">
      <c r="B341" s="154"/>
      <c r="D341" s="155" t="s">
        <v>127</v>
      </c>
      <c r="E341" s="156" t="s">
        <v>3</v>
      </c>
      <c r="F341" s="157" t="s">
        <v>2186</v>
      </c>
      <c r="H341" s="158">
        <v>126.589</v>
      </c>
      <c r="I341" s="159"/>
      <c r="L341" s="154"/>
      <c r="M341" s="160"/>
      <c r="N341" s="161"/>
      <c r="O341" s="161"/>
      <c r="P341" s="161"/>
      <c r="Q341" s="161"/>
      <c r="R341" s="161"/>
      <c r="S341" s="161"/>
      <c r="T341" s="162"/>
      <c r="AT341" s="156" t="s">
        <v>127</v>
      </c>
      <c r="AU341" s="156" t="s">
        <v>78</v>
      </c>
      <c r="AV341" s="13" t="s">
        <v>78</v>
      </c>
      <c r="AW341" s="13" t="s">
        <v>30</v>
      </c>
      <c r="AX341" s="13" t="s">
        <v>31</v>
      </c>
      <c r="AY341" s="156" t="s">
        <v>118</v>
      </c>
    </row>
    <row r="342" spans="1:65" s="2" customFormat="1" ht="16.5" customHeight="1">
      <c r="A342" s="35"/>
      <c r="B342" s="140"/>
      <c r="C342" s="141" t="s">
        <v>683</v>
      </c>
      <c r="D342" s="141" t="s">
        <v>121</v>
      </c>
      <c r="E342" s="142" t="s">
        <v>514</v>
      </c>
      <c r="F342" s="143" t="s">
        <v>515</v>
      </c>
      <c r="G342" s="144" t="s">
        <v>325</v>
      </c>
      <c r="H342" s="145">
        <v>0.38</v>
      </c>
      <c r="I342" s="146"/>
      <c r="J342" s="147">
        <f>ROUND(I342*H342,2)</f>
        <v>0</v>
      </c>
      <c r="K342" s="143" t="s">
        <v>3</v>
      </c>
      <c r="L342" s="36"/>
      <c r="M342" s="148" t="s">
        <v>3</v>
      </c>
      <c r="N342" s="149" t="s">
        <v>40</v>
      </c>
      <c r="O342" s="56"/>
      <c r="P342" s="150">
        <f>O342*H342</f>
        <v>0</v>
      </c>
      <c r="Q342" s="150">
        <v>0</v>
      </c>
      <c r="R342" s="150">
        <f>Q342*H342</f>
        <v>0</v>
      </c>
      <c r="S342" s="150">
        <v>0</v>
      </c>
      <c r="T342" s="151">
        <f>S342*H342</f>
        <v>0</v>
      </c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R342" s="152" t="s">
        <v>125</v>
      </c>
      <c r="AT342" s="152" t="s">
        <v>121</v>
      </c>
      <c r="AU342" s="152" t="s">
        <v>78</v>
      </c>
      <c r="AY342" s="20" t="s">
        <v>118</v>
      </c>
      <c r="BE342" s="153">
        <f>IF(N342="základní",J342,0)</f>
        <v>0</v>
      </c>
      <c r="BF342" s="153">
        <f>IF(N342="snížená",J342,0)</f>
        <v>0</v>
      </c>
      <c r="BG342" s="153">
        <f>IF(N342="zákl. přenesená",J342,0)</f>
        <v>0</v>
      </c>
      <c r="BH342" s="153">
        <f>IF(N342="sníž. přenesená",J342,0)</f>
        <v>0</v>
      </c>
      <c r="BI342" s="153">
        <f>IF(N342="nulová",J342,0)</f>
        <v>0</v>
      </c>
      <c r="BJ342" s="20" t="s">
        <v>31</v>
      </c>
      <c r="BK342" s="153">
        <f>ROUND(I342*H342,2)</f>
        <v>0</v>
      </c>
      <c r="BL342" s="20" t="s">
        <v>125</v>
      </c>
      <c r="BM342" s="152" t="s">
        <v>2190</v>
      </c>
    </row>
    <row r="343" spans="2:51" s="13" customFormat="1" ht="11.25">
      <c r="B343" s="154"/>
      <c r="D343" s="155" t="s">
        <v>127</v>
      </c>
      <c r="E343" s="156" t="s">
        <v>3</v>
      </c>
      <c r="F343" s="157" t="s">
        <v>2191</v>
      </c>
      <c r="H343" s="158">
        <v>0.38</v>
      </c>
      <c r="I343" s="159"/>
      <c r="L343" s="154"/>
      <c r="M343" s="160"/>
      <c r="N343" s="161"/>
      <c r="O343" s="161"/>
      <c r="P343" s="161"/>
      <c r="Q343" s="161"/>
      <c r="R343" s="161"/>
      <c r="S343" s="161"/>
      <c r="T343" s="162"/>
      <c r="AT343" s="156" t="s">
        <v>127</v>
      </c>
      <c r="AU343" s="156" t="s">
        <v>78</v>
      </c>
      <c r="AV343" s="13" t="s">
        <v>78</v>
      </c>
      <c r="AW343" s="13" t="s">
        <v>30</v>
      </c>
      <c r="AX343" s="13" t="s">
        <v>69</v>
      </c>
      <c r="AY343" s="156" t="s">
        <v>118</v>
      </c>
    </row>
    <row r="344" spans="2:51" s="15" customFormat="1" ht="11.25">
      <c r="B344" s="170"/>
      <c r="D344" s="155" t="s">
        <v>127</v>
      </c>
      <c r="E344" s="171" t="s">
        <v>3</v>
      </c>
      <c r="F344" s="172" t="s">
        <v>150</v>
      </c>
      <c r="H344" s="173">
        <v>0.38</v>
      </c>
      <c r="I344" s="174"/>
      <c r="L344" s="170"/>
      <c r="M344" s="175"/>
      <c r="N344" s="176"/>
      <c r="O344" s="176"/>
      <c r="P344" s="176"/>
      <c r="Q344" s="176"/>
      <c r="R344" s="176"/>
      <c r="S344" s="176"/>
      <c r="T344" s="177"/>
      <c r="AT344" s="171" t="s">
        <v>127</v>
      </c>
      <c r="AU344" s="171" t="s">
        <v>78</v>
      </c>
      <c r="AV344" s="15" t="s">
        <v>125</v>
      </c>
      <c r="AW344" s="15" t="s">
        <v>30</v>
      </c>
      <c r="AX344" s="15" t="s">
        <v>31</v>
      </c>
      <c r="AY344" s="171" t="s">
        <v>118</v>
      </c>
    </row>
    <row r="345" spans="1:65" s="2" customFormat="1" ht="24.2" customHeight="1">
      <c r="A345" s="35"/>
      <c r="B345" s="140"/>
      <c r="C345" s="141" t="s">
        <v>688</v>
      </c>
      <c r="D345" s="141" t="s">
        <v>121</v>
      </c>
      <c r="E345" s="142" t="s">
        <v>2192</v>
      </c>
      <c r="F345" s="143" t="s">
        <v>2193</v>
      </c>
      <c r="G345" s="144" t="s">
        <v>171</v>
      </c>
      <c r="H345" s="145">
        <v>11</v>
      </c>
      <c r="I345" s="146"/>
      <c r="J345" s="147">
        <f>ROUND(I345*H345,2)</f>
        <v>0</v>
      </c>
      <c r="K345" s="143" t="s">
        <v>3</v>
      </c>
      <c r="L345" s="36"/>
      <c r="M345" s="148" t="s">
        <v>3</v>
      </c>
      <c r="N345" s="149" t="s">
        <v>40</v>
      </c>
      <c r="O345" s="56"/>
      <c r="P345" s="150">
        <f>O345*H345</f>
        <v>0</v>
      </c>
      <c r="Q345" s="150">
        <v>0</v>
      </c>
      <c r="R345" s="150">
        <f>Q345*H345</f>
        <v>0</v>
      </c>
      <c r="S345" s="150">
        <v>0</v>
      </c>
      <c r="T345" s="151">
        <f>S345*H345</f>
        <v>0</v>
      </c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R345" s="152" t="s">
        <v>125</v>
      </c>
      <c r="AT345" s="152" t="s">
        <v>121</v>
      </c>
      <c r="AU345" s="152" t="s">
        <v>78</v>
      </c>
      <c r="AY345" s="20" t="s">
        <v>118</v>
      </c>
      <c r="BE345" s="153">
        <f>IF(N345="základní",J345,0)</f>
        <v>0</v>
      </c>
      <c r="BF345" s="153">
        <f>IF(N345="snížená",J345,0)</f>
        <v>0</v>
      </c>
      <c r="BG345" s="153">
        <f>IF(N345="zákl. přenesená",J345,0)</f>
        <v>0</v>
      </c>
      <c r="BH345" s="153">
        <f>IF(N345="sníž. přenesená",J345,0)</f>
        <v>0</v>
      </c>
      <c r="BI345" s="153">
        <f>IF(N345="nulová",J345,0)</f>
        <v>0</v>
      </c>
      <c r="BJ345" s="20" t="s">
        <v>31</v>
      </c>
      <c r="BK345" s="153">
        <f>ROUND(I345*H345,2)</f>
        <v>0</v>
      </c>
      <c r="BL345" s="20" t="s">
        <v>125</v>
      </c>
      <c r="BM345" s="152" t="s">
        <v>2194</v>
      </c>
    </row>
    <row r="346" spans="2:51" s="14" customFormat="1" ht="11.25">
      <c r="B346" s="163"/>
      <c r="D346" s="155" t="s">
        <v>127</v>
      </c>
      <c r="E346" s="164" t="s">
        <v>3</v>
      </c>
      <c r="F346" s="165" t="s">
        <v>2195</v>
      </c>
      <c r="H346" s="164" t="s">
        <v>3</v>
      </c>
      <c r="I346" s="166"/>
      <c r="L346" s="163"/>
      <c r="M346" s="167"/>
      <c r="N346" s="168"/>
      <c r="O346" s="168"/>
      <c r="P346" s="168"/>
      <c r="Q346" s="168"/>
      <c r="R346" s="168"/>
      <c r="S346" s="168"/>
      <c r="T346" s="169"/>
      <c r="AT346" s="164" t="s">
        <v>127</v>
      </c>
      <c r="AU346" s="164" t="s">
        <v>78</v>
      </c>
      <c r="AV346" s="14" t="s">
        <v>31</v>
      </c>
      <c r="AW346" s="14" t="s">
        <v>30</v>
      </c>
      <c r="AX346" s="14" t="s">
        <v>69</v>
      </c>
      <c r="AY346" s="164" t="s">
        <v>118</v>
      </c>
    </row>
    <row r="347" spans="2:51" s="13" customFormat="1" ht="11.25">
      <c r="B347" s="154"/>
      <c r="D347" s="155" t="s">
        <v>127</v>
      </c>
      <c r="E347" s="156" t="s">
        <v>3</v>
      </c>
      <c r="F347" s="157" t="s">
        <v>2196</v>
      </c>
      <c r="H347" s="158">
        <v>11</v>
      </c>
      <c r="I347" s="159"/>
      <c r="L347" s="154"/>
      <c r="M347" s="160"/>
      <c r="N347" s="161"/>
      <c r="O347" s="161"/>
      <c r="P347" s="161"/>
      <c r="Q347" s="161"/>
      <c r="R347" s="161"/>
      <c r="S347" s="161"/>
      <c r="T347" s="162"/>
      <c r="AT347" s="156" t="s">
        <v>127</v>
      </c>
      <c r="AU347" s="156" t="s">
        <v>78</v>
      </c>
      <c r="AV347" s="13" t="s">
        <v>78</v>
      </c>
      <c r="AW347" s="13" t="s">
        <v>30</v>
      </c>
      <c r="AX347" s="13" t="s">
        <v>31</v>
      </c>
      <c r="AY347" s="156" t="s">
        <v>118</v>
      </c>
    </row>
    <row r="348" spans="2:63" s="12" customFormat="1" ht="22.9" customHeight="1">
      <c r="B348" s="127"/>
      <c r="D348" s="128" t="s">
        <v>68</v>
      </c>
      <c r="E348" s="138" t="s">
        <v>125</v>
      </c>
      <c r="F348" s="138" t="s">
        <v>521</v>
      </c>
      <c r="I348" s="130"/>
      <c r="J348" s="139">
        <f>BK348</f>
        <v>0</v>
      </c>
      <c r="L348" s="127"/>
      <c r="M348" s="132"/>
      <c r="N348" s="133"/>
      <c r="O348" s="133"/>
      <c r="P348" s="134">
        <f>SUM(P349:P376)</f>
        <v>0</v>
      </c>
      <c r="Q348" s="133"/>
      <c r="R348" s="134">
        <f>SUM(R349:R376)</f>
        <v>25.68409632</v>
      </c>
      <c r="S348" s="133"/>
      <c r="T348" s="135">
        <f>SUM(T349:T376)</f>
        <v>0</v>
      </c>
      <c r="AR348" s="128" t="s">
        <v>31</v>
      </c>
      <c r="AT348" s="136" t="s">
        <v>68</v>
      </c>
      <c r="AU348" s="136" t="s">
        <v>31</v>
      </c>
      <c r="AY348" s="128" t="s">
        <v>118</v>
      </c>
      <c r="BK348" s="137">
        <f>SUM(BK349:BK376)</f>
        <v>0</v>
      </c>
    </row>
    <row r="349" spans="1:65" s="2" customFormat="1" ht="16.5" customHeight="1">
      <c r="A349" s="35"/>
      <c r="B349" s="140"/>
      <c r="C349" s="141" t="s">
        <v>696</v>
      </c>
      <c r="D349" s="141" t="s">
        <v>121</v>
      </c>
      <c r="E349" s="142" t="s">
        <v>533</v>
      </c>
      <c r="F349" s="143" t="s">
        <v>534</v>
      </c>
      <c r="G349" s="144" t="s">
        <v>325</v>
      </c>
      <c r="H349" s="145">
        <v>14.07</v>
      </c>
      <c r="I349" s="146"/>
      <c r="J349" s="147">
        <f>ROUND(I349*H349,2)</f>
        <v>0</v>
      </c>
      <c r="K349" s="143" t="s">
        <v>271</v>
      </c>
      <c r="L349" s="36"/>
      <c r="M349" s="148" t="s">
        <v>3</v>
      </c>
      <c r="N349" s="149" t="s">
        <v>40</v>
      </c>
      <c r="O349" s="56"/>
      <c r="P349" s="150">
        <f>O349*H349</f>
        <v>0</v>
      </c>
      <c r="Q349" s="150">
        <v>0</v>
      </c>
      <c r="R349" s="150">
        <f>Q349*H349</f>
        <v>0</v>
      </c>
      <c r="S349" s="150">
        <v>0</v>
      </c>
      <c r="T349" s="151">
        <f>S349*H349</f>
        <v>0</v>
      </c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R349" s="152" t="s">
        <v>125</v>
      </c>
      <c r="AT349" s="152" t="s">
        <v>121</v>
      </c>
      <c r="AU349" s="152" t="s">
        <v>78</v>
      </c>
      <c r="AY349" s="20" t="s">
        <v>118</v>
      </c>
      <c r="BE349" s="153">
        <f>IF(N349="základní",J349,0)</f>
        <v>0</v>
      </c>
      <c r="BF349" s="153">
        <f>IF(N349="snížená",J349,0)</f>
        <v>0</v>
      </c>
      <c r="BG349" s="153">
        <f>IF(N349="zákl. přenesená",J349,0)</f>
        <v>0</v>
      </c>
      <c r="BH349" s="153">
        <f>IF(N349="sníž. přenesená",J349,0)</f>
        <v>0</v>
      </c>
      <c r="BI349" s="153">
        <f>IF(N349="nulová",J349,0)</f>
        <v>0</v>
      </c>
      <c r="BJ349" s="20" t="s">
        <v>31</v>
      </c>
      <c r="BK349" s="153">
        <f>ROUND(I349*H349,2)</f>
        <v>0</v>
      </c>
      <c r="BL349" s="20" t="s">
        <v>125</v>
      </c>
      <c r="BM349" s="152" t="s">
        <v>2197</v>
      </c>
    </row>
    <row r="350" spans="1:47" s="2" customFormat="1" ht="11.25">
      <c r="A350" s="35"/>
      <c r="B350" s="36"/>
      <c r="C350" s="35"/>
      <c r="D350" s="181" t="s">
        <v>273</v>
      </c>
      <c r="E350" s="35"/>
      <c r="F350" s="182" t="s">
        <v>536</v>
      </c>
      <c r="G350" s="35"/>
      <c r="H350" s="35"/>
      <c r="I350" s="183"/>
      <c r="J350" s="35"/>
      <c r="K350" s="35"/>
      <c r="L350" s="36"/>
      <c r="M350" s="184"/>
      <c r="N350" s="185"/>
      <c r="O350" s="56"/>
      <c r="P350" s="56"/>
      <c r="Q350" s="56"/>
      <c r="R350" s="56"/>
      <c r="S350" s="56"/>
      <c r="T350" s="57"/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T350" s="20" t="s">
        <v>273</v>
      </c>
      <c r="AU350" s="20" t="s">
        <v>78</v>
      </c>
    </row>
    <row r="351" spans="2:51" s="14" customFormat="1" ht="11.25">
      <c r="B351" s="163"/>
      <c r="D351" s="155" t="s">
        <v>127</v>
      </c>
      <c r="E351" s="164" t="s">
        <v>3</v>
      </c>
      <c r="F351" s="165" t="s">
        <v>2198</v>
      </c>
      <c r="H351" s="164" t="s">
        <v>3</v>
      </c>
      <c r="I351" s="166"/>
      <c r="L351" s="163"/>
      <c r="M351" s="167"/>
      <c r="N351" s="168"/>
      <c r="O351" s="168"/>
      <c r="P351" s="168"/>
      <c r="Q351" s="168"/>
      <c r="R351" s="168"/>
      <c r="S351" s="168"/>
      <c r="T351" s="169"/>
      <c r="AT351" s="164" t="s">
        <v>127</v>
      </c>
      <c r="AU351" s="164" t="s">
        <v>78</v>
      </c>
      <c r="AV351" s="14" t="s">
        <v>31</v>
      </c>
      <c r="AW351" s="14" t="s">
        <v>30</v>
      </c>
      <c r="AX351" s="14" t="s">
        <v>69</v>
      </c>
      <c r="AY351" s="164" t="s">
        <v>118</v>
      </c>
    </row>
    <row r="352" spans="2:51" s="13" customFormat="1" ht="11.25">
      <c r="B352" s="154"/>
      <c r="D352" s="155" t="s">
        <v>127</v>
      </c>
      <c r="E352" s="156" t="s">
        <v>3</v>
      </c>
      <c r="F352" s="157" t="s">
        <v>2199</v>
      </c>
      <c r="H352" s="158">
        <v>14.07</v>
      </c>
      <c r="I352" s="159"/>
      <c r="L352" s="154"/>
      <c r="M352" s="160"/>
      <c r="N352" s="161"/>
      <c r="O352" s="161"/>
      <c r="P352" s="161"/>
      <c r="Q352" s="161"/>
      <c r="R352" s="161"/>
      <c r="S352" s="161"/>
      <c r="T352" s="162"/>
      <c r="AT352" s="156" t="s">
        <v>127</v>
      </c>
      <c r="AU352" s="156" t="s">
        <v>78</v>
      </c>
      <c r="AV352" s="13" t="s">
        <v>78</v>
      </c>
      <c r="AW352" s="13" t="s">
        <v>30</v>
      </c>
      <c r="AX352" s="13" t="s">
        <v>31</v>
      </c>
      <c r="AY352" s="156" t="s">
        <v>118</v>
      </c>
    </row>
    <row r="353" spans="1:65" s="2" customFormat="1" ht="24.2" customHeight="1">
      <c r="A353" s="35"/>
      <c r="B353" s="140"/>
      <c r="C353" s="141" t="s">
        <v>702</v>
      </c>
      <c r="D353" s="141" t="s">
        <v>121</v>
      </c>
      <c r="E353" s="142" t="s">
        <v>542</v>
      </c>
      <c r="F353" s="143" t="s">
        <v>543</v>
      </c>
      <c r="G353" s="144" t="s">
        <v>325</v>
      </c>
      <c r="H353" s="145">
        <v>14.07</v>
      </c>
      <c r="I353" s="146"/>
      <c r="J353" s="147">
        <f>ROUND(I353*H353,2)</f>
        <v>0</v>
      </c>
      <c r="K353" s="143" t="s">
        <v>271</v>
      </c>
      <c r="L353" s="36"/>
      <c r="M353" s="148" t="s">
        <v>3</v>
      </c>
      <c r="N353" s="149" t="s">
        <v>40</v>
      </c>
      <c r="O353" s="56"/>
      <c r="P353" s="150">
        <f>O353*H353</f>
        <v>0</v>
      </c>
      <c r="Q353" s="150">
        <v>0</v>
      </c>
      <c r="R353" s="150">
        <f>Q353*H353</f>
        <v>0</v>
      </c>
      <c r="S353" s="150">
        <v>0</v>
      </c>
      <c r="T353" s="151">
        <f>S353*H353</f>
        <v>0</v>
      </c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R353" s="152" t="s">
        <v>125</v>
      </c>
      <c r="AT353" s="152" t="s">
        <v>121</v>
      </c>
      <c r="AU353" s="152" t="s">
        <v>78</v>
      </c>
      <c r="AY353" s="20" t="s">
        <v>118</v>
      </c>
      <c r="BE353" s="153">
        <f>IF(N353="základní",J353,0)</f>
        <v>0</v>
      </c>
      <c r="BF353" s="153">
        <f>IF(N353="snížená",J353,0)</f>
        <v>0</v>
      </c>
      <c r="BG353" s="153">
        <f>IF(N353="zákl. přenesená",J353,0)</f>
        <v>0</v>
      </c>
      <c r="BH353" s="153">
        <f>IF(N353="sníž. přenesená",J353,0)</f>
        <v>0</v>
      </c>
      <c r="BI353" s="153">
        <f>IF(N353="nulová",J353,0)</f>
        <v>0</v>
      </c>
      <c r="BJ353" s="20" t="s">
        <v>31</v>
      </c>
      <c r="BK353" s="153">
        <f>ROUND(I353*H353,2)</f>
        <v>0</v>
      </c>
      <c r="BL353" s="20" t="s">
        <v>125</v>
      </c>
      <c r="BM353" s="152" t="s">
        <v>2200</v>
      </c>
    </row>
    <row r="354" spans="1:47" s="2" customFormat="1" ht="11.25">
      <c r="A354" s="35"/>
      <c r="B354" s="36"/>
      <c r="C354" s="35"/>
      <c r="D354" s="181" t="s">
        <v>273</v>
      </c>
      <c r="E354" s="35"/>
      <c r="F354" s="182" t="s">
        <v>545</v>
      </c>
      <c r="G354" s="35"/>
      <c r="H354" s="35"/>
      <c r="I354" s="183"/>
      <c r="J354" s="35"/>
      <c r="K354" s="35"/>
      <c r="L354" s="36"/>
      <c r="M354" s="184"/>
      <c r="N354" s="185"/>
      <c r="O354" s="56"/>
      <c r="P354" s="56"/>
      <c r="Q354" s="56"/>
      <c r="R354" s="56"/>
      <c r="S354" s="56"/>
      <c r="T354" s="57"/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T354" s="20" t="s">
        <v>273</v>
      </c>
      <c r="AU354" s="20" t="s">
        <v>78</v>
      </c>
    </row>
    <row r="355" spans="2:51" s="13" customFormat="1" ht="11.25">
      <c r="B355" s="154"/>
      <c r="D355" s="155" t="s">
        <v>127</v>
      </c>
      <c r="E355" s="156" t="s">
        <v>3</v>
      </c>
      <c r="F355" s="157" t="s">
        <v>2201</v>
      </c>
      <c r="H355" s="158">
        <v>14.07</v>
      </c>
      <c r="I355" s="159"/>
      <c r="L355" s="154"/>
      <c r="M355" s="160"/>
      <c r="N355" s="161"/>
      <c r="O355" s="161"/>
      <c r="P355" s="161"/>
      <c r="Q355" s="161"/>
      <c r="R355" s="161"/>
      <c r="S355" s="161"/>
      <c r="T355" s="162"/>
      <c r="AT355" s="156" t="s">
        <v>127</v>
      </c>
      <c r="AU355" s="156" t="s">
        <v>78</v>
      </c>
      <c r="AV355" s="13" t="s">
        <v>78</v>
      </c>
      <c r="AW355" s="13" t="s">
        <v>30</v>
      </c>
      <c r="AX355" s="13" t="s">
        <v>31</v>
      </c>
      <c r="AY355" s="156" t="s">
        <v>118</v>
      </c>
    </row>
    <row r="356" spans="1:65" s="2" customFormat="1" ht="37.9" customHeight="1">
      <c r="A356" s="35"/>
      <c r="B356" s="140"/>
      <c r="C356" s="141" t="s">
        <v>707</v>
      </c>
      <c r="D356" s="141" t="s">
        <v>121</v>
      </c>
      <c r="E356" s="142" t="s">
        <v>462</v>
      </c>
      <c r="F356" s="143" t="s">
        <v>463</v>
      </c>
      <c r="G356" s="144" t="s">
        <v>325</v>
      </c>
      <c r="H356" s="145">
        <v>14.07</v>
      </c>
      <c r="I356" s="146"/>
      <c r="J356" s="147">
        <f>ROUND(I356*H356,2)</f>
        <v>0</v>
      </c>
      <c r="K356" s="143" t="s">
        <v>271</v>
      </c>
      <c r="L356" s="36"/>
      <c r="M356" s="148" t="s">
        <v>3</v>
      </c>
      <c r="N356" s="149" t="s">
        <v>40</v>
      </c>
      <c r="O356" s="56"/>
      <c r="P356" s="150">
        <f>O356*H356</f>
        <v>0</v>
      </c>
      <c r="Q356" s="150">
        <v>0</v>
      </c>
      <c r="R356" s="150">
        <f>Q356*H356</f>
        <v>0</v>
      </c>
      <c r="S356" s="150">
        <v>0</v>
      </c>
      <c r="T356" s="151">
        <f>S356*H356</f>
        <v>0</v>
      </c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R356" s="152" t="s">
        <v>125</v>
      </c>
      <c r="AT356" s="152" t="s">
        <v>121</v>
      </c>
      <c r="AU356" s="152" t="s">
        <v>78</v>
      </c>
      <c r="AY356" s="20" t="s">
        <v>118</v>
      </c>
      <c r="BE356" s="153">
        <f>IF(N356="základní",J356,0)</f>
        <v>0</v>
      </c>
      <c r="BF356" s="153">
        <f>IF(N356="snížená",J356,0)</f>
        <v>0</v>
      </c>
      <c r="BG356" s="153">
        <f>IF(N356="zákl. přenesená",J356,0)</f>
        <v>0</v>
      </c>
      <c r="BH356" s="153">
        <f>IF(N356="sníž. přenesená",J356,0)</f>
        <v>0</v>
      </c>
      <c r="BI356" s="153">
        <f>IF(N356="nulová",J356,0)</f>
        <v>0</v>
      </c>
      <c r="BJ356" s="20" t="s">
        <v>31</v>
      </c>
      <c r="BK356" s="153">
        <f>ROUND(I356*H356,2)</f>
        <v>0</v>
      </c>
      <c r="BL356" s="20" t="s">
        <v>125</v>
      </c>
      <c r="BM356" s="152" t="s">
        <v>2202</v>
      </c>
    </row>
    <row r="357" spans="1:47" s="2" customFormat="1" ht="11.25">
      <c r="A357" s="35"/>
      <c r="B357" s="36"/>
      <c r="C357" s="35"/>
      <c r="D357" s="181" t="s">
        <v>273</v>
      </c>
      <c r="E357" s="35"/>
      <c r="F357" s="182" t="s">
        <v>465</v>
      </c>
      <c r="G357" s="35"/>
      <c r="H357" s="35"/>
      <c r="I357" s="183"/>
      <c r="J357" s="35"/>
      <c r="K357" s="35"/>
      <c r="L357" s="36"/>
      <c r="M357" s="184"/>
      <c r="N357" s="185"/>
      <c r="O357" s="56"/>
      <c r="P357" s="56"/>
      <c r="Q357" s="56"/>
      <c r="R357" s="56"/>
      <c r="S357" s="56"/>
      <c r="T357" s="57"/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T357" s="20" t="s">
        <v>273</v>
      </c>
      <c r="AU357" s="20" t="s">
        <v>78</v>
      </c>
    </row>
    <row r="358" spans="2:51" s="13" customFormat="1" ht="11.25">
      <c r="B358" s="154"/>
      <c r="D358" s="155" t="s">
        <v>127</v>
      </c>
      <c r="E358" s="156" t="s">
        <v>3</v>
      </c>
      <c r="F358" s="157" t="s">
        <v>2201</v>
      </c>
      <c r="H358" s="158">
        <v>14.07</v>
      </c>
      <c r="I358" s="159"/>
      <c r="L358" s="154"/>
      <c r="M358" s="160"/>
      <c r="N358" s="161"/>
      <c r="O358" s="161"/>
      <c r="P358" s="161"/>
      <c r="Q358" s="161"/>
      <c r="R358" s="161"/>
      <c r="S358" s="161"/>
      <c r="T358" s="162"/>
      <c r="AT358" s="156" t="s">
        <v>127</v>
      </c>
      <c r="AU358" s="156" t="s">
        <v>78</v>
      </c>
      <c r="AV358" s="13" t="s">
        <v>78</v>
      </c>
      <c r="AW358" s="13" t="s">
        <v>30</v>
      </c>
      <c r="AX358" s="13" t="s">
        <v>31</v>
      </c>
      <c r="AY358" s="156" t="s">
        <v>118</v>
      </c>
    </row>
    <row r="359" spans="1:65" s="2" customFormat="1" ht="21.75" customHeight="1">
      <c r="A359" s="35"/>
      <c r="B359" s="140"/>
      <c r="C359" s="141" t="s">
        <v>717</v>
      </c>
      <c r="D359" s="141" t="s">
        <v>121</v>
      </c>
      <c r="E359" s="142" t="s">
        <v>564</v>
      </c>
      <c r="F359" s="143" t="s">
        <v>565</v>
      </c>
      <c r="G359" s="144" t="s">
        <v>171</v>
      </c>
      <c r="H359" s="145">
        <v>226</v>
      </c>
      <c r="I359" s="146"/>
      <c r="J359" s="147">
        <f>ROUND(I359*H359,2)</f>
        <v>0</v>
      </c>
      <c r="K359" s="143" t="s">
        <v>271</v>
      </c>
      <c r="L359" s="36"/>
      <c r="M359" s="148" t="s">
        <v>3</v>
      </c>
      <c r="N359" s="149" t="s">
        <v>40</v>
      </c>
      <c r="O359" s="56"/>
      <c r="P359" s="150">
        <f>O359*H359</f>
        <v>0</v>
      </c>
      <c r="Q359" s="150">
        <v>0.00165</v>
      </c>
      <c r="R359" s="150">
        <f>Q359*H359</f>
        <v>0.3729</v>
      </c>
      <c r="S359" s="150">
        <v>0</v>
      </c>
      <c r="T359" s="151">
        <f>S359*H359</f>
        <v>0</v>
      </c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R359" s="152" t="s">
        <v>125</v>
      </c>
      <c r="AT359" s="152" t="s">
        <v>121</v>
      </c>
      <c r="AU359" s="152" t="s">
        <v>78</v>
      </c>
      <c r="AY359" s="20" t="s">
        <v>118</v>
      </c>
      <c r="BE359" s="153">
        <f>IF(N359="základní",J359,0)</f>
        <v>0</v>
      </c>
      <c r="BF359" s="153">
        <f>IF(N359="snížená",J359,0)</f>
        <v>0</v>
      </c>
      <c r="BG359" s="153">
        <f>IF(N359="zákl. přenesená",J359,0)</f>
        <v>0</v>
      </c>
      <c r="BH359" s="153">
        <f>IF(N359="sníž. přenesená",J359,0)</f>
        <v>0</v>
      </c>
      <c r="BI359" s="153">
        <f>IF(N359="nulová",J359,0)</f>
        <v>0</v>
      </c>
      <c r="BJ359" s="20" t="s">
        <v>31</v>
      </c>
      <c r="BK359" s="153">
        <f>ROUND(I359*H359,2)</f>
        <v>0</v>
      </c>
      <c r="BL359" s="20" t="s">
        <v>125</v>
      </c>
      <c r="BM359" s="152" t="s">
        <v>2203</v>
      </c>
    </row>
    <row r="360" spans="1:47" s="2" customFormat="1" ht="11.25">
      <c r="A360" s="35"/>
      <c r="B360" s="36"/>
      <c r="C360" s="35"/>
      <c r="D360" s="181" t="s">
        <v>273</v>
      </c>
      <c r="E360" s="35"/>
      <c r="F360" s="182" t="s">
        <v>567</v>
      </c>
      <c r="G360" s="35"/>
      <c r="H360" s="35"/>
      <c r="I360" s="183"/>
      <c r="J360" s="35"/>
      <c r="K360" s="35"/>
      <c r="L360" s="36"/>
      <c r="M360" s="184"/>
      <c r="N360" s="185"/>
      <c r="O360" s="56"/>
      <c r="P360" s="56"/>
      <c r="Q360" s="56"/>
      <c r="R360" s="56"/>
      <c r="S360" s="56"/>
      <c r="T360" s="57"/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T360" s="20" t="s">
        <v>273</v>
      </c>
      <c r="AU360" s="20" t="s">
        <v>78</v>
      </c>
    </row>
    <row r="361" spans="2:51" s="13" customFormat="1" ht="11.25">
      <c r="B361" s="154"/>
      <c r="D361" s="155" t="s">
        <v>127</v>
      </c>
      <c r="E361" s="156" t="s">
        <v>3</v>
      </c>
      <c r="F361" s="157" t="s">
        <v>2204</v>
      </c>
      <c r="H361" s="158">
        <v>226</v>
      </c>
      <c r="I361" s="159"/>
      <c r="L361" s="154"/>
      <c r="M361" s="160"/>
      <c r="N361" s="161"/>
      <c r="O361" s="161"/>
      <c r="P361" s="161"/>
      <c r="Q361" s="161"/>
      <c r="R361" s="161"/>
      <c r="S361" s="161"/>
      <c r="T361" s="162"/>
      <c r="AT361" s="156" t="s">
        <v>127</v>
      </c>
      <c r="AU361" s="156" t="s">
        <v>78</v>
      </c>
      <c r="AV361" s="13" t="s">
        <v>78</v>
      </c>
      <c r="AW361" s="13" t="s">
        <v>30</v>
      </c>
      <c r="AX361" s="13" t="s">
        <v>69</v>
      </c>
      <c r="AY361" s="156" t="s">
        <v>118</v>
      </c>
    </row>
    <row r="362" spans="2:51" s="15" customFormat="1" ht="11.25">
      <c r="B362" s="170"/>
      <c r="D362" s="155" t="s">
        <v>127</v>
      </c>
      <c r="E362" s="171" t="s">
        <v>3</v>
      </c>
      <c r="F362" s="172" t="s">
        <v>150</v>
      </c>
      <c r="H362" s="173">
        <v>226</v>
      </c>
      <c r="I362" s="174"/>
      <c r="L362" s="170"/>
      <c r="M362" s="175"/>
      <c r="N362" s="176"/>
      <c r="O362" s="176"/>
      <c r="P362" s="176"/>
      <c r="Q362" s="176"/>
      <c r="R362" s="176"/>
      <c r="S362" s="176"/>
      <c r="T362" s="177"/>
      <c r="AT362" s="171" t="s">
        <v>127</v>
      </c>
      <c r="AU362" s="171" t="s">
        <v>78</v>
      </c>
      <c r="AV362" s="15" t="s">
        <v>125</v>
      </c>
      <c r="AW362" s="15" t="s">
        <v>30</v>
      </c>
      <c r="AX362" s="15" t="s">
        <v>31</v>
      </c>
      <c r="AY362" s="171" t="s">
        <v>118</v>
      </c>
    </row>
    <row r="363" spans="1:65" s="2" customFormat="1" ht="16.5" customHeight="1">
      <c r="A363" s="35"/>
      <c r="B363" s="140"/>
      <c r="C363" s="194" t="s">
        <v>722</v>
      </c>
      <c r="D363" s="194" t="s">
        <v>445</v>
      </c>
      <c r="E363" s="195" t="s">
        <v>1153</v>
      </c>
      <c r="F363" s="196" t="s">
        <v>1154</v>
      </c>
      <c r="G363" s="197" t="s">
        <v>171</v>
      </c>
      <c r="H363" s="198">
        <v>228.26</v>
      </c>
      <c r="I363" s="199"/>
      <c r="J363" s="200">
        <f>ROUND(I363*H363,2)</f>
        <v>0</v>
      </c>
      <c r="K363" s="196" t="s">
        <v>3</v>
      </c>
      <c r="L363" s="201"/>
      <c r="M363" s="202" t="s">
        <v>3</v>
      </c>
      <c r="N363" s="203" t="s">
        <v>40</v>
      </c>
      <c r="O363" s="56"/>
      <c r="P363" s="150">
        <f>O363*H363</f>
        <v>0</v>
      </c>
      <c r="Q363" s="150">
        <v>0.02</v>
      </c>
      <c r="R363" s="150">
        <f>Q363*H363</f>
        <v>4.5652</v>
      </c>
      <c r="S363" s="150">
        <v>0</v>
      </c>
      <c r="T363" s="151">
        <f>S363*H363</f>
        <v>0</v>
      </c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R363" s="152" t="s">
        <v>160</v>
      </c>
      <c r="AT363" s="152" t="s">
        <v>445</v>
      </c>
      <c r="AU363" s="152" t="s">
        <v>78</v>
      </c>
      <c r="AY363" s="20" t="s">
        <v>118</v>
      </c>
      <c r="BE363" s="153">
        <f>IF(N363="základní",J363,0)</f>
        <v>0</v>
      </c>
      <c r="BF363" s="153">
        <f>IF(N363="snížená",J363,0)</f>
        <v>0</v>
      </c>
      <c r="BG363" s="153">
        <f>IF(N363="zákl. přenesená",J363,0)</f>
        <v>0</v>
      </c>
      <c r="BH363" s="153">
        <f>IF(N363="sníž. přenesená",J363,0)</f>
        <v>0</v>
      </c>
      <c r="BI363" s="153">
        <f>IF(N363="nulová",J363,0)</f>
        <v>0</v>
      </c>
      <c r="BJ363" s="20" t="s">
        <v>31</v>
      </c>
      <c r="BK363" s="153">
        <f>ROUND(I363*H363,2)</f>
        <v>0</v>
      </c>
      <c r="BL363" s="20" t="s">
        <v>125</v>
      </c>
      <c r="BM363" s="152" t="s">
        <v>2205</v>
      </c>
    </row>
    <row r="364" spans="2:51" s="13" customFormat="1" ht="11.25">
      <c r="B364" s="154"/>
      <c r="D364" s="155" t="s">
        <v>127</v>
      </c>
      <c r="E364" s="156" t="s">
        <v>3</v>
      </c>
      <c r="F364" s="157" t="s">
        <v>2206</v>
      </c>
      <c r="H364" s="158">
        <v>228.26</v>
      </c>
      <c r="I364" s="159"/>
      <c r="L364" s="154"/>
      <c r="M364" s="160"/>
      <c r="N364" s="161"/>
      <c r="O364" s="161"/>
      <c r="P364" s="161"/>
      <c r="Q364" s="161"/>
      <c r="R364" s="161"/>
      <c r="S364" s="161"/>
      <c r="T364" s="162"/>
      <c r="AT364" s="156" t="s">
        <v>127</v>
      </c>
      <c r="AU364" s="156" t="s">
        <v>78</v>
      </c>
      <c r="AV364" s="13" t="s">
        <v>78</v>
      </c>
      <c r="AW364" s="13" t="s">
        <v>30</v>
      </c>
      <c r="AX364" s="13" t="s">
        <v>69</v>
      </c>
      <c r="AY364" s="156" t="s">
        <v>118</v>
      </c>
    </row>
    <row r="365" spans="2:51" s="15" customFormat="1" ht="11.25">
      <c r="B365" s="170"/>
      <c r="D365" s="155" t="s">
        <v>127</v>
      </c>
      <c r="E365" s="171" t="s">
        <v>3</v>
      </c>
      <c r="F365" s="172" t="s">
        <v>150</v>
      </c>
      <c r="H365" s="173">
        <v>228.26</v>
      </c>
      <c r="I365" s="174"/>
      <c r="L365" s="170"/>
      <c r="M365" s="175"/>
      <c r="N365" s="176"/>
      <c r="O365" s="176"/>
      <c r="P365" s="176"/>
      <c r="Q365" s="176"/>
      <c r="R365" s="176"/>
      <c r="S365" s="176"/>
      <c r="T365" s="177"/>
      <c r="AT365" s="171" t="s">
        <v>127</v>
      </c>
      <c r="AU365" s="171" t="s">
        <v>78</v>
      </c>
      <c r="AV365" s="15" t="s">
        <v>125</v>
      </c>
      <c r="AW365" s="15" t="s">
        <v>30</v>
      </c>
      <c r="AX365" s="15" t="s">
        <v>31</v>
      </c>
      <c r="AY365" s="171" t="s">
        <v>118</v>
      </c>
    </row>
    <row r="366" spans="1:65" s="2" customFormat="1" ht="24.2" customHeight="1">
      <c r="A366" s="35"/>
      <c r="B366" s="140"/>
      <c r="C366" s="141" t="s">
        <v>727</v>
      </c>
      <c r="D366" s="141" t="s">
        <v>121</v>
      </c>
      <c r="E366" s="142" t="s">
        <v>551</v>
      </c>
      <c r="F366" s="143" t="s">
        <v>552</v>
      </c>
      <c r="G366" s="144" t="s">
        <v>325</v>
      </c>
      <c r="H366" s="145">
        <v>6.76</v>
      </c>
      <c r="I366" s="146"/>
      <c r="J366" s="147">
        <f>ROUND(I366*H366,2)</f>
        <v>0</v>
      </c>
      <c r="K366" s="143" t="s">
        <v>271</v>
      </c>
      <c r="L366" s="36"/>
      <c r="M366" s="148" t="s">
        <v>3</v>
      </c>
      <c r="N366" s="149" t="s">
        <v>40</v>
      </c>
      <c r="O366" s="56"/>
      <c r="P366" s="150">
        <f>O366*H366</f>
        <v>0</v>
      </c>
      <c r="Q366" s="150">
        <v>2.30102</v>
      </c>
      <c r="R366" s="150">
        <f>Q366*H366</f>
        <v>15.554895199999999</v>
      </c>
      <c r="S366" s="150">
        <v>0</v>
      </c>
      <c r="T366" s="151">
        <f>S366*H366</f>
        <v>0</v>
      </c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R366" s="152" t="s">
        <v>125</v>
      </c>
      <c r="AT366" s="152" t="s">
        <v>121</v>
      </c>
      <c r="AU366" s="152" t="s">
        <v>78</v>
      </c>
      <c r="AY366" s="20" t="s">
        <v>118</v>
      </c>
      <c r="BE366" s="153">
        <f>IF(N366="základní",J366,0)</f>
        <v>0</v>
      </c>
      <c r="BF366" s="153">
        <f>IF(N366="snížená",J366,0)</f>
        <v>0</v>
      </c>
      <c r="BG366" s="153">
        <f>IF(N366="zákl. přenesená",J366,0)</f>
        <v>0</v>
      </c>
      <c r="BH366" s="153">
        <f>IF(N366="sníž. přenesená",J366,0)</f>
        <v>0</v>
      </c>
      <c r="BI366" s="153">
        <f>IF(N366="nulová",J366,0)</f>
        <v>0</v>
      </c>
      <c r="BJ366" s="20" t="s">
        <v>31</v>
      </c>
      <c r="BK366" s="153">
        <f>ROUND(I366*H366,2)</f>
        <v>0</v>
      </c>
      <c r="BL366" s="20" t="s">
        <v>125</v>
      </c>
      <c r="BM366" s="152" t="s">
        <v>2207</v>
      </c>
    </row>
    <row r="367" spans="1:47" s="2" customFormat="1" ht="11.25">
      <c r="A367" s="35"/>
      <c r="B367" s="36"/>
      <c r="C367" s="35"/>
      <c r="D367" s="181" t="s">
        <v>273</v>
      </c>
      <c r="E367" s="35"/>
      <c r="F367" s="182" t="s">
        <v>554</v>
      </c>
      <c r="G367" s="35"/>
      <c r="H367" s="35"/>
      <c r="I367" s="183"/>
      <c r="J367" s="35"/>
      <c r="K367" s="35"/>
      <c r="L367" s="36"/>
      <c r="M367" s="184"/>
      <c r="N367" s="185"/>
      <c r="O367" s="56"/>
      <c r="P367" s="56"/>
      <c r="Q367" s="56"/>
      <c r="R367" s="56"/>
      <c r="S367" s="56"/>
      <c r="T367" s="57"/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T367" s="20" t="s">
        <v>273</v>
      </c>
      <c r="AU367" s="20" t="s">
        <v>78</v>
      </c>
    </row>
    <row r="368" spans="2:51" s="14" customFormat="1" ht="11.25">
      <c r="B368" s="163"/>
      <c r="D368" s="155" t="s">
        <v>127</v>
      </c>
      <c r="E368" s="164" t="s">
        <v>3</v>
      </c>
      <c r="F368" s="165" t="s">
        <v>555</v>
      </c>
      <c r="H368" s="164" t="s">
        <v>3</v>
      </c>
      <c r="I368" s="166"/>
      <c r="L368" s="163"/>
      <c r="M368" s="167"/>
      <c r="N368" s="168"/>
      <c r="O368" s="168"/>
      <c r="P368" s="168"/>
      <c r="Q368" s="168"/>
      <c r="R368" s="168"/>
      <c r="S368" s="168"/>
      <c r="T368" s="169"/>
      <c r="AT368" s="164" t="s">
        <v>127</v>
      </c>
      <c r="AU368" s="164" t="s">
        <v>78</v>
      </c>
      <c r="AV368" s="14" t="s">
        <v>31</v>
      </c>
      <c r="AW368" s="14" t="s">
        <v>30</v>
      </c>
      <c r="AX368" s="14" t="s">
        <v>69</v>
      </c>
      <c r="AY368" s="164" t="s">
        <v>118</v>
      </c>
    </row>
    <row r="369" spans="2:51" s="14" customFormat="1" ht="11.25">
      <c r="B369" s="163"/>
      <c r="D369" s="155" t="s">
        <v>127</v>
      </c>
      <c r="E369" s="164" t="s">
        <v>3</v>
      </c>
      <c r="F369" s="165" t="s">
        <v>2208</v>
      </c>
      <c r="H369" s="164" t="s">
        <v>3</v>
      </c>
      <c r="I369" s="166"/>
      <c r="L369" s="163"/>
      <c r="M369" s="167"/>
      <c r="N369" s="168"/>
      <c r="O369" s="168"/>
      <c r="P369" s="168"/>
      <c r="Q369" s="168"/>
      <c r="R369" s="168"/>
      <c r="S369" s="168"/>
      <c r="T369" s="169"/>
      <c r="AT369" s="164" t="s">
        <v>127</v>
      </c>
      <c r="AU369" s="164" t="s">
        <v>78</v>
      </c>
      <c r="AV369" s="14" t="s">
        <v>31</v>
      </c>
      <c r="AW369" s="14" t="s">
        <v>30</v>
      </c>
      <c r="AX369" s="14" t="s">
        <v>69</v>
      </c>
      <c r="AY369" s="164" t="s">
        <v>118</v>
      </c>
    </row>
    <row r="370" spans="2:51" s="13" customFormat="1" ht="11.25">
      <c r="B370" s="154"/>
      <c r="D370" s="155" t="s">
        <v>127</v>
      </c>
      <c r="E370" s="156" t="s">
        <v>3</v>
      </c>
      <c r="F370" s="157" t="s">
        <v>2209</v>
      </c>
      <c r="H370" s="158">
        <v>6.76</v>
      </c>
      <c r="I370" s="159"/>
      <c r="L370" s="154"/>
      <c r="M370" s="160"/>
      <c r="N370" s="161"/>
      <c r="O370" s="161"/>
      <c r="P370" s="161"/>
      <c r="Q370" s="161"/>
      <c r="R370" s="161"/>
      <c r="S370" s="161"/>
      <c r="T370" s="162"/>
      <c r="AT370" s="156" t="s">
        <v>127</v>
      </c>
      <c r="AU370" s="156" t="s">
        <v>78</v>
      </c>
      <c r="AV370" s="13" t="s">
        <v>78</v>
      </c>
      <c r="AW370" s="13" t="s">
        <v>30</v>
      </c>
      <c r="AX370" s="13" t="s">
        <v>31</v>
      </c>
      <c r="AY370" s="156" t="s">
        <v>118</v>
      </c>
    </row>
    <row r="371" spans="1:65" s="2" customFormat="1" ht="24.2" customHeight="1">
      <c r="A371" s="35"/>
      <c r="B371" s="140"/>
      <c r="C371" s="141" t="s">
        <v>734</v>
      </c>
      <c r="D371" s="141" t="s">
        <v>121</v>
      </c>
      <c r="E371" s="142" t="s">
        <v>557</v>
      </c>
      <c r="F371" s="143" t="s">
        <v>558</v>
      </c>
      <c r="G371" s="144" t="s">
        <v>325</v>
      </c>
      <c r="H371" s="145">
        <v>2.256</v>
      </c>
      <c r="I371" s="146"/>
      <c r="J371" s="147">
        <f>ROUND(I371*H371,2)</f>
        <v>0</v>
      </c>
      <c r="K371" s="143" t="s">
        <v>271</v>
      </c>
      <c r="L371" s="36"/>
      <c r="M371" s="148" t="s">
        <v>3</v>
      </c>
      <c r="N371" s="149" t="s">
        <v>40</v>
      </c>
      <c r="O371" s="56"/>
      <c r="P371" s="150">
        <f>O371*H371</f>
        <v>0</v>
      </c>
      <c r="Q371" s="150">
        <v>2.30102</v>
      </c>
      <c r="R371" s="150">
        <f>Q371*H371</f>
        <v>5.191101119999999</v>
      </c>
      <c r="S371" s="150">
        <v>0</v>
      </c>
      <c r="T371" s="151">
        <f>S371*H371</f>
        <v>0</v>
      </c>
      <c r="U371" s="35"/>
      <c r="V371" s="35"/>
      <c r="W371" s="35"/>
      <c r="X371" s="35"/>
      <c r="Y371" s="35"/>
      <c r="Z371" s="35"/>
      <c r="AA371" s="35"/>
      <c r="AB371" s="35"/>
      <c r="AC371" s="35"/>
      <c r="AD371" s="35"/>
      <c r="AE371" s="35"/>
      <c r="AR371" s="152" t="s">
        <v>125</v>
      </c>
      <c r="AT371" s="152" t="s">
        <v>121</v>
      </c>
      <c r="AU371" s="152" t="s">
        <v>78</v>
      </c>
      <c r="AY371" s="20" t="s">
        <v>118</v>
      </c>
      <c r="BE371" s="153">
        <f>IF(N371="základní",J371,0)</f>
        <v>0</v>
      </c>
      <c r="BF371" s="153">
        <f>IF(N371="snížená",J371,0)</f>
        <v>0</v>
      </c>
      <c r="BG371" s="153">
        <f>IF(N371="zákl. přenesená",J371,0)</f>
        <v>0</v>
      </c>
      <c r="BH371" s="153">
        <f>IF(N371="sníž. přenesená",J371,0)</f>
        <v>0</v>
      </c>
      <c r="BI371" s="153">
        <f>IF(N371="nulová",J371,0)</f>
        <v>0</v>
      </c>
      <c r="BJ371" s="20" t="s">
        <v>31</v>
      </c>
      <c r="BK371" s="153">
        <f>ROUND(I371*H371,2)</f>
        <v>0</v>
      </c>
      <c r="BL371" s="20" t="s">
        <v>125</v>
      </c>
      <c r="BM371" s="152" t="s">
        <v>2210</v>
      </c>
    </row>
    <row r="372" spans="1:47" s="2" customFormat="1" ht="11.25">
      <c r="A372" s="35"/>
      <c r="B372" s="36"/>
      <c r="C372" s="35"/>
      <c r="D372" s="181" t="s">
        <v>273</v>
      </c>
      <c r="E372" s="35"/>
      <c r="F372" s="182" t="s">
        <v>560</v>
      </c>
      <c r="G372" s="35"/>
      <c r="H372" s="35"/>
      <c r="I372" s="183"/>
      <c r="J372" s="35"/>
      <c r="K372" s="35"/>
      <c r="L372" s="36"/>
      <c r="M372" s="184"/>
      <c r="N372" s="185"/>
      <c r="O372" s="56"/>
      <c r="P372" s="56"/>
      <c r="Q372" s="56"/>
      <c r="R372" s="56"/>
      <c r="S372" s="56"/>
      <c r="T372" s="57"/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T372" s="20" t="s">
        <v>273</v>
      </c>
      <c r="AU372" s="20" t="s">
        <v>78</v>
      </c>
    </row>
    <row r="373" spans="2:51" s="14" customFormat="1" ht="11.25">
      <c r="B373" s="163"/>
      <c r="D373" s="155" t="s">
        <v>127</v>
      </c>
      <c r="E373" s="164" t="s">
        <v>3</v>
      </c>
      <c r="F373" s="165" t="s">
        <v>561</v>
      </c>
      <c r="H373" s="164" t="s">
        <v>3</v>
      </c>
      <c r="I373" s="166"/>
      <c r="L373" s="163"/>
      <c r="M373" s="167"/>
      <c r="N373" s="168"/>
      <c r="O373" s="168"/>
      <c r="P373" s="168"/>
      <c r="Q373" s="168"/>
      <c r="R373" s="168"/>
      <c r="S373" s="168"/>
      <c r="T373" s="169"/>
      <c r="AT373" s="164" t="s">
        <v>127</v>
      </c>
      <c r="AU373" s="164" t="s">
        <v>78</v>
      </c>
      <c r="AV373" s="14" t="s">
        <v>31</v>
      </c>
      <c r="AW373" s="14" t="s">
        <v>30</v>
      </c>
      <c r="AX373" s="14" t="s">
        <v>69</v>
      </c>
      <c r="AY373" s="164" t="s">
        <v>118</v>
      </c>
    </row>
    <row r="374" spans="2:51" s="14" customFormat="1" ht="11.25">
      <c r="B374" s="163"/>
      <c r="D374" s="155" t="s">
        <v>127</v>
      </c>
      <c r="E374" s="164" t="s">
        <v>3</v>
      </c>
      <c r="F374" s="165" t="s">
        <v>2198</v>
      </c>
      <c r="H374" s="164" t="s">
        <v>3</v>
      </c>
      <c r="I374" s="166"/>
      <c r="L374" s="163"/>
      <c r="M374" s="167"/>
      <c r="N374" s="168"/>
      <c r="O374" s="168"/>
      <c r="P374" s="168"/>
      <c r="Q374" s="168"/>
      <c r="R374" s="168"/>
      <c r="S374" s="168"/>
      <c r="T374" s="169"/>
      <c r="AT374" s="164" t="s">
        <v>127</v>
      </c>
      <c r="AU374" s="164" t="s">
        <v>78</v>
      </c>
      <c r="AV374" s="14" t="s">
        <v>31</v>
      </c>
      <c r="AW374" s="14" t="s">
        <v>30</v>
      </c>
      <c r="AX374" s="14" t="s">
        <v>69</v>
      </c>
      <c r="AY374" s="164" t="s">
        <v>118</v>
      </c>
    </row>
    <row r="375" spans="2:51" s="13" customFormat="1" ht="11.25">
      <c r="B375" s="154"/>
      <c r="D375" s="155" t="s">
        <v>127</v>
      </c>
      <c r="E375" s="156" t="s">
        <v>3</v>
      </c>
      <c r="F375" s="157" t="s">
        <v>2211</v>
      </c>
      <c r="H375" s="158">
        <v>2.256</v>
      </c>
      <c r="I375" s="159"/>
      <c r="L375" s="154"/>
      <c r="M375" s="160"/>
      <c r="N375" s="161"/>
      <c r="O375" s="161"/>
      <c r="P375" s="161"/>
      <c r="Q375" s="161"/>
      <c r="R375" s="161"/>
      <c r="S375" s="161"/>
      <c r="T375" s="162"/>
      <c r="AT375" s="156" t="s">
        <v>127</v>
      </c>
      <c r="AU375" s="156" t="s">
        <v>78</v>
      </c>
      <c r="AV375" s="13" t="s">
        <v>78</v>
      </c>
      <c r="AW375" s="13" t="s">
        <v>30</v>
      </c>
      <c r="AX375" s="13" t="s">
        <v>69</v>
      </c>
      <c r="AY375" s="156" t="s">
        <v>118</v>
      </c>
    </row>
    <row r="376" spans="2:51" s="15" customFormat="1" ht="11.25">
      <c r="B376" s="170"/>
      <c r="D376" s="155" t="s">
        <v>127</v>
      </c>
      <c r="E376" s="171" t="s">
        <v>3</v>
      </c>
      <c r="F376" s="172" t="s">
        <v>150</v>
      </c>
      <c r="H376" s="173">
        <v>2.256</v>
      </c>
      <c r="I376" s="174"/>
      <c r="L376" s="170"/>
      <c r="M376" s="175"/>
      <c r="N376" s="176"/>
      <c r="O376" s="176"/>
      <c r="P376" s="176"/>
      <c r="Q376" s="176"/>
      <c r="R376" s="176"/>
      <c r="S376" s="176"/>
      <c r="T376" s="177"/>
      <c r="AT376" s="171" t="s">
        <v>127</v>
      </c>
      <c r="AU376" s="171" t="s">
        <v>78</v>
      </c>
      <c r="AV376" s="15" t="s">
        <v>125</v>
      </c>
      <c r="AW376" s="15" t="s">
        <v>30</v>
      </c>
      <c r="AX376" s="15" t="s">
        <v>31</v>
      </c>
      <c r="AY376" s="171" t="s">
        <v>118</v>
      </c>
    </row>
    <row r="377" spans="2:63" s="12" customFormat="1" ht="22.9" customHeight="1">
      <c r="B377" s="127"/>
      <c r="D377" s="128" t="s">
        <v>68</v>
      </c>
      <c r="E377" s="138" t="s">
        <v>139</v>
      </c>
      <c r="F377" s="138" t="s">
        <v>2212</v>
      </c>
      <c r="I377" s="130"/>
      <c r="J377" s="139">
        <f>BK377</f>
        <v>0</v>
      </c>
      <c r="L377" s="127"/>
      <c r="M377" s="132"/>
      <c r="N377" s="133"/>
      <c r="O377" s="133"/>
      <c r="P377" s="134">
        <f>SUM(P378:P497)</f>
        <v>0</v>
      </c>
      <c r="Q377" s="133"/>
      <c r="R377" s="134">
        <f>SUM(R378:R497)</f>
        <v>788.0577362</v>
      </c>
      <c r="S377" s="133"/>
      <c r="T377" s="135">
        <f>SUM(T378:T497)</f>
        <v>0</v>
      </c>
      <c r="AR377" s="128" t="s">
        <v>31</v>
      </c>
      <c r="AT377" s="136" t="s">
        <v>68</v>
      </c>
      <c r="AU377" s="136" t="s">
        <v>31</v>
      </c>
      <c r="AY377" s="128" t="s">
        <v>118</v>
      </c>
      <c r="BK377" s="137">
        <f>SUM(BK378:BK497)</f>
        <v>0</v>
      </c>
    </row>
    <row r="378" spans="1:65" s="2" customFormat="1" ht="21.75" customHeight="1">
      <c r="A378" s="35"/>
      <c r="B378" s="140"/>
      <c r="C378" s="141" t="s">
        <v>740</v>
      </c>
      <c r="D378" s="141" t="s">
        <v>121</v>
      </c>
      <c r="E378" s="142" t="s">
        <v>2213</v>
      </c>
      <c r="F378" s="143" t="s">
        <v>2214</v>
      </c>
      <c r="G378" s="144" t="s">
        <v>270</v>
      </c>
      <c r="H378" s="145">
        <v>1740</v>
      </c>
      <c r="I378" s="146"/>
      <c r="J378" s="147">
        <f>ROUND(I378*H378,2)</f>
        <v>0</v>
      </c>
      <c r="K378" s="143" t="s">
        <v>271</v>
      </c>
      <c r="L378" s="36"/>
      <c r="M378" s="148" t="s">
        <v>3</v>
      </c>
      <c r="N378" s="149" t="s">
        <v>40</v>
      </c>
      <c r="O378" s="56"/>
      <c r="P378" s="150">
        <f>O378*H378</f>
        <v>0</v>
      </c>
      <c r="Q378" s="150">
        <v>0</v>
      </c>
      <c r="R378" s="150">
        <f>Q378*H378</f>
        <v>0</v>
      </c>
      <c r="S378" s="150">
        <v>0</v>
      </c>
      <c r="T378" s="151">
        <f>S378*H378</f>
        <v>0</v>
      </c>
      <c r="U378" s="35"/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  <c r="AR378" s="152" t="s">
        <v>125</v>
      </c>
      <c r="AT378" s="152" t="s">
        <v>121</v>
      </c>
      <c r="AU378" s="152" t="s">
        <v>78</v>
      </c>
      <c r="AY378" s="20" t="s">
        <v>118</v>
      </c>
      <c r="BE378" s="153">
        <f>IF(N378="základní",J378,0)</f>
        <v>0</v>
      </c>
      <c r="BF378" s="153">
        <f>IF(N378="snížená",J378,0)</f>
        <v>0</v>
      </c>
      <c r="BG378" s="153">
        <f>IF(N378="zákl. přenesená",J378,0)</f>
        <v>0</v>
      </c>
      <c r="BH378" s="153">
        <f>IF(N378="sníž. přenesená",J378,0)</f>
        <v>0</v>
      </c>
      <c r="BI378" s="153">
        <f>IF(N378="nulová",J378,0)</f>
        <v>0</v>
      </c>
      <c r="BJ378" s="20" t="s">
        <v>31</v>
      </c>
      <c r="BK378" s="153">
        <f>ROUND(I378*H378,2)</f>
        <v>0</v>
      </c>
      <c r="BL378" s="20" t="s">
        <v>125</v>
      </c>
      <c r="BM378" s="152" t="s">
        <v>2215</v>
      </c>
    </row>
    <row r="379" spans="1:47" s="2" customFormat="1" ht="11.25">
      <c r="A379" s="35"/>
      <c r="B379" s="36"/>
      <c r="C379" s="35"/>
      <c r="D379" s="181" t="s">
        <v>273</v>
      </c>
      <c r="E379" s="35"/>
      <c r="F379" s="182" t="s">
        <v>2216</v>
      </c>
      <c r="G379" s="35"/>
      <c r="H379" s="35"/>
      <c r="I379" s="183"/>
      <c r="J379" s="35"/>
      <c r="K379" s="35"/>
      <c r="L379" s="36"/>
      <c r="M379" s="184"/>
      <c r="N379" s="185"/>
      <c r="O379" s="56"/>
      <c r="P379" s="56"/>
      <c r="Q379" s="56"/>
      <c r="R379" s="56"/>
      <c r="S379" s="56"/>
      <c r="T379" s="57"/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T379" s="20" t="s">
        <v>273</v>
      </c>
      <c r="AU379" s="20" t="s">
        <v>78</v>
      </c>
    </row>
    <row r="380" spans="2:51" s="14" customFormat="1" ht="11.25">
      <c r="B380" s="163"/>
      <c r="D380" s="155" t="s">
        <v>127</v>
      </c>
      <c r="E380" s="164" t="s">
        <v>3</v>
      </c>
      <c r="F380" s="165" t="s">
        <v>2217</v>
      </c>
      <c r="H380" s="164" t="s">
        <v>3</v>
      </c>
      <c r="I380" s="166"/>
      <c r="L380" s="163"/>
      <c r="M380" s="167"/>
      <c r="N380" s="168"/>
      <c r="O380" s="168"/>
      <c r="P380" s="168"/>
      <c r="Q380" s="168"/>
      <c r="R380" s="168"/>
      <c r="S380" s="168"/>
      <c r="T380" s="169"/>
      <c r="AT380" s="164" t="s">
        <v>127</v>
      </c>
      <c r="AU380" s="164" t="s">
        <v>78</v>
      </c>
      <c r="AV380" s="14" t="s">
        <v>31</v>
      </c>
      <c r="AW380" s="14" t="s">
        <v>30</v>
      </c>
      <c r="AX380" s="14" t="s">
        <v>69</v>
      </c>
      <c r="AY380" s="164" t="s">
        <v>118</v>
      </c>
    </row>
    <row r="381" spans="2:51" s="13" customFormat="1" ht="11.25">
      <c r="B381" s="154"/>
      <c r="D381" s="155" t="s">
        <v>127</v>
      </c>
      <c r="E381" s="156" t="s">
        <v>3</v>
      </c>
      <c r="F381" s="157" t="s">
        <v>2218</v>
      </c>
      <c r="H381" s="158">
        <v>1740</v>
      </c>
      <c r="I381" s="159"/>
      <c r="L381" s="154"/>
      <c r="M381" s="160"/>
      <c r="N381" s="161"/>
      <c r="O381" s="161"/>
      <c r="P381" s="161"/>
      <c r="Q381" s="161"/>
      <c r="R381" s="161"/>
      <c r="S381" s="161"/>
      <c r="T381" s="162"/>
      <c r="AT381" s="156" t="s">
        <v>127</v>
      </c>
      <c r="AU381" s="156" t="s">
        <v>78</v>
      </c>
      <c r="AV381" s="13" t="s">
        <v>78</v>
      </c>
      <c r="AW381" s="13" t="s">
        <v>30</v>
      </c>
      <c r="AX381" s="13" t="s">
        <v>31</v>
      </c>
      <c r="AY381" s="156" t="s">
        <v>118</v>
      </c>
    </row>
    <row r="382" spans="1:65" s="2" customFormat="1" ht="21.75" customHeight="1">
      <c r="A382" s="35"/>
      <c r="B382" s="140"/>
      <c r="C382" s="141" t="s">
        <v>751</v>
      </c>
      <c r="D382" s="141" t="s">
        <v>121</v>
      </c>
      <c r="E382" s="142" t="s">
        <v>2219</v>
      </c>
      <c r="F382" s="143" t="s">
        <v>2220</v>
      </c>
      <c r="G382" s="144" t="s">
        <v>270</v>
      </c>
      <c r="H382" s="145">
        <v>1951</v>
      </c>
      <c r="I382" s="146"/>
      <c r="J382" s="147">
        <f>ROUND(I382*H382,2)</f>
        <v>0</v>
      </c>
      <c r="K382" s="143" t="s">
        <v>271</v>
      </c>
      <c r="L382" s="36"/>
      <c r="M382" s="148" t="s">
        <v>3</v>
      </c>
      <c r="N382" s="149" t="s">
        <v>40</v>
      </c>
      <c r="O382" s="56"/>
      <c r="P382" s="150">
        <f>O382*H382</f>
        <v>0</v>
      </c>
      <c r="Q382" s="150">
        <v>0</v>
      </c>
      <c r="R382" s="150">
        <f>Q382*H382</f>
        <v>0</v>
      </c>
      <c r="S382" s="150">
        <v>0</v>
      </c>
      <c r="T382" s="151">
        <f>S382*H382</f>
        <v>0</v>
      </c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R382" s="152" t="s">
        <v>125</v>
      </c>
      <c r="AT382" s="152" t="s">
        <v>121</v>
      </c>
      <c r="AU382" s="152" t="s">
        <v>78</v>
      </c>
      <c r="AY382" s="20" t="s">
        <v>118</v>
      </c>
      <c r="BE382" s="153">
        <f>IF(N382="základní",J382,0)</f>
        <v>0</v>
      </c>
      <c r="BF382" s="153">
        <f>IF(N382="snížená",J382,0)</f>
        <v>0</v>
      </c>
      <c r="BG382" s="153">
        <f>IF(N382="zákl. přenesená",J382,0)</f>
        <v>0</v>
      </c>
      <c r="BH382" s="153">
        <f>IF(N382="sníž. přenesená",J382,0)</f>
        <v>0</v>
      </c>
      <c r="BI382" s="153">
        <f>IF(N382="nulová",J382,0)</f>
        <v>0</v>
      </c>
      <c r="BJ382" s="20" t="s">
        <v>31</v>
      </c>
      <c r="BK382" s="153">
        <f>ROUND(I382*H382,2)</f>
        <v>0</v>
      </c>
      <c r="BL382" s="20" t="s">
        <v>125</v>
      </c>
      <c r="BM382" s="152" t="s">
        <v>2221</v>
      </c>
    </row>
    <row r="383" spans="1:47" s="2" customFormat="1" ht="11.25">
      <c r="A383" s="35"/>
      <c r="B383" s="36"/>
      <c r="C383" s="35"/>
      <c r="D383" s="181" t="s">
        <v>273</v>
      </c>
      <c r="E383" s="35"/>
      <c r="F383" s="182" t="s">
        <v>2222</v>
      </c>
      <c r="G383" s="35"/>
      <c r="H383" s="35"/>
      <c r="I383" s="183"/>
      <c r="J383" s="35"/>
      <c r="K383" s="35"/>
      <c r="L383" s="36"/>
      <c r="M383" s="184"/>
      <c r="N383" s="185"/>
      <c r="O383" s="56"/>
      <c r="P383" s="56"/>
      <c r="Q383" s="56"/>
      <c r="R383" s="56"/>
      <c r="S383" s="56"/>
      <c r="T383" s="57"/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T383" s="20" t="s">
        <v>273</v>
      </c>
      <c r="AU383" s="20" t="s">
        <v>78</v>
      </c>
    </row>
    <row r="384" spans="2:51" s="14" customFormat="1" ht="11.25">
      <c r="B384" s="163"/>
      <c r="D384" s="155" t="s">
        <v>127</v>
      </c>
      <c r="E384" s="164" t="s">
        <v>3</v>
      </c>
      <c r="F384" s="165" t="s">
        <v>2217</v>
      </c>
      <c r="H384" s="164" t="s">
        <v>3</v>
      </c>
      <c r="I384" s="166"/>
      <c r="L384" s="163"/>
      <c r="M384" s="167"/>
      <c r="N384" s="168"/>
      <c r="O384" s="168"/>
      <c r="P384" s="168"/>
      <c r="Q384" s="168"/>
      <c r="R384" s="168"/>
      <c r="S384" s="168"/>
      <c r="T384" s="169"/>
      <c r="AT384" s="164" t="s">
        <v>127</v>
      </c>
      <c r="AU384" s="164" t="s">
        <v>78</v>
      </c>
      <c r="AV384" s="14" t="s">
        <v>31</v>
      </c>
      <c r="AW384" s="14" t="s">
        <v>30</v>
      </c>
      <c r="AX384" s="14" t="s">
        <v>69</v>
      </c>
      <c r="AY384" s="164" t="s">
        <v>118</v>
      </c>
    </row>
    <row r="385" spans="2:51" s="13" customFormat="1" ht="11.25">
      <c r="B385" s="154"/>
      <c r="D385" s="155" t="s">
        <v>127</v>
      </c>
      <c r="E385" s="156" t="s">
        <v>3</v>
      </c>
      <c r="F385" s="157" t="s">
        <v>2223</v>
      </c>
      <c r="H385" s="158">
        <v>13</v>
      </c>
      <c r="I385" s="159"/>
      <c r="L385" s="154"/>
      <c r="M385" s="160"/>
      <c r="N385" s="161"/>
      <c r="O385" s="161"/>
      <c r="P385" s="161"/>
      <c r="Q385" s="161"/>
      <c r="R385" s="161"/>
      <c r="S385" s="161"/>
      <c r="T385" s="162"/>
      <c r="AT385" s="156" t="s">
        <v>127</v>
      </c>
      <c r="AU385" s="156" t="s">
        <v>78</v>
      </c>
      <c r="AV385" s="13" t="s">
        <v>78</v>
      </c>
      <c r="AW385" s="13" t="s">
        <v>30</v>
      </c>
      <c r="AX385" s="13" t="s">
        <v>69</v>
      </c>
      <c r="AY385" s="156" t="s">
        <v>118</v>
      </c>
    </row>
    <row r="386" spans="2:51" s="13" customFormat="1" ht="11.25">
      <c r="B386" s="154"/>
      <c r="D386" s="155" t="s">
        <v>127</v>
      </c>
      <c r="E386" s="156" t="s">
        <v>3</v>
      </c>
      <c r="F386" s="157" t="s">
        <v>2224</v>
      </c>
      <c r="H386" s="158">
        <v>1827</v>
      </c>
      <c r="I386" s="159"/>
      <c r="L386" s="154"/>
      <c r="M386" s="160"/>
      <c r="N386" s="161"/>
      <c r="O386" s="161"/>
      <c r="P386" s="161"/>
      <c r="Q386" s="161"/>
      <c r="R386" s="161"/>
      <c r="S386" s="161"/>
      <c r="T386" s="162"/>
      <c r="AT386" s="156" t="s">
        <v>127</v>
      </c>
      <c r="AU386" s="156" t="s">
        <v>78</v>
      </c>
      <c r="AV386" s="13" t="s">
        <v>78</v>
      </c>
      <c r="AW386" s="13" t="s">
        <v>30</v>
      </c>
      <c r="AX386" s="13" t="s">
        <v>69</v>
      </c>
      <c r="AY386" s="156" t="s">
        <v>118</v>
      </c>
    </row>
    <row r="387" spans="2:51" s="13" customFormat="1" ht="11.25">
      <c r="B387" s="154"/>
      <c r="D387" s="155" t="s">
        <v>127</v>
      </c>
      <c r="E387" s="156" t="s">
        <v>3</v>
      </c>
      <c r="F387" s="157" t="s">
        <v>2225</v>
      </c>
      <c r="H387" s="158">
        <v>111</v>
      </c>
      <c r="I387" s="159"/>
      <c r="L387" s="154"/>
      <c r="M387" s="160"/>
      <c r="N387" s="161"/>
      <c r="O387" s="161"/>
      <c r="P387" s="161"/>
      <c r="Q387" s="161"/>
      <c r="R387" s="161"/>
      <c r="S387" s="161"/>
      <c r="T387" s="162"/>
      <c r="AT387" s="156" t="s">
        <v>127</v>
      </c>
      <c r="AU387" s="156" t="s">
        <v>78</v>
      </c>
      <c r="AV387" s="13" t="s">
        <v>78</v>
      </c>
      <c r="AW387" s="13" t="s">
        <v>30</v>
      </c>
      <c r="AX387" s="13" t="s">
        <v>69</v>
      </c>
      <c r="AY387" s="156" t="s">
        <v>118</v>
      </c>
    </row>
    <row r="388" spans="2:51" s="15" customFormat="1" ht="11.25">
      <c r="B388" s="170"/>
      <c r="D388" s="155" t="s">
        <v>127</v>
      </c>
      <c r="E388" s="171" t="s">
        <v>3</v>
      </c>
      <c r="F388" s="172" t="s">
        <v>150</v>
      </c>
      <c r="H388" s="173">
        <v>1951</v>
      </c>
      <c r="I388" s="174"/>
      <c r="L388" s="170"/>
      <c r="M388" s="175"/>
      <c r="N388" s="176"/>
      <c r="O388" s="176"/>
      <c r="P388" s="176"/>
      <c r="Q388" s="176"/>
      <c r="R388" s="176"/>
      <c r="S388" s="176"/>
      <c r="T388" s="177"/>
      <c r="AT388" s="171" t="s">
        <v>127</v>
      </c>
      <c r="AU388" s="171" t="s">
        <v>78</v>
      </c>
      <c r="AV388" s="15" t="s">
        <v>125</v>
      </c>
      <c r="AW388" s="15" t="s">
        <v>30</v>
      </c>
      <c r="AX388" s="15" t="s">
        <v>31</v>
      </c>
      <c r="AY388" s="171" t="s">
        <v>118</v>
      </c>
    </row>
    <row r="389" spans="1:65" s="2" customFormat="1" ht="21.75" customHeight="1">
      <c r="A389" s="35"/>
      <c r="B389" s="140"/>
      <c r="C389" s="141" t="s">
        <v>758</v>
      </c>
      <c r="D389" s="141" t="s">
        <v>121</v>
      </c>
      <c r="E389" s="142" t="s">
        <v>2226</v>
      </c>
      <c r="F389" s="143" t="s">
        <v>2227</v>
      </c>
      <c r="G389" s="144" t="s">
        <v>270</v>
      </c>
      <c r="H389" s="145">
        <v>5017</v>
      </c>
      <c r="I389" s="146"/>
      <c r="J389" s="147">
        <f>ROUND(I389*H389,2)</f>
        <v>0</v>
      </c>
      <c r="K389" s="143" t="s">
        <v>271</v>
      </c>
      <c r="L389" s="36"/>
      <c r="M389" s="148" t="s">
        <v>3</v>
      </c>
      <c r="N389" s="149" t="s">
        <v>40</v>
      </c>
      <c r="O389" s="56"/>
      <c r="P389" s="150">
        <f>O389*H389</f>
        <v>0</v>
      </c>
      <c r="Q389" s="150">
        <v>0</v>
      </c>
      <c r="R389" s="150">
        <f>Q389*H389</f>
        <v>0</v>
      </c>
      <c r="S389" s="150">
        <v>0</v>
      </c>
      <c r="T389" s="151">
        <f>S389*H389</f>
        <v>0</v>
      </c>
      <c r="U389" s="35"/>
      <c r="V389" s="35"/>
      <c r="W389" s="35"/>
      <c r="X389" s="35"/>
      <c r="Y389" s="35"/>
      <c r="Z389" s="35"/>
      <c r="AA389" s="35"/>
      <c r="AB389" s="35"/>
      <c r="AC389" s="35"/>
      <c r="AD389" s="35"/>
      <c r="AE389" s="35"/>
      <c r="AR389" s="152" t="s">
        <v>125</v>
      </c>
      <c r="AT389" s="152" t="s">
        <v>121</v>
      </c>
      <c r="AU389" s="152" t="s">
        <v>78</v>
      </c>
      <c r="AY389" s="20" t="s">
        <v>118</v>
      </c>
      <c r="BE389" s="153">
        <f>IF(N389="základní",J389,0)</f>
        <v>0</v>
      </c>
      <c r="BF389" s="153">
        <f>IF(N389="snížená",J389,0)</f>
        <v>0</v>
      </c>
      <c r="BG389" s="153">
        <f>IF(N389="zákl. přenesená",J389,0)</f>
        <v>0</v>
      </c>
      <c r="BH389" s="153">
        <f>IF(N389="sníž. přenesená",J389,0)</f>
        <v>0</v>
      </c>
      <c r="BI389" s="153">
        <f>IF(N389="nulová",J389,0)</f>
        <v>0</v>
      </c>
      <c r="BJ389" s="20" t="s">
        <v>31</v>
      </c>
      <c r="BK389" s="153">
        <f>ROUND(I389*H389,2)</f>
        <v>0</v>
      </c>
      <c r="BL389" s="20" t="s">
        <v>125</v>
      </c>
      <c r="BM389" s="152" t="s">
        <v>2228</v>
      </c>
    </row>
    <row r="390" spans="1:47" s="2" customFormat="1" ht="11.25">
      <c r="A390" s="35"/>
      <c r="B390" s="36"/>
      <c r="C390" s="35"/>
      <c r="D390" s="181" t="s">
        <v>273</v>
      </c>
      <c r="E390" s="35"/>
      <c r="F390" s="182" t="s">
        <v>2229</v>
      </c>
      <c r="G390" s="35"/>
      <c r="H390" s="35"/>
      <c r="I390" s="183"/>
      <c r="J390" s="35"/>
      <c r="K390" s="35"/>
      <c r="L390" s="36"/>
      <c r="M390" s="184"/>
      <c r="N390" s="185"/>
      <c r="O390" s="56"/>
      <c r="P390" s="56"/>
      <c r="Q390" s="56"/>
      <c r="R390" s="56"/>
      <c r="S390" s="56"/>
      <c r="T390" s="57"/>
      <c r="U390" s="35"/>
      <c r="V390" s="35"/>
      <c r="W390" s="35"/>
      <c r="X390" s="35"/>
      <c r="Y390" s="35"/>
      <c r="Z390" s="35"/>
      <c r="AA390" s="35"/>
      <c r="AB390" s="35"/>
      <c r="AC390" s="35"/>
      <c r="AD390" s="35"/>
      <c r="AE390" s="35"/>
      <c r="AT390" s="20" t="s">
        <v>273</v>
      </c>
      <c r="AU390" s="20" t="s">
        <v>78</v>
      </c>
    </row>
    <row r="391" spans="2:51" s="14" customFormat="1" ht="11.25">
      <c r="B391" s="163"/>
      <c r="D391" s="155" t="s">
        <v>127</v>
      </c>
      <c r="E391" s="164" t="s">
        <v>3</v>
      </c>
      <c r="F391" s="165" t="s">
        <v>2217</v>
      </c>
      <c r="H391" s="164" t="s">
        <v>3</v>
      </c>
      <c r="I391" s="166"/>
      <c r="L391" s="163"/>
      <c r="M391" s="167"/>
      <c r="N391" s="168"/>
      <c r="O391" s="168"/>
      <c r="P391" s="168"/>
      <c r="Q391" s="168"/>
      <c r="R391" s="168"/>
      <c r="S391" s="168"/>
      <c r="T391" s="169"/>
      <c r="AT391" s="164" t="s">
        <v>127</v>
      </c>
      <c r="AU391" s="164" t="s">
        <v>78</v>
      </c>
      <c r="AV391" s="14" t="s">
        <v>31</v>
      </c>
      <c r="AW391" s="14" t="s">
        <v>30</v>
      </c>
      <c r="AX391" s="14" t="s">
        <v>69</v>
      </c>
      <c r="AY391" s="164" t="s">
        <v>118</v>
      </c>
    </row>
    <row r="392" spans="2:51" s="14" customFormat="1" ht="11.25">
      <c r="B392" s="163"/>
      <c r="D392" s="155" t="s">
        <v>127</v>
      </c>
      <c r="E392" s="164" t="s">
        <v>3</v>
      </c>
      <c r="F392" s="165" t="s">
        <v>2230</v>
      </c>
      <c r="H392" s="164" t="s">
        <v>3</v>
      </c>
      <c r="I392" s="166"/>
      <c r="L392" s="163"/>
      <c r="M392" s="167"/>
      <c r="N392" s="168"/>
      <c r="O392" s="168"/>
      <c r="P392" s="168"/>
      <c r="Q392" s="168"/>
      <c r="R392" s="168"/>
      <c r="S392" s="168"/>
      <c r="T392" s="169"/>
      <c r="AT392" s="164" t="s">
        <v>127</v>
      </c>
      <c r="AU392" s="164" t="s">
        <v>78</v>
      </c>
      <c r="AV392" s="14" t="s">
        <v>31</v>
      </c>
      <c r="AW392" s="14" t="s">
        <v>30</v>
      </c>
      <c r="AX392" s="14" t="s">
        <v>69</v>
      </c>
      <c r="AY392" s="164" t="s">
        <v>118</v>
      </c>
    </row>
    <row r="393" spans="2:51" s="13" customFormat="1" ht="11.25">
      <c r="B393" s="154"/>
      <c r="D393" s="155" t="s">
        <v>127</v>
      </c>
      <c r="E393" s="156" t="s">
        <v>3</v>
      </c>
      <c r="F393" s="157" t="s">
        <v>2231</v>
      </c>
      <c r="H393" s="158">
        <v>2126</v>
      </c>
      <c r="I393" s="159"/>
      <c r="L393" s="154"/>
      <c r="M393" s="160"/>
      <c r="N393" s="161"/>
      <c r="O393" s="161"/>
      <c r="P393" s="161"/>
      <c r="Q393" s="161"/>
      <c r="R393" s="161"/>
      <c r="S393" s="161"/>
      <c r="T393" s="162"/>
      <c r="AT393" s="156" t="s">
        <v>127</v>
      </c>
      <c r="AU393" s="156" t="s">
        <v>78</v>
      </c>
      <c r="AV393" s="13" t="s">
        <v>78</v>
      </c>
      <c r="AW393" s="13" t="s">
        <v>30</v>
      </c>
      <c r="AX393" s="13" t="s">
        <v>69</v>
      </c>
      <c r="AY393" s="156" t="s">
        <v>118</v>
      </c>
    </row>
    <row r="394" spans="2:51" s="13" customFormat="1" ht="11.25">
      <c r="B394" s="154"/>
      <c r="D394" s="155" t="s">
        <v>127</v>
      </c>
      <c r="E394" s="156" t="s">
        <v>3</v>
      </c>
      <c r="F394" s="157" t="s">
        <v>2232</v>
      </c>
      <c r="H394" s="158">
        <v>1551</v>
      </c>
      <c r="I394" s="159"/>
      <c r="L394" s="154"/>
      <c r="M394" s="160"/>
      <c r="N394" s="161"/>
      <c r="O394" s="161"/>
      <c r="P394" s="161"/>
      <c r="Q394" s="161"/>
      <c r="R394" s="161"/>
      <c r="S394" s="161"/>
      <c r="T394" s="162"/>
      <c r="AT394" s="156" t="s">
        <v>127</v>
      </c>
      <c r="AU394" s="156" t="s">
        <v>78</v>
      </c>
      <c r="AV394" s="13" t="s">
        <v>78</v>
      </c>
      <c r="AW394" s="13" t="s">
        <v>30</v>
      </c>
      <c r="AX394" s="13" t="s">
        <v>69</v>
      </c>
      <c r="AY394" s="156" t="s">
        <v>118</v>
      </c>
    </row>
    <row r="395" spans="2:51" s="13" customFormat="1" ht="11.25">
      <c r="B395" s="154"/>
      <c r="D395" s="155" t="s">
        <v>127</v>
      </c>
      <c r="E395" s="156" t="s">
        <v>3</v>
      </c>
      <c r="F395" s="157" t="s">
        <v>2233</v>
      </c>
      <c r="H395" s="158">
        <v>92</v>
      </c>
      <c r="I395" s="159"/>
      <c r="L395" s="154"/>
      <c r="M395" s="160"/>
      <c r="N395" s="161"/>
      <c r="O395" s="161"/>
      <c r="P395" s="161"/>
      <c r="Q395" s="161"/>
      <c r="R395" s="161"/>
      <c r="S395" s="161"/>
      <c r="T395" s="162"/>
      <c r="AT395" s="156" t="s">
        <v>127</v>
      </c>
      <c r="AU395" s="156" t="s">
        <v>78</v>
      </c>
      <c r="AV395" s="13" t="s">
        <v>78</v>
      </c>
      <c r="AW395" s="13" t="s">
        <v>30</v>
      </c>
      <c r="AX395" s="13" t="s">
        <v>69</v>
      </c>
      <c r="AY395" s="156" t="s">
        <v>118</v>
      </c>
    </row>
    <row r="396" spans="2:51" s="13" customFormat="1" ht="11.25">
      <c r="B396" s="154"/>
      <c r="D396" s="155" t="s">
        <v>127</v>
      </c>
      <c r="E396" s="156" t="s">
        <v>3</v>
      </c>
      <c r="F396" s="157" t="s">
        <v>2234</v>
      </c>
      <c r="H396" s="158">
        <v>457</v>
      </c>
      <c r="I396" s="159"/>
      <c r="L396" s="154"/>
      <c r="M396" s="160"/>
      <c r="N396" s="161"/>
      <c r="O396" s="161"/>
      <c r="P396" s="161"/>
      <c r="Q396" s="161"/>
      <c r="R396" s="161"/>
      <c r="S396" s="161"/>
      <c r="T396" s="162"/>
      <c r="AT396" s="156" t="s">
        <v>127</v>
      </c>
      <c r="AU396" s="156" t="s">
        <v>78</v>
      </c>
      <c r="AV396" s="13" t="s">
        <v>78</v>
      </c>
      <c r="AW396" s="13" t="s">
        <v>30</v>
      </c>
      <c r="AX396" s="13" t="s">
        <v>69</v>
      </c>
      <c r="AY396" s="156" t="s">
        <v>118</v>
      </c>
    </row>
    <row r="397" spans="2:51" s="13" customFormat="1" ht="11.25">
      <c r="B397" s="154"/>
      <c r="D397" s="155" t="s">
        <v>127</v>
      </c>
      <c r="E397" s="156" t="s">
        <v>3</v>
      </c>
      <c r="F397" s="157" t="s">
        <v>2235</v>
      </c>
      <c r="H397" s="158">
        <v>31</v>
      </c>
      <c r="I397" s="159"/>
      <c r="L397" s="154"/>
      <c r="M397" s="160"/>
      <c r="N397" s="161"/>
      <c r="O397" s="161"/>
      <c r="P397" s="161"/>
      <c r="Q397" s="161"/>
      <c r="R397" s="161"/>
      <c r="S397" s="161"/>
      <c r="T397" s="162"/>
      <c r="AT397" s="156" t="s">
        <v>127</v>
      </c>
      <c r="AU397" s="156" t="s">
        <v>78</v>
      </c>
      <c r="AV397" s="13" t="s">
        <v>78</v>
      </c>
      <c r="AW397" s="13" t="s">
        <v>30</v>
      </c>
      <c r="AX397" s="13" t="s">
        <v>69</v>
      </c>
      <c r="AY397" s="156" t="s">
        <v>118</v>
      </c>
    </row>
    <row r="398" spans="2:51" s="13" customFormat="1" ht="11.25">
      <c r="B398" s="154"/>
      <c r="D398" s="155" t="s">
        <v>127</v>
      </c>
      <c r="E398" s="156" t="s">
        <v>3</v>
      </c>
      <c r="F398" s="157" t="s">
        <v>2236</v>
      </c>
      <c r="H398" s="158">
        <v>760</v>
      </c>
      <c r="I398" s="159"/>
      <c r="L398" s="154"/>
      <c r="M398" s="160"/>
      <c r="N398" s="161"/>
      <c r="O398" s="161"/>
      <c r="P398" s="161"/>
      <c r="Q398" s="161"/>
      <c r="R398" s="161"/>
      <c r="S398" s="161"/>
      <c r="T398" s="162"/>
      <c r="AT398" s="156" t="s">
        <v>127</v>
      </c>
      <c r="AU398" s="156" t="s">
        <v>78</v>
      </c>
      <c r="AV398" s="13" t="s">
        <v>78</v>
      </c>
      <c r="AW398" s="13" t="s">
        <v>30</v>
      </c>
      <c r="AX398" s="13" t="s">
        <v>69</v>
      </c>
      <c r="AY398" s="156" t="s">
        <v>118</v>
      </c>
    </row>
    <row r="399" spans="2:51" s="15" customFormat="1" ht="11.25">
      <c r="B399" s="170"/>
      <c r="D399" s="155" t="s">
        <v>127</v>
      </c>
      <c r="E399" s="171" t="s">
        <v>3</v>
      </c>
      <c r="F399" s="172" t="s">
        <v>150</v>
      </c>
      <c r="H399" s="173">
        <v>5017</v>
      </c>
      <c r="I399" s="174"/>
      <c r="L399" s="170"/>
      <c r="M399" s="175"/>
      <c r="N399" s="176"/>
      <c r="O399" s="176"/>
      <c r="P399" s="176"/>
      <c r="Q399" s="176"/>
      <c r="R399" s="176"/>
      <c r="S399" s="176"/>
      <c r="T399" s="177"/>
      <c r="AT399" s="171" t="s">
        <v>127</v>
      </c>
      <c r="AU399" s="171" t="s">
        <v>78</v>
      </c>
      <c r="AV399" s="15" t="s">
        <v>125</v>
      </c>
      <c r="AW399" s="15" t="s">
        <v>30</v>
      </c>
      <c r="AX399" s="15" t="s">
        <v>31</v>
      </c>
      <c r="AY399" s="171" t="s">
        <v>118</v>
      </c>
    </row>
    <row r="400" spans="1:65" s="2" customFormat="1" ht="21.75" customHeight="1">
      <c r="A400" s="35"/>
      <c r="B400" s="140"/>
      <c r="C400" s="141" t="s">
        <v>764</v>
      </c>
      <c r="D400" s="141" t="s">
        <v>121</v>
      </c>
      <c r="E400" s="142" t="s">
        <v>2237</v>
      </c>
      <c r="F400" s="143" t="s">
        <v>2238</v>
      </c>
      <c r="G400" s="144" t="s">
        <v>270</v>
      </c>
      <c r="H400" s="145">
        <v>7408</v>
      </c>
      <c r="I400" s="146"/>
      <c r="J400" s="147">
        <f>ROUND(I400*H400,2)</f>
        <v>0</v>
      </c>
      <c r="K400" s="143" t="s">
        <v>271</v>
      </c>
      <c r="L400" s="36"/>
      <c r="M400" s="148" t="s">
        <v>3</v>
      </c>
      <c r="N400" s="149" t="s">
        <v>40</v>
      </c>
      <c r="O400" s="56"/>
      <c r="P400" s="150">
        <f>O400*H400</f>
        <v>0</v>
      </c>
      <c r="Q400" s="150">
        <v>0</v>
      </c>
      <c r="R400" s="150">
        <f>Q400*H400</f>
        <v>0</v>
      </c>
      <c r="S400" s="150">
        <v>0</v>
      </c>
      <c r="T400" s="151">
        <f>S400*H400</f>
        <v>0</v>
      </c>
      <c r="U400" s="35"/>
      <c r="V400" s="35"/>
      <c r="W400" s="35"/>
      <c r="X400" s="35"/>
      <c r="Y400" s="35"/>
      <c r="Z400" s="35"/>
      <c r="AA400" s="35"/>
      <c r="AB400" s="35"/>
      <c r="AC400" s="35"/>
      <c r="AD400" s="35"/>
      <c r="AE400" s="35"/>
      <c r="AR400" s="152" t="s">
        <v>125</v>
      </c>
      <c r="AT400" s="152" t="s">
        <v>121</v>
      </c>
      <c r="AU400" s="152" t="s">
        <v>78</v>
      </c>
      <c r="AY400" s="20" t="s">
        <v>118</v>
      </c>
      <c r="BE400" s="153">
        <f>IF(N400="základní",J400,0)</f>
        <v>0</v>
      </c>
      <c r="BF400" s="153">
        <f>IF(N400="snížená",J400,0)</f>
        <v>0</v>
      </c>
      <c r="BG400" s="153">
        <f>IF(N400="zákl. přenesená",J400,0)</f>
        <v>0</v>
      </c>
      <c r="BH400" s="153">
        <f>IF(N400="sníž. přenesená",J400,0)</f>
        <v>0</v>
      </c>
      <c r="BI400" s="153">
        <f>IF(N400="nulová",J400,0)</f>
        <v>0</v>
      </c>
      <c r="BJ400" s="20" t="s">
        <v>31</v>
      </c>
      <c r="BK400" s="153">
        <f>ROUND(I400*H400,2)</f>
        <v>0</v>
      </c>
      <c r="BL400" s="20" t="s">
        <v>125</v>
      </c>
      <c r="BM400" s="152" t="s">
        <v>2239</v>
      </c>
    </row>
    <row r="401" spans="1:47" s="2" customFormat="1" ht="11.25">
      <c r="A401" s="35"/>
      <c r="B401" s="36"/>
      <c r="C401" s="35"/>
      <c r="D401" s="181" t="s">
        <v>273</v>
      </c>
      <c r="E401" s="35"/>
      <c r="F401" s="182" t="s">
        <v>2240</v>
      </c>
      <c r="G401" s="35"/>
      <c r="H401" s="35"/>
      <c r="I401" s="183"/>
      <c r="J401" s="35"/>
      <c r="K401" s="35"/>
      <c r="L401" s="36"/>
      <c r="M401" s="184"/>
      <c r="N401" s="185"/>
      <c r="O401" s="56"/>
      <c r="P401" s="56"/>
      <c r="Q401" s="56"/>
      <c r="R401" s="56"/>
      <c r="S401" s="56"/>
      <c r="T401" s="57"/>
      <c r="U401" s="35"/>
      <c r="V401" s="35"/>
      <c r="W401" s="35"/>
      <c r="X401" s="35"/>
      <c r="Y401" s="35"/>
      <c r="Z401" s="35"/>
      <c r="AA401" s="35"/>
      <c r="AB401" s="35"/>
      <c r="AC401" s="35"/>
      <c r="AD401" s="35"/>
      <c r="AE401" s="35"/>
      <c r="AT401" s="20" t="s">
        <v>273</v>
      </c>
      <c r="AU401" s="20" t="s">
        <v>78</v>
      </c>
    </row>
    <row r="402" spans="2:51" s="14" customFormat="1" ht="11.25">
      <c r="B402" s="163"/>
      <c r="D402" s="155" t="s">
        <v>127</v>
      </c>
      <c r="E402" s="164" t="s">
        <v>3</v>
      </c>
      <c r="F402" s="165" t="s">
        <v>2217</v>
      </c>
      <c r="H402" s="164" t="s">
        <v>3</v>
      </c>
      <c r="I402" s="166"/>
      <c r="L402" s="163"/>
      <c r="M402" s="167"/>
      <c r="N402" s="168"/>
      <c r="O402" s="168"/>
      <c r="P402" s="168"/>
      <c r="Q402" s="168"/>
      <c r="R402" s="168"/>
      <c r="S402" s="168"/>
      <c r="T402" s="169"/>
      <c r="AT402" s="164" t="s">
        <v>127</v>
      </c>
      <c r="AU402" s="164" t="s">
        <v>78</v>
      </c>
      <c r="AV402" s="14" t="s">
        <v>31</v>
      </c>
      <c r="AW402" s="14" t="s">
        <v>30</v>
      </c>
      <c r="AX402" s="14" t="s">
        <v>69</v>
      </c>
      <c r="AY402" s="164" t="s">
        <v>118</v>
      </c>
    </row>
    <row r="403" spans="2:51" s="13" customFormat="1" ht="11.25">
      <c r="B403" s="154"/>
      <c r="D403" s="155" t="s">
        <v>127</v>
      </c>
      <c r="E403" s="156" t="s">
        <v>3</v>
      </c>
      <c r="F403" s="157" t="s">
        <v>2241</v>
      </c>
      <c r="H403" s="158">
        <v>7408</v>
      </c>
      <c r="I403" s="159"/>
      <c r="L403" s="154"/>
      <c r="M403" s="160"/>
      <c r="N403" s="161"/>
      <c r="O403" s="161"/>
      <c r="P403" s="161"/>
      <c r="Q403" s="161"/>
      <c r="R403" s="161"/>
      <c r="S403" s="161"/>
      <c r="T403" s="162"/>
      <c r="AT403" s="156" t="s">
        <v>127</v>
      </c>
      <c r="AU403" s="156" t="s">
        <v>78</v>
      </c>
      <c r="AV403" s="13" t="s">
        <v>78</v>
      </c>
      <c r="AW403" s="13" t="s">
        <v>30</v>
      </c>
      <c r="AX403" s="13" t="s">
        <v>69</v>
      </c>
      <c r="AY403" s="156" t="s">
        <v>118</v>
      </c>
    </row>
    <row r="404" spans="2:51" s="15" customFormat="1" ht="11.25">
      <c r="B404" s="170"/>
      <c r="D404" s="155" t="s">
        <v>127</v>
      </c>
      <c r="E404" s="171" t="s">
        <v>3</v>
      </c>
      <c r="F404" s="172" t="s">
        <v>150</v>
      </c>
      <c r="H404" s="173">
        <v>7408</v>
      </c>
      <c r="I404" s="174"/>
      <c r="L404" s="170"/>
      <c r="M404" s="175"/>
      <c r="N404" s="176"/>
      <c r="O404" s="176"/>
      <c r="P404" s="176"/>
      <c r="Q404" s="176"/>
      <c r="R404" s="176"/>
      <c r="S404" s="176"/>
      <c r="T404" s="177"/>
      <c r="AT404" s="171" t="s">
        <v>127</v>
      </c>
      <c r="AU404" s="171" t="s">
        <v>78</v>
      </c>
      <c r="AV404" s="15" t="s">
        <v>125</v>
      </c>
      <c r="AW404" s="15" t="s">
        <v>30</v>
      </c>
      <c r="AX404" s="15" t="s">
        <v>31</v>
      </c>
      <c r="AY404" s="171" t="s">
        <v>118</v>
      </c>
    </row>
    <row r="405" spans="1:65" s="2" customFormat="1" ht="24.2" customHeight="1">
      <c r="A405" s="35"/>
      <c r="B405" s="140"/>
      <c r="C405" s="141" t="s">
        <v>771</v>
      </c>
      <c r="D405" s="141" t="s">
        <v>121</v>
      </c>
      <c r="E405" s="142" t="s">
        <v>2242</v>
      </c>
      <c r="F405" s="143" t="s">
        <v>2243</v>
      </c>
      <c r="G405" s="144" t="s">
        <v>270</v>
      </c>
      <c r="H405" s="145">
        <v>1758</v>
      </c>
      <c r="I405" s="146"/>
      <c r="J405" s="147">
        <f>ROUND(I405*H405,2)</f>
        <v>0</v>
      </c>
      <c r="K405" s="143" t="s">
        <v>3</v>
      </c>
      <c r="L405" s="36"/>
      <c r="M405" s="148" t="s">
        <v>3</v>
      </c>
      <c r="N405" s="149" t="s">
        <v>40</v>
      </c>
      <c r="O405" s="56"/>
      <c r="P405" s="150">
        <f>O405*H405</f>
        <v>0</v>
      </c>
      <c r="Q405" s="150">
        <v>0</v>
      </c>
      <c r="R405" s="150">
        <f>Q405*H405</f>
        <v>0</v>
      </c>
      <c r="S405" s="150">
        <v>0</v>
      </c>
      <c r="T405" s="151">
        <f>S405*H405</f>
        <v>0</v>
      </c>
      <c r="U405" s="35"/>
      <c r="V405" s="35"/>
      <c r="W405" s="35"/>
      <c r="X405" s="35"/>
      <c r="Y405" s="35"/>
      <c r="Z405" s="35"/>
      <c r="AA405" s="35"/>
      <c r="AB405" s="35"/>
      <c r="AC405" s="35"/>
      <c r="AD405" s="35"/>
      <c r="AE405" s="35"/>
      <c r="AR405" s="152" t="s">
        <v>125</v>
      </c>
      <c r="AT405" s="152" t="s">
        <v>121</v>
      </c>
      <c r="AU405" s="152" t="s">
        <v>78</v>
      </c>
      <c r="AY405" s="20" t="s">
        <v>118</v>
      </c>
      <c r="BE405" s="153">
        <f>IF(N405="základní",J405,0)</f>
        <v>0</v>
      </c>
      <c r="BF405" s="153">
        <f>IF(N405="snížená",J405,0)</f>
        <v>0</v>
      </c>
      <c r="BG405" s="153">
        <f>IF(N405="zákl. přenesená",J405,0)</f>
        <v>0</v>
      </c>
      <c r="BH405" s="153">
        <f>IF(N405="sníž. přenesená",J405,0)</f>
        <v>0</v>
      </c>
      <c r="BI405" s="153">
        <f>IF(N405="nulová",J405,0)</f>
        <v>0</v>
      </c>
      <c r="BJ405" s="20" t="s">
        <v>31</v>
      </c>
      <c r="BK405" s="153">
        <f>ROUND(I405*H405,2)</f>
        <v>0</v>
      </c>
      <c r="BL405" s="20" t="s">
        <v>125</v>
      </c>
      <c r="BM405" s="152" t="s">
        <v>2244</v>
      </c>
    </row>
    <row r="406" spans="2:51" s="14" customFormat="1" ht="11.25">
      <c r="B406" s="163"/>
      <c r="D406" s="155" t="s">
        <v>127</v>
      </c>
      <c r="E406" s="164" t="s">
        <v>3</v>
      </c>
      <c r="F406" s="165" t="s">
        <v>2217</v>
      </c>
      <c r="H406" s="164" t="s">
        <v>3</v>
      </c>
      <c r="I406" s="166"/>
      <c r="L406" s="163"/>
      <c r="M406" s="167"/>
      <c r="N406" s="168"/>
      <c r="O406" s="168"/>
      <c r="P406" s="168"/>
      <c r="Q406" s="168"/>
      <c r="R406" s="168"/>
      <c r="S406" s="168"/>
      <c r="T406" s="169"/>
      <c r="AT406" s="164" t="s">
        <v>127</v>
      </c>
      <c r="AU406" s="164" t="s">
        <v>78</v>
      </c>
      <c r="AV406" s="14" t="s">
        <v>31</v>
      </c>
      <c r="AW406" s="14" t="s">
        <v>30</v>
      </c>
      <c r="AX406" s="14" t="s">
        <v>69</v>
      </c>
      <c r="AY406" s="164" t="s">
        <v>118</v>
      </c>
    </row>
    <row r="407" spans="2:51" s="13" customFormat="1" ht="11.25">
      <c r="B407" s="154"/>
      <c r="D407" s="155" t="s">
        <v>127</v>
      </c>
      <c r="E407" s="156" t="s">
        <v>3</v>
      </c>
      <c r="F407" s="157" t="s">
        <v>2245</v>
      </c>
      <c r="H407" s="158">
        <v>1758</v>
      </c>
      <c r="I407" s="159"/>
      <c r="L407" s="154"/>
      <c r="M407" s="160"/>
      <c r="N407" s="161"/>
      <c r="O407" s="161"/>
      <c r="P407" s="161"/>
      <c r="Q407" s="161"/>
      <c r="R407" s="161"/>
      <c r="S407" s="161"/>
      <c r="T407" s="162"/>
      <c r="AT407" s="156" t="s">
        <v>127</v>
      </c>
      <c r="AU407" s="156" t="s">
        <v>78</v>
      </c>
      <c r="AV407" s="13" t="s">
        <v>78</v>
      </c>
      <c r="AW407" s="13" t="s">
        <v>30</v>
      </c>
      <c r="AX407" s="13" t="s">
        <v>31</v>
      </c>
      <c r="AY407" s="156" t="s">
        <v>118</v>
      </c>
    </row>
    <row r="408" spans="1:65" s="2" customFormat="1" ht="24.2" customHeight="1">
      <c r="A408" s="35"/>
      <c r="B408" s="140"/>
      <c r="C408" s="141" t="s">
        <v>777</v>
      </c>
      <c r="D408" s="141" t="s">
        <v>121</v>
      </c>
      <c r="E408" s="142" t="s">
        <v>2246</v>
      </c>
      <c r="F408" s="143" t="s">
        <v>2247</v>
      </c>
      <c r="G408" s="144" t="s">
        <v>270</v>
      </c>
      <c r="H408" s="145">
        <v>16</v>
      </c>
      <c r="I408" s="146"/>
      <c r="J408" s="147">
        <f>ROUND(I408*H408,2)</f>
        <v>0</v>
      </c>
      <c r="K408" s="143" t="s">
        <v>3</v>
      </c>
      <c r="L408" s="36"/>
      <c r="M408" s="148" t="s">
        <v>3</v>
      </c>
      <c r="N408" s="149" t="s">
        <v>40</v>
      </c>
      <c r="O408" s="56"/>
      <c r="P408" s="150">
        <f>O408*H408</f>
        <v>0</v>
      </c>
      <c r="Q408" s="150">
        <v>0</v>
      </c>
      <c r="R408" s="150">
        <f>Q408*H408</f>
        <v>0</v>
      </c>
      <c r="S408" s="150">
        <v>0</v>
      </c>
      <c r="T408" s="151">
        <f>S408*H408</f>
        <v>0</v>
      </c>
      <c r="U408" s="35"/>
      <c r="V408" s="35"/>
      <c r="W408" s="35"/>
      <c r="X408" s="35"/>
      <c r="Y408" s="35"/>
      <c r="Z408" s="35"/>
      <c r="AA408" s="35"/>
      <c r="AB408" s="35"/>
      <c r="AC408" s="35"/>
      <c r="AD408" s="35"/>
      <c r="AE408" s="35"/>
      <c r="AR408" s="152" t="s">
        <v>125</v>
      </c>
      <c r="AT408" s="152" t="s">
        <v>121</v>
      </c>
      <c r="AU408" s="152" t="s">
        <v>78</v>
      </c>
      <c r="AY408" s="20" t="s">
        <v>118</v>
      </c>
      <c r="BE408" s="153">
        <f>IF(N408="základní",J408,0)</f>
        <v>0</v>
      </c>
      <c r="BF408" s="153">
        <f>IF(N408="snížená",J408,0)</f>
        <v>0</v>
      </c>
      <c r="BG408" s="153">
        <f>IF(N408="zákl. přenesená",J408,0)</f>
        <v>0</v>
      </c>
      <c r="BH408" s="153">
        <f>IF(N408="sníž. přenesená",J408,0)</f>
        <v>0</v>
      </c>
      <c r="BI408" s="153">
        <f>IF(N408="nulová",J408,0)</f>
        <v>0</v>
      </c>
      <c r="BJ408" s="20" t="s">
        <v>31</v>
      </c>
      <c r="BK408" s="153">
        <f>ROUND(I408*H408,2)</f>
        <v>0</v>
      </c>
      <c r="BL408" s="20" t="s">
        <v>125</v>
      </c>
      <c r="BM408" s="152" t="s">
        <v>2248</v>
      </c>
    </row>
    <row r="409" spans="2:51" s="14" customFormat="1" ht="11.25">
      <c r="B409" s="163"/>
      <c r="D409" s="155" t="s">
        <v>127</v>
      </c>
      <c r="E409" s="164" t="s">
        <v>3</v>
      </c>
      <c r="F409" s="165" t="s">
        <v>2217</v>
      </c>
      <c r="H409" s="164" t="s">
        <v>3</v>
      </c>
      <c r="I409" s="166"/>
      <c r="L409" s="163"/>
      <c r="M409" s="167"/>
      <c r="N409" s="168"/>
      <c r="O409" s="168"/>
      <c r="P409" s="168"/>
      <c r="Q409" s="168"/>
      <c r="R409" s="168"/>
      <c r="S409" s="168"/>
      <c r="T409" s="169"/>
      <c r="AT409" s="164" t="s">
        <v>127</v>
      </c>
      <c r="AU409" s="164" t="s">
        <v>78</v>
      </c>
      <c r="AV409" s="14" t="s">
        <v>31</v>
      </c>
      <c r="AW409" s="14" t="s">
        <v>30</v>
      </c>
      <c r="AX409" s="14" t="s">
        <v>69</v>
      </c>
      <c r="AY409" s="164" t="s">
        <v>118</v>
      </c>
    </row>
    <row r="410" spans="2:51" s="13" customFormat="1" ht="11.25">
      <c r="B410" s="154"/>
      <c r="D410" s="155" t="s">
        <v>127</v>
      </c>
      <c r="E410" s="156" t="s">
        <v>3</v>
      </c>
      <c r="F410" s="157" t="s">
        <v>2249</v>
      </c>
      <c r="H410" s="158">
        <v>16</v>
      </c>
      <c r="I410" s="159"/>
      <c r="L410" s="154"/>
      <c r="M410" s="160"/>
      <c r="N410" s="161"/>
      <c r="O410" s="161"/>
      <c r="P410" s="161"/>
      <c r="Q410" s="161"/>
      <c r="R410" s="161"/>
      <c r="S410" s="161"/>
      <c r="T410" s="162"/>
      <c r="AT410" s="156" t="s">
        <v>127</v>
      </c>
      <c r="AU410" s="156" t="s">
        <v>78</v>
      </c>
      <c r="AV410" s="13" t="s">
        <v>78</v>
      </c>
      <c r="AW410" s="13" t="s">
        <v>30</v>
      </c>
      <c r="AX410" s="13" t="s">
        <v>31</v>
      </c>
      <c r="AY410" s="156" t="s">
        <v>118</v>
      </c>
    </row>
    <row r="411" spans="1:65" s="2" customFormat="1" ht="24.2" customHeight="1">
      <c r="A411" s="35"/>
      <c r="B411" s="140"/>
      <c r="C411" s="141" t="s">
        <v>782</v>
      </c>
      <c r="D411" s="141" t="s">
        <v>121</v>
      </c>
      <c r="E411" s="142" t="s">
        <v>2250</v>
      </c>
      <c r="F411" s="143" t="s">
        <v>2251</v>
      </c>
      <c r="G411" s="144" t="s">
        <v>270</v>
      </c>
      <c r="H411" s="145">
        <v>1056</v>
      </c>
      <c r="I411" s="146"/>
      <c r="J411" s="147">
        <f>ROUND(I411*H411,2)</f>
        <v>0</v>
      </c>
      <c r="K411" s="143" t="s">
        <v>271</v>
      </c>
      <c r="L411" s="36"/>
      <c r="M411" s="148" t="s">
        <v>3</v>
      </c>
      <c r="N411" s="149" t="s">
        <v>40</v>
      </c>
      <c r="O411" s="56"/>
      <c r="P411" s="150">
        <f>O411*H411</f>
        <v>0</v>
      </c>
      <c r="Q411" s="150">
        <v>0</v>
      </c>
      <c r="R411" s="150">
        <f>Q411*H411</f>
        <v>0</v>
      </c>
      <c r="S411" s="150">
        <v>0</v>
      </c>
      <c r="T411" s="151">
        <f>S411*H411</f>
        <v>0</v>
      </c>
      <c r="U411" s="35"/>
      <c r="V411" s="35"/>
      <c r="W411" s="35"/>
      <c r="X411" s="35"/>
      <c r="Y411" s="35"/>
      <c r="Z411" s="35"/>
      <c r="AA411" s="35"/>
      <c r="AB411" s="35"/>
      <c r="AC411" s="35"/>
      <c r="AD411" s="35"/>
      <c r="AE411" s="35"/>
      <c r="AR411" s="152" t="s">
        <v>125</v>
      </c>
      <c r="AT411" s="152" t="s">
        <v>121</v>
      </c>
      <c r="AU411" s="152" t="s">
        <v>78</v>
      </c>
      <c r="AY411" s="20" t="s">
        <v>118</v>
      </c>
      <c r="BE411" s="153">
        <f>IF(N411="základní",J411,0)</f>
        <v>0</v>
      </c>
      <c r="BF411" s="153">
        <f>IF(N411="snížená",J411,0)</f>
        <v>0</v>
      </c>
      <c r="BG411" s="153">
        <f>IF(N411="zákl. přenesená",J411,0)</f>
        <v>0</v>
      </c>
      <c r="BH411" s="153">
        <f>IF(N411="sníž. přenesená",J411,0)</f>
        <v>0</v>
      </c>
      <c r="BI411" s="153">
        <f>IF(N411="nulová",J411,0)</f>
        <v>0</v>
      </c>
      <c r="BJ411" s="20" t="s">
        <v>31</v>
      </c>
      <c r="BK411" s="153">
        <f>ROUND(I411*H411,2)</f>
        <v>0</v>
      </c>
      <c r="BL411" s="20" t="s">
        <v>125</v>
      </c>
      <c r="BM411" s="152" t="s">
        <v>2252</v>
      </c>
    </row>
    <row r="412" spans="1:47" s="2" customFormat="1" ht="11.25">
      <c r="A412" s="35"/>
      <c r="B412" s="36"/>
      <c r="C412" s="35"/>
      <c r="D412" s="181" t="s">
        <v>273</v>
      </c>
      <c r="E412" s="35"/>
      <c r="F412" s="182" t="s">
        <v>2253</v>
      </c>
      <c r="G412" s="35"/>
      <c r="H412" s="35"/>
      <c r="I412" s="183"/>
      <c r="J412" s="35"/>
      <c r="K412" s="35"/>
      <c r="L412" s="36"/>
      <c r="M412" s="184"/>
      <c r="N412" s="185"/>
      <c r="O412" s="56"/>
      <c r="P412" s="56"/>
      <c r="Q412" s="56"/>
      <c r="R412" s="56"/>
      <c r="S412" s="56"/>
      <c r="T412" s="57"/>
      <c r="U412" s="35"/>
      <c r="V412" s="35"/>
      <c r="W412" s="35"/>
      <c r="X412" s="35"/>
      <c r="Y412" s="35"/>
      <c r="Z412" s="35"/>
      <c r="AA412" s="35"/>
      <c r="AB412" s="35"/>
      <c r="AC412" s="35"/>
      <c r="AD412" s="35"/>
      <c r="AE412" s="35"/>
      <c r="AT412" s="20" t="s">
        <v>273</v>
      </c>
      <c r="AU412" s="20" t="s">
        <v>78</v>
      </c>
    </row>
    <row r="413" spans="2:51" s="14" customFormat="1" ht="11.25">
      <c r="B413" s="163"/>
      <c r="D413" s="155" t="s">
        <v>127</v>
      </c>
      <c r="E413" s="164" t="s">
        <v>3</v>
      </c>
      <c r="F413" s="165" t="s">
        <v>2217</v>
      </c>
      <c r="H413" s="164" t="s">
        <v>3</v>
      </c>
      <c r="I413" s="166"/>
      <c r="L413" s="163"/>
      <c r="M413" s="167"/>
      <c r="N413" s="168"/>
      <c r="O413" s="168"/>
      <c r="P413" s="168"/>
      <c r="Q413" s="168"/>
      <c r="R413" s="168"/>
      <c r="S413" s="168"/>
      <c r="T413" s="169"/>
      <c r="AT413" s="164" t="s">
        <v>127</v>
      </c>
      <c r="AU413" s="164" t="s">
        <v>78</v>
      </c>
      <c r="AV413" s="14" t="s">
        <v>31</v>
      </c>
      <c r="AW413" s="14" t="s">
        <v>30</v>
      </c>
      <c r="AX413" s="14" t="s">
        <v>69</v>
      </c>
      <c r="AY413" s="164" t="s">
        <v>118</v>
      </c>
    </row>
    <row r="414" spans="2:51" s="13" customFormat="1" ht="11.25">
      <c r="B414" s="154"/>
      <c r="D414" s="155" t="s">
        <v>127</v>
      </c>
      <c r="E414" s="156" t="s">
        <v>3</v>
      </c>
      <c r="F414" s="157" t="s">
        <v>2254</v>
      </c>
      <c r="H414" s="158">
        <v>870</v>
      </c>
      <c r="I414" s="159"/>
      <c r="L414" s="154"/>
      <c r="M414" s="160"/>
      <c r="N414" s="161"/>
      <c r="O414" s="161"/>
      <c r="P414" s="161"/>
      <c r="Q414" s="161"/>
      <c r="R414" s="161"/>
      <c r="S414" s="161"/>
      <c r="T414" s="162"/>
      <c r="AT414" s="156" t="s">
        <v>127</v>
      </c>
      <c r="AU414" s="156" t="s">
        <v>78</v>
      </c>
      <c r="AV414" s="13" t="s">
        <v>78</v>
      </c>
      <c r="AW414" s="13" t="s">
        <v>30</v>
      </c>
      <c r="AX414" s="13" t="s">
        <v>69</v>
      </c>
      <c r="AY414" s="156" t="s">
        <v>118</v>
      </c>
    </row>
    <row r="415" spans="2:51" s="13" customFormat="1" ht="11.25">
      <c r="B415" s="154"/>
      <c r="D415" s="155" t="s">
        <v>127</v>
      </c>
      <c r="E415" s="156" t="s">
        <v>3</v>
      </c>
      <c r="F415" s="157" t="s">
        <v>2255</v>
      </c>
      <c r="H415" s="158">
        <v>53</v>
      </c>
      <c r="I415" s="159"/>
      <c r="L415" s="154"/>
      <c r="M415" s="160"/>
      <c r="N415" s="161"/>
      <c r="O415" s="161"/>
      <c r="P415" s="161"/>
      <c r="Q415" s="161"/>
      <c r="R415" s="161"/>
      <c r="S415" s="161"/>
      <c r="T415" s="162"/>
      <c r="AT415" s="156" t="s">
        <v>127</v>
      </c>
      <c r="AU415" s="156" t="s">
        <v>78</v>
      </c>
      <c r="AV415" s="13" t="s">
        <v>78</v>
      </c>
      <c r="AW415" s="13" t="s">
        <v>30</v>
      </c>
      <c r="AX415" s="13" t="s">
        <v>69</v>
      </c>
      <c r="AY415" s="156" t="s">
        <v>118</v>
      </c>
    </row>
    <row r="416" spans="2:51" s="13" customFormat="1" ht="11.25">
      <c r="B416" s="154"/>
      <c r="D416" s="155" t="s">
        <v>127</v>
      </c>
      <c r="E416" s="156" t="s">
        <v>3</v>
      </c>
      <c r="F416" s="157" t="s">
        <v>2256</v>
      </c>
      <c r="H416" s="158">
        <v>105</v>
      </c>
      <c r="I416" s="159"/>
      <c r="L416" s="154"/>
      <c r="M416" s="160"/>
      <c r="N416" s="161"/>
      <c r="O416" s="161"/>
      <c r="P416" s="161"/>
      <c r="Q416" s="161"/>
      <c r="R416" s="161"/>
      <c r="S416" s="161"/>
      <c r="T416" s="162"/>
      <c r="AT416" s="156" t="s">
        <v>127</v>
      </c>
      <c r="AU416" s="156" t="s">
        <v>78</v>
      </c>
      <c r="AV416" s="13" t="s">
        <v>78</v>
      </c>
      <c r="AW416" s="13" t="s">
        <v>30</v>
      </c>
      <c r="AX416" s="13" t="s">
        <v>69</v>
      </c>
      <c r="AY416" s="156" t="s">
        <v>118</v>
      </c>
    </row>
    <row r="417" spans="2:51" s="13" customFormat="1" ht="11.25">
      <c r="B417" s="154"/>
      <c r="D417" s="155" t="s">
        <v>127</v>
      </c>
      <c r="E417" s="156" t="s">
        <v>3</v>
      </c>
      <c r="F417" s="157" t="s">
        <v>2257</v>
      </c>
      <c r="H417" s="158">
        <v>28</v>
      </c>
      <c r="I417" s="159"/>
      <c r="L417" s="154"/>
      <c r="M417" s="160"/>
      <c r="N417" s="161"/>
      <c r="O417" s="161"/>
      <c r="P417" s="161"/>
      <c r="Q417" s="161"/>
      <c r="R417" s="161"/>
      <c r="S417" s="161"/>
      <c r="T417" s="162"/>
      <c r="AT417" s="156" t="s">
        <v>127</v>
      </c>
      <c r="AU417" s="156" t="s">
        <v>78</v>
      </c>
      <c r="AV417" s="13" t="s">
        <v>78</v>
      </c>
      <c r="AW417" s="13" t="s">
        <v>30</v>
      </c>
      <c r="AX417" s="13" t="s">
        <v>69</v>
      </c>
      <c r="AY417" s="156" t="s">
        <v>118</v>
      </c>
    </row>
    <row r="418" spans="2:51" s="15" customFormat="1" ht="11.25">
      <c r="B418" s="170"/>
      <c r="D418" s="155" t="s">
        <v>127</v>
      </c>
      <c r="E418" s="171" t="s">
        <v>3</v>
      </c>
      <c r="F418" s="172" t="s">
        <v>150</v>
      </c>
      <c r="H418" s="173">
        <v>1056</v>
      </c>
      <c r="I418" s="174"/>
      <c r="L418" s="170"/>
      <c r="M418" s="175"/>
      <c r="N418" s="176"/>
      <c r="O418" s="176"/>
      <c r="P418" s="176"/>
      <c r="Q418" s="176"/>
      <c r="R418" s="176"/>
      <c r="S418" s="176"/>
      <c r="T418" s="177"/>
      <c r="AT418" s="171" t="s">
        <v>127</v>
      </c>
      <c r="AU418" s="171" t="s">
        <v>78</v>
      </c>
      <c r="AV418" s="15" t="s">
        <v>125</v>
      </c>
      <c r="AW418" s="15" t="s">
        <v>30</v>
      </c>
      <c r="AX418" s="15" t="s">
        <v>31</v>
      </c>
      <c r="AY418" s="171" t="s">
        <v>118</v>
      </c>
    </row>
    <row r="419" spans="1:65" s="2" customFormat="1" ht="24.2" customHeight="1">
      <c r="A419" s="35"/>
      <c r="B419" s="140"/>
      <c r="C419" s="141" t="s">
        <v>787</v>
      </c>
      <c r="D419" s="141" t="s">
        <v>121</v>
      </c>
      <c r="E419" s="142" t="s">
        <v>2258</v>
      </c>
      <c r="F419" s="143" t="s">
        <v>2259</v>
      </c>
      <c r="G419" s="144" t="s">
        <v>270</v>
      </c>
      <c r="H419" s="145">
        <v>1785</v>
      </c>
      <c r="I419" s="146"/>
      <c r="J419" s="147">
        <f>ROUND(I419*H419,2)</f>
        <v>0</v>
      </c>
      <c r="K419" s="143" t="s">
        <v>271</v>
      </c>
      <c r="L419" s="36"/>
      <c r="M419" s="148" t="s">
        <v>3</v>
      </c>
      <c r="N419" s="149" t="s">
        <v>40</v>
      </c>
      <c r="O419" s="56"/>
      <c r="P419" s="150">
        <f>O419*H419</f>
        <v>0</v>
      </c>
      <c r="Q419" s="150">
        <v>0</v>
      </c>
      <c r="R419" s="150">
        <f>Q419*H419</f>
        <v>0</v>
      </c>
      <c r="S419" s="150">
        <v>0</v>
      </c>
      <c r="T419" s="151">
        <f>S419*H419</f>
        <v>0</v>
      </c>
      <c r="U419" s="35"/>
      <c r="V419" s="35"/>
      <c r="W419" s="35"/>
      <c r="X419" s="35"/>
      <c r="Y419" s="35"/>
      <c r="Z419" s="35"/>
      <c r="AA419" s="35"/>
      <c r="AB419" s="35"/>
      <c r="AC419" s="35"/>
      <c r="AD419" s="35"/>
      <c r="AE419" s="35"/>
      <c r="AR419" s="152" t="s">
        <v>125</v>
      </c>
      <c r="AT419" s="152" t="s">
        <v>121</v>
      </c>
      <c r="AU419" s="152" t="s">
        <v>78</v>
      </c>
      <c r="AY419" s="20" t="s">
        <v>118</v>
      </c>
      <c r="BE419" s="153">
        <f>IF(N419="základní",J419,0)</f>
        <v>0</v>
      </c>
      <c r="BF419" s="153">
        <f>IF(N419="snížená",J419,0)</f>
        <v>0</v>
      </c>
      <c r="BG419" s="153">
        <f>IF(N419="zákl. přenesená",J419,0)</f>
        <v>0</v>
      </c>
      <c r="BH419" s="153">
        <f>IF(N419="sníž. přenesená",J419,0)</f>
        <v>0</v>
      </c>
      <c r="BI419" s="153">
        <f>IF(N419="nulová",J419,0)</f>
        <v>0</v>
      </c>
      <c r="BJ419" s="20" t="s">
        <v>31</v>
      </c>
      <c r="BK419" s="153">
        <f>ROUND(I419*H419,2)</f>
        <v>0</v>
      </c>
      <c r="BL419" s="20" t="s">
        <v>125</v>
      </c>
      <c r="BM419" s="152" t="s">
        <v>2260</v>
      </c>
    </row>
    <row r="420" spans="1:47" s="2" customFormat="1" ht="11.25">
      <c r="A420" s="35"/>
      <c r="B420" s="36"/>
      <c r="C420" s="35"/>
      <c r="D420" s="181" t="s">
        <v>273</v>
      </c>
      <c r="E420" s="35"/>
      <c r="F420" s="182" t="s">
        <v>2261</v>
      </c>
      <c r="G420" s="35"/>
      <c r="H420" s="35"/>
      <c r="I420" s="183"/>
      <c r="J420" s="35"/>
      <c r="K420" s="35"/>
      <c r="L420" s="36"/>
      <c r="M420" s="184"/>
      <c r="N420" s="185"/>
      <c r="O420" s="56"/>
      <c r="P420" s="56"/>
      <c r="Q420" s="56"/>
      <c r="R420" s="56"/>
      <c r="S420" s="56"/>
      <c r="T420" s="57"/>
      <c r="U420" s="35"/>
      <c r="V420" s="35"/>
      <c r="W420" s="35"/>
      <c r="X420" s="35"/>
      <c r="Y420" s="35"/>
      <c r="Z420" s="35"/>
      <c r="AA420" s="35"/>
      <c r="AB420" s="35"/>
      <c r="AC420" s="35"/>
      <c r="AD420" s="35"/>
      <c r="AE420" s="35"/>
      <c r="AT420" s="20" t="s">
        <v>273</v>
      </c>
      <c r="AU420" s="20" t="s">
        <v>78</v>
      </c>
    </row>
    <row r="421" spans="2:51" s="14" customFormat="1" ht="11.25">
      <c r="B421" s="163"/>
      <c r="D421" s="155" t="s">
        <v>127</v>
      </c>
      <c r="E421" s="164" t="s">
        <v>3</v>
      </c>
      <c r="F421" s="165" t="s">
        <v>2217</v>
      </c>
      <c r="H421" s="164" t="s">
        <v>3</v>
      </c>
      <c r="I421" s="166"/>
      <c r="L421" s="163"/>
      <c r="M421" s="167"/>
      <c r="N421" s="168"/>
      <c r="O421" s="168"/>
      <c r="P421" s="168"/>
      <c r="Q421" s="168"/>
      <c r="R421" s="168"/>
      <c r="S421" s="168"/>
      <c r="T421" s="169"/>
      <c r="AT421" s="164" t="s">
        <v>127</v>
      </c>
      <c r="AU421" s="164" t="s">
        <v>78</v>
      </c>
      <c r="AV421" s="14" t="s">
        <v>31</v>
      </c>
      <c r="AW421" s="14" t="s">
        <v>30</v>
      </c>
      <c r="AX421" s="14" t="s">
        <v>69</v>
      </c>
      <c r="AY421" s="164" t="s">
        <v>118</v>
      </c>
    </row>
    <row r="422" spans="2:51" s="13" customFormat="1" ht="11.25">
      <c r="B422" s="154"/>
      <c r="D422" s="155" t="s">
        <v>127</v>
      </c>
      <c r="E422" s="156" t="s">
        <v>3</v>
      </c>
      <c r="F422" s="157" t="s">
        <v>2262</v>
      </c>
      <c r="H422" s="158">
        <v>1785</v>
      </c>
      <c r="I422" s="159"/>
      <c r="L422" s="154"/>
      <c r="M422" s="160"/>
      <c r="N422" s="161"/>
      <c r="O422" s="161"/>
      <c r="P422" s="161"/>
      <c r="Q422" s="161"/>
      <c r="R422" s="161"/>
      <c r="S422" s="161"/>
      <c r="T422" s="162"/>
      <c r="AT422" s="156" t="s">
        <v>127</v>
      </c>
      <c r="AU422" s="156" t="s">
        <v>78</v>
      </c>
      <c r="AV422" s="13" t="s">
        <v>78</v>
      </c>
      <c r="AW422" s="13" t="s">
        <v>30</v>
      </c>
      <c r="AX422" s="13" t="s">
        <v>31</v>
      </c>
      <c r="AY422" s="156" t="s">
        <v>118</v>
      </c>
    </row>
    <row r="423" spans="1:65" s="2" customFormat="1" ht="24.2" customHeight="1">
      <c r="A423" s="35"/>
      <c r="B423" s="140"/>
      <c r="C423" s="141" t="s">
        <v>801</v>
      </c>
      <c r="D423" s="141" t="s">
        <v>121</v>
      </c>
      <c r="E423" s="142" t="s">
        <v>2263</v>
      </c>
      <c r="F423" s="143" t="s">
        <v>2264</v>
      </c>
      <c r="G423" s="144" t="s">
        <v>270</v>
      </c>
      <c r="H423" s="145">
        <v>13</v>
      </c>
      <c r="I423" s="146"/>
      <c r="J423" s="147">
        <f>ROUND(I423*H423,2)</f>
        <v>0</v>
      </c>
      <c r="K423" s="143" t="s">
        <v>271</v>
      </c>
      <c r="L423" s="36"/>
      <c r="M423" s="148" t="s">
        <v>3</v>
      </c>
      <c r="N423" s="149" t="s">
        <v>40</v>
      </c>
      <c r="O423" s="56"/>
      <c r="P423" s="150">
        <f>O423*H423</f>
        <v>0</v>
      </c>
      <c r="Q423" s="150">
        <v>0</v>
      </c>
      <c r="R423" s="150">
        <f>Q423*H423</f>
        <v>0</v>
      </c>
      <c r="S423" s="150">
        <v>0</v>
      </c>
      <c r="T423" s="151">
        <f>S423*H423</f>
        <v>0</v>
      </c>
      <c r="U423" s="35"/>
      <c r="V423" s="35"/>
      <c r="W423" s="35"/>
      <c r="X423" s="35"/>
      <c r="Y423" s="35"/>
      <c r="Z423" s="35"/>
      <c r="AA423" s="35"/>
      <c r="AB423" s="35"/>
      <c r="AC423" s="35"/>
      <c r="AD423" s="35"/>
      <c r="AE423" s="35"/>
      <c r="AR423" s="152" t="s">
        <v>125</v>
      </c>
      <c r="AT423" s="152" t="s">
        <v>121</v>
      </c>
      <c r="AU423" s="152" t="s">
        <v>78</v>
      </c>
      <c r="AY423" s="20" t="s">
        <v>118</v>
      </c>
      <c r="BE423" s="153">
        <f>IF(N423="základní",J423,0)</f>
        <v>0</v>
      </c>
      <c r="BF423" s="153">
        <f>IF(N423="snížená",J423,0)</f>
        <v>0</v>
      </c>
      <c r="BG423" s="153">
        <f>IF(N423="zákl. přenesená",J423,0)</f>
        <v>0</v>
      </c>
      <c r="BH423" s="153">
        <f>IF(N423="sníž. přenesená",J423,0)</f>
        <v>0</v>
      </c>
      <c r="BI423" s="153">
        <f>IF(N423="nulová",J423,0)</f>
        <v>0</v>
      </c>
      <c r="BJ423" s="20" t="s">
        <v>31</v>
      </c>
      <c r="BK423" s="153">
        <f>ROUND(I423*H423,2)</f>
        <v>0</v>
      </c>
      <c r="BL423" s="20" t="s">
        <v>125</v>
      </c>
      <c r="BM423" s="152" t="s">
        <v>2265</v>
      </c>
    </row>
    <row r="424" spans="1:47" s="2" customFormat="1" ht="11.25">
      <c r="A424" s="35"/>
      <c r="B424" s="36"/>
      <c r="C424" s="35"/>
      <c r="D424" s="181" t="s">
        <v>273</v>
      </c>
      <c r="E424" s="35"/>
      <c r="F424" s="182" t="s">
        <v>2266</v>
      </c>
      <c r="G424" s="35"/>
      <c r="H424" s="35"/>
      <c r="I424" s="183"/>
      <c r="J424" s="35"/>
      <c r="K424" s="35"/>
      <c r="L424" s="36"/>
      <c r="M424" s="184"/>
      <c r="N424" s="185"/>
      <c r="O424" s="56"/>
      <c r="P424" s="56"/>
      <c r="Q424" s="56"/>
      <c r="R424" s="56"/>
      <c r="S424" s="56"/>
      <c r="T424" s="57"/>
      <c r="U424" s="35"/>
      <c r="V424" s="35"/>
      <c r="W424" s="35"/>
      <c r="X424" s="35"/>
      <c r="Y424" s="35"/>
      <c r="Z424" s="35"/>
      <c r="AA424" s="35"/>
      <c r="AB424" s="35"/>
      <c r="AC424" s="35"/>
      <c r="AD424" s="35"/>
      <c r="AE424" s="35"/>
      <c r="AT424" s="20" t="s">
        <v>273</v>
      </c>
      <c r="AU424" s="20" t="s">
        <v>78</v>
      </c>
    </row>
    <row r="425" spans="2:51" s="14" customFormat="1" ht="11.25">
      <c r="B425" s="163"/>
      <c r="D425" s="155" t="s">
        <v>127</v>
      </c>
      <c r="E425" s="164" t="s">
        <v>3</v>
      </c>
      <c r="F425" s="165" t="s">
        <v>2217</v>
      </c>
      <c r="H425" s="164" t="s">
        <v>3</v>
      </c>
      <c r="I425" s="166"/>
      <c r="L425" s="163"/>
      <c r="M425" s="167"/>
      <c r="N425" s="168"/>
      <c r="O425" s="168"/>
      <c r="P425" s="168"/>
      <c r="Q425" s="168"/>
      <c r="R425" s="168"/>
      <c r="S425" s="168"/>
      <c r="T425" s="169"/>
      <c r="AT425" s="164" t="s">
        <v>127</v>
      </c>
      <c r="AU425" s="164" t="s">
        <v>78</v>
      </c>
      <c r="AV425" s="14" t="s">
        <v>31</v>
      </c>
      <c r="AW425" s="14" t="s">
        <v>30</v>
      </c>
      <c r="AX425" s="14" t="s">
        <v>69</v>
      </c>
      <c r="AY425" s="164" t="s">
        <v>118</v>
      </c>
    </row>
    <row r="426" spans="2:51" s="13" customFormat="1" ht="11.25">
      <c r="B426" s="154"/>
      <c r="D426" s="155" t="s">
        <v>127</v>
      </c>
      <c r="E426" s="156" t="s">
        <v>3</v>
      </c>
      <c r="F426" s="157" t="s">
        <v>2223</v>
      </c>
      <c r="H426" s="158">
        <v>13</v>
      </c>
      <c r="I426" s="159"/>
      <c r="L426" s="154"/>
      <c r="M426" s="160"/>
      <c r="N426" s="161"/>
      <c r="O426" s="161"/>
      <c r="P426" s="161"/>
      <c r="Q426" s="161"/>
      <c r="R426" s="161"/>
      <c r="S426" s="161"/>
      <c r="T426" s="162"/>
      <c r="AT426" s="156" t="s">
        <v>127</v>
      </c>
      <c r="AU426" s="156" t="s">
        <v>78</v>
      </c>
      <c r="AV426" s="13" t="s">
        <v>78</v>
      </c>
      <c r="AW426" s="13" t="s">
        <v>30</v>
      </c>
      <c r="AX426" s="13" t="s">
        <v>31</v>
      </c>
      <c r="AY426" s="156" t="s">
        <v>118</v>
      </c>
    </row>
    <row r="427" spans="1:65" s="2" customFormat="1" ht="24.2" customHeight="1">
      <c r="A427" s="35"/>
      <c r="B427" s="140"/>
      <c r="C427" s="141" t="s">
        <v>807</v>
      </c>
      <c r="D427" s="141" t="s">
        <v>121</v>
      </c>
      <c r="E427" s="142" t="s">
        <v>2267</v>
      </c>
      <c r="F427" s="143" t="s">
        <v>2268</v>
      </c>
      <c r="G427" s="144" t="s">
        <v>270</v>
      </c>
      <c r="H427" s="145">
        <v>295</v>
      </c>
      <c r="I427" s="146"/>
      <c r="J427" s="147">
        <f>ROUND(I427*H427,2)</f>
        <v>0</v>
      </c>
      <c r="K427" s="143" t="s">
        <v>271</v>
      </c>
      <c r="L427" s="36"/>
      <c r="M427" s="148" t="s">
        <v>3</v>
      </c>
      <c r="N427" s="149" t="s">
        <v>40</v>
      </c>
      <c r="O427" s="56"/>
      <c r="P427" s="150">
        <f>O427*H427</f>
        <v>0</v>
      </c>
      <c r="Q427" s="150">
        <v>0</v>
      </c>
      <c r="R427" s="150">
        <f>Q427*H427</f>
        <v>0</v>
      </c>
      <c r="S427" s="150">
        <v>0</v>
      </c>
      <c r="T427" s="151">
        <f>S427*H427</f>
        <v>0</v>
      </c>
      <c r="U427" s="35"/>
      <c r="V427" s="35"/>
      <c r="W427" s="35"/>
      <c r="X427" s="35"/>
      <c r="Y427" s="35"/>
      <c r="Z427" s="35"/>
      <c r="AA427" s="35"/>
      <c r="AB427" s="35"/>
      <c r="AC427" s="35"/>
      <c r="AD427" s="35"/>
      <c r="AE427" s="35"/>
      <c r="AR427" s="152" t="s">
        <v>125</v>
      </c>
      <c r="AT427" s="152" t="s">
        <v>121</v>
      </c>
      <c r="AU427" s="152" t="s">
        <v>78</v>
      </c>
      <c r="AY427" s="20" t="s">
        <v>118</v>
      </c>
      <c r="BE427" s="153">
        <f>IF(N427="základní",J427,0)</f>
        <v>0</v>
      </c>
      <c r="BF427" s="153">
        <f>IF(N427="snížená",J427,0)</f>
        <v>0</v>
      </c>
      <c r="BG427" s="153">
        <f>IF(N427="zákl. přenesená",J427,0)</f>
        <v>0</v>
      </c>
      <c r="BH427" s="153">
        <f>IF(N427="sníž. přenesená",J427,0)</f>
        <v>0</v>
      </c>
      <c r="BI427" s="153">
        <f>IF(N427="nulová",J427,0)</f>
        <v>0</v>
      </c>
      <c r="BJ427" s="20" t="s">
        <v>31</v>
      </c>
      <c r="BK427" s="153">
        <f>ROUND(I427*H427,2)</f>
        <v>0</v>
      </c>
      <c r="BL427" s="20" t="s">
        <v>125</v>
      </c>
      <c r="BM427" s="152" t="s">
        <v>2269</v>
      </c>
    </row>
    <row r="428" spans="1:47" s="2" customFormat="1" ht="11.25">
      <c r="A428" s="35"/>
      <c r="B428" s="36"/>
      <c r="C428" s="35"/>
      <c r="D428" s="181" t="s">
        <v>273</v>
      </c>
      <c r="E428" s="35"/>
      <c r="F428" s="182" t="s">
        <v>2270</v>
      </c>
      <c r="G428" s="35"/>
      <c r="H428" s="35"/>
      <c r="I428" s="183"/>
      <c r="J428" s="35"/>
      <c r="K428" s="35"/>
      <c r="L428" s="36"/>
      <c r="M428" s="184"/>
      <c r="N428" s="185"/>
      <c r="O428" s="56"/>
      <c r="P428" s="56"/>
      <c r="Q428" s="56"/>
      <c r="R428" s="56"/>
      <c r="S428" s="56"/>
      <c r="T428" s="57"/>
      <c r="U428" s="35"/>
      <c r="V428" s="35"/>
      <c r="W428" s="35"/>
      <c r="X428" s="35"/>
      <c r="Y428" s="35"/>
      <c r="Z428" s="35"/>
      <c r="AA428" s="35"/>
      <c r="AB428" s="35"/>
      <c r="AC428" s="35"/>
      <c r="AD428" s="35"/>
      <c r="AE428" s="35"/>
      <c r="AT428" s="20" t="s">
        <v>273</v>
      </c>
      <c r="AU428" s="20" t="s">
        <v>78</v>
      </c>
    </row>
    <row r="429" spans="2:51" s="14" customFormat="1" ht="11.25">
      <c r="B429" s="163"/>
      <c r="D429" s="155" t="s">
        <v>127</v>
      </c>
      <c r="E429" s="164" t="s">
        <v>3</v>
      </c>
      <c r="F429" s="165" t="s">
        <v>2217</v>
      </c>
      <c r="H429" s="164" t="s">
        <v>3</v>
      </c>
      <c r="I429" s="166"/>
      <c r="L429" s="163"/>
      <c r="M429" s="167"/>
      <c r="N429" s="168"/>
      <c r="O429" s="168"/>
      <c r="P429" s="168"/>
      <c r="Q429" s="168"/>
      <c r="R429" s="168"/>
      <c r="S429" s="168"/>
      <c r="T429" s="169"/>
      <c r="AT429" s="164" t="s">
        <v>127</v>
      </c>
      <c r="AU429" s="164" t="s">
        <v>78</v>
      </c>
      <c r="AV429" s="14" t="s">
        <v>31</v>
      </c>
      <c r="AW429" s="14" t="s">
        <v>30</v>
      </c>
      <c r="AX429" s="14" t="s">
        <v>69</v>
      </c>
      <c r="AY429" s="164" t="s">
        <v>118</v>
      </c>
    </row>
    <row r="430" spans="2:51" s="13" customFormat="1" ht="11.25">
      <c r="B430" s="154"/>
      <c r="D430" s="155" t="s">
        <v>127</v>
      </c>
      <c r="E430" s="156" t="s">
        <v>3</v>
      </c>
      <c r="F430" s="157" t="s">
        <v>2271</v>
      </c>
      <c r="H430" s="158">
        <v>295</v>
      </c>
      <c r="I430" s="159"/>
      <c r="L430" s="154"/>
      <c r="M430" s="160"/>
      <c r="N430" s="161"/>
      <c r="O430" s="161"/>
      <c r="P430" s="161"/>
      <c r="Q430" s="161"/>
      <c r="R430" s="161"/>
      <c r="S430" s="161"/>
      <c r="T430" s="162"/>
      <c r="AT430" s="156" t="s">
        <v>127</v>
      </c>
      <c r="AU430" s="156" t="s">
        <v>78</v>
      </c>
      <c r="AV430" s="13" t="s">
        <v>78</v>
      </c>
      <c r="AW430" s="13" t="s">
        <v>30</v>
      </c>
      <c r="AX430" s="13" t="s">
        <v>31</v>
      </c>
      <c r="AY430" s="156" t="s">
        <v>118</v>
      </c>
    </row>
    <row r="431" spans="1:65" s="2" customFormat="1" ht="16.5" customHeight="1">
      <c r="A431" s="35"/>
      <c r="B431" s="140"/>
      <c r="C431" s="141" t="s">
        <v>813</v>
      </c>
      <c r="D431" s="141" t="s">
        <v>121</v>
      </c>
      <c r="E431" s="142" t="s">
        <v>2272</v>
      </c>
      <c r="F431" s="143" t="s">
        <v>2273</v>
      </c>
      <c r="G431" s="144" t="s">
        <v>270</v>
      </c>
      <c r="H431" s="145">
        <v>1788</v>
      </c>
      <c r="I431" s="146"/>
      <c r="J431" s="147">
        <f>ROUND(I431*H431,2)</f>
        <v>0</v>
      </c>
      <c r="K431" s="143" t="s">
        <v>271</v>
      </c>
      <c r="L431" s="36"/>
      <c r="M431" s="148" t="s">
        <v>3</v>
      </c>
      <c r="N431" s="149" t="s">
        <v>40</v>
      </c>
      <c r="O431" s="56"/>
      <c r="P431" s="150">
        <f>O431*H431</f>
        <v>0</v>
      </c>
      <c r="Q431" s="150">
        <v>0</v>
      </c>
      <c r="R431" s="150">
        <f>Q431*H431</f>
        <v>0</v>
      </c>
      <c r="S431" s="150">
        <v>0</v>
      </c>
      <c r="T431" s="151">
        <f>S431*H431</f>
        <v>0</v>
      </c>
      <c r="U431" s="35"/>
      <c r="V431" s="35"/>
      <c r="W431" s="35"/>
      <c r="X431" s="35"/>
      <c r="Y431" s="35"/>
      <c r="Z431" s="35"/>
      <c r="AA431" s="35"/>
      <c r="AB431" s="35"/>
      <c r="AC431" s="35"/>
      <c r="AD431" s="35"/>
      <c r="AE431" s="35"/>
      <c r="AR431" s="152" t="s">
        <v>125</v>
      </c>
      <c r="AT431" s="152" t="s">
        <v>121</v>
      </c>
      <c r="AU431" s="152" t="s">
        <v>78</v>
      </c>
      <c r="AY431" s="20" t="s">
        <v>118</v>
      </c>
      <c r="BE431" s="153">
        <f>IF(N431="základní",J431,0)</f>
        <v>0</v>
      </c>
      <c r="BF431" s="153">
        <f>IF(N431="snížená",J431,0)</f>
        <v>0</v>
      </c>
      <c r="BG431" s="153">
        <f>IF(N431="zákl. přenesená",J431,0)</f>
        <v>0</v>
      </c>
      <c r="BH431" s="153">
        <f>IF(N431="sníž. přenesená",J431,0)</f>
        <v>0</v>
      </c>
      <c r="BI431" s="153">
        <f>IF(N431="nulová",J431,0)</f>
        <v>0</v>
      </c>
      <c r="BJ431" s="20" t="s">
        <v>31</v>
      </c>
      <c r="BK431" s="153">
        <f>ROUND(I431*H431,2)</f>
        <v>0</v>
      </c>
      <c r="BL431" s="20" t="s">
        <v>125</v>
      </c>
      <c r="BM431" s="152" t="s">
        <v>2274</v>
      </c>
    </row>
    <row r="432" spans="1:47" s="2" customFormat="1" ht="11.25">
      <c r="A432" s="35"/>
      <c r="B432" s="36"/>
      <c r="C432" s="35"/>
      <c r="D432" s="181" t="s">
        <v>273</v>
      </c>
      <c r="E432" s="35"/>
      <c r="F432" s="182" t="s">
        <v>2275</v>
      </c>
      <c r="G432" s="35"/>
      <c r="H432" s="35"/>
      <c r="I432" s="183"/>
      <c r="J432" s="35"/>
      <c r="K432" s="35"/>
      <c r="L432" s="36"/>
      <c r="M432" s="184"/>
      <c r="N432" s="185"/>
      <c r="O432" s="56"/>
      <c r="P432" s="56"/>
      <c r="Q432" s="56"/>
      <c r="R432" s="56"/>
      <c r="S432" s="56"/>
      <c r="T432" s="57"/>
      <c r="U432" s="35"/>
      <c r="V432" s="35"/>
      <c r="W432" s="35"/>
      <c r="X432" s="35"/>
      <c r="Y432" s="35"/>
      <c r="Z432" s="35"/>
      <c r="AA432" s="35"/>
      <c r="AB432" s="35"/>
      <c r="AC432" s="35"/>
      <c r="AD432" s="35"/>
      <c r="AE432" s="35"/>
      <c r="AT432" s="20" t="s">
        <v>273</v>
      </c>
      <c r="AU432" s="20" t="s">
        <v>78</v>
      </c>
    </row>
    <row r="433" spans="2:51" s="14" customFormat="1" ht="11.25">
      <c r="B433" s="163"/>
      <c r="D433" s="155" t="s">
        <v>127</v>
      </c>
      <c r="E433" s="164" t="s">
        <v>3</v>
      </c>
      <c r="F433" s="165" t="s">
        <v>2217</v>
      </c>
      <c r="H433" s="164" t="s">
        <v>3</v>
      </c>
      <c r="I433" s="166"/>
      <c r="L433" s="163"/>
      <c r="M433" s="167"/>
      <c r="N433" s="168"/>
      <c r="O433" s="168"/>
      <c r="P433" s="168"/>
      <c r="Q433" s="168"/>
      <c r="R433" s="168"/>
      <c r="S433" s="168"/>
      <c r="T433" s="169"/>
      <c r="AT433" s="164" t="s">
        <v>127</v>
      </c>
      <c r="AU433" s="164" t="s">
        <v>78</v>
      </c>
      <c r="AV433" s="14" t="s">
        <v>31</v>
      </c>
      <c r="AW433" s="14" t="s">
        <v>30</v>
      </c>
      <c r="AX433" s="14" t="s">
        <v>69</v>
      </c>
      <c r="AY433" s="164" t="s">
        <v>118</v>
      </c>
    </row>
    <row r="434" spans="2:51" s="13" customFormat="1" ht="11.25">
      <c r="B434" s="154"/>
      <c r="D434" s="155" t="s">
        <v>127</v>
      </c>
      <c r="E434" s="156" t="s">
        <v>3</v>
      </c>
      <c r="F434" s="157" t="s">
        <v>2276</v>
      </c>
      <c r="H434" s="158">
        <v>1772</v>
      </c>
      <c r="I434" s="159"/>
      <c r="L434" s="154"/>
      <c r="M434" s="160"/>
      <c r="N434" s="161"/>
      <c r="O434" s="161"/>
      <c r="P434" s="161"/>
      <c r="Q434" s="161"/>
      <c r="R434" s="161"/>
      <c r="S434" s="161"/>
      <c r="T434" s="162"/>
      <c r="AT434" s="156" t="s">
        <v>127</v>
      </c>
      <c r="AU434" s="156" t="s">
        <v>78</v>
      </c>
      <c r="AV434" s="13" t="s">
        <v>78</v>
      </c>
      <c r="AW434" s="13" t="s">
        <v>30</v>
      </c>
      <c r="AX434" s="13" t="s">
        <v>69</v>
      </c>
      <c r="AY434" s="156" t="s">
        <v>118</v>
      </c>
    </row>
    <row r="435" spans="2:51" s="13" customFormat="1" ht="11.25">
      <c r="B435" s="154"/>
      <c r="D435" s="155" t="s">
        <v>127</v>
      </c>
      <c r="E435" s="156" t="s">
        <v>3</v>
      </c>
      <c r="F435" s="157" t="s">
        <v>2249</v>
      </c>
      <c r="H435" s="158">
        <v>16</v>
      </c>
      <c r="I435" s="159"/>
      <c r="L435" s="154"/>
      <c r="M435" s="160"/>
      <c r="N435" s="161"/>
      <c r="O435" s="161"/>
      <c r="P435" s="161"/>
      <c r="Q435" s="161"/>
      <c r="R435" s="161"/>
      <c r="S435" s="161"/>
      <c r="T435" s="162"/>
      <c r="AT435" s="156" t="s">
        <v>127</v>
      </c>
      <c r="AU435" s="156" t="s">
        <v>78</v>
      </c>
      <c r="AV435" s="13" t="s">
        <v>78</v>
      </c>
      <c r="AW435" s="13" t="s">
        <v>30</v>
      </c>
      <c r="AX435" s="13" t="s">
        <v>69</v>
      </c>
      <c r="AY435" s="156" t="s">
        <v>118</v>
      </c>
    </row>
    <row r="436" spans="2:51" s="15" customFormat="1" ht="11.25">
      <c r="B436" s="170"/>
      <c r="D436" s="155" t="s">
        <v>127</v>
      </c>
      <c r="E436" s="171" t="s">
        <v>3</v>
      </c>
      <c r="F436" s="172" t="s">
        <v>150</v>
      </c>
      <c r="H436" s="173">
        <v>1788</v>
      </c>
      <c r="I436" s="174"/>
      <c r="L436" s="170"/>
      <c r="M436" s="175"/>
      <c r="N436" s="176"/>
      <c r="O436" s="176"/>
      <c r="P436" s="176"/>
      <c r="Q436" s="176"/>
      <c r="R436" s="176"/>
      <c r="S436" s="176"/>
      <c r="T436" s="177"/>
      <c r="AT436" s="171" t="s">
        <v>127</v>
      </c>
      <c r="AU436" s="171" t="s">
        <v>78</v>
      </c>
      <c r="AV436" s="15" t="s">
        <v>125</v>
      </c>
      <c r="AW436" s="15" t="s">
        <v>30</v>
      </c>
      <c r="AX436" s="15" t="s">
        <v>31</v>
      </c>
      <c r="AY436" s="171" t="s">
        <v>118</v>
      </c>
    </row>
    <row r="437" spans="1:65" s="2" customFormat="1" ht="16.5" customHeight="1">
      <c r="A437" s="35"/>
      <c r="B437" s="140"/>
      <c r="C437" s="141" t="s">
        <v>818</v>
      </c>
      <c r="D437" s="141" t="s">
        <v>121</v>
      </c>
      <c r="E437" s="142" t="s">
        <v>2277</v>
      </c>
      <c r="F437" s="143" t="s">
        <v>2278</v>
      </c>
      <c r="G437" s="144" t="s">
        <v>270</v>
      </c>
      <c r="H437" s="145">
        <v>1785</v>
      </c>
      <c r="I437" s="146"/>
      <c r="J437" s="147">
        <f>ROUND(I437*H437,2)</f>
        <v>0</v>
      </c>
      <c r="K437" s="143" t="s">
        <v>271</v>
      </c>
      <c r="L437" s="36"/>
      <c r="M437" s="148" t="s">
        <v>3</v>
      </c>
      <c r="N437" s="149" t="s">
        <v>40</v>
      </c>
      <c r="O437" s="56"/>
      <c r="P437" s="150">
        <f>O437*H437</f>
        <v>0</v>
      </c>
      <c r="Q437" s="150">
        <v>0</v>
      </c>
      <c r="R437" s="150">
        <f>Q437*H437</f>
        <v>0</v>
      </c>
      <c r="S437" s="150">
        <v>0</v>
      </c>
      <c r="T437" s="151">
        <f>S437*H437</f>
        <v>0</v>
      </c>
      <c r="U437" s="35"/>
      <c r="V437" s="35"/>
      <c r="W437" s="35"/>
      <c r="X437" s="35"/>
      <c r="Y437" s="35"/>
      <c r="Z437" s="35"/>
      <c r="AA437" s="35"/>
      <c r="AB437" s="35"/>
      <c r="AC437" s="35"/>
      <c r="AD437" s="35"/>
      <c r="AE437" s="35"/>
      <c r="AR437" s="152" t="s">
        <v>125</v>
      </c>
      <c r="AT437" s="152" t="s">
        <v>121</v>
      </c>
      <c r="AU437" s="152" t="s">
        <v>78</v>
      </c>
      <c r="AY437" s="20" t="s">
        <v>118</v>
      </c>
      <c r="BE437" s="153">
        <f>IF(N437="základní",J437,0)</f>
        <v>0</v>
      </c>
      <c r="BF437" s="153">
        <f>IF(N437="snížená",J437,0)</f>
        <v>0</v>
      </c>
      <c r="BG437" s="153">
        <f>IF(N437="zákl. přenesená",J437,0)</f>
        <v>0</v>
      </c>
      <c r="BH437" s="153">
        <f>IF(N437="sníž. přenesená",J437,0)</f>
        <v>0</v>
      </c>
      <c r="BI437" s="153">
        <f>IF(N437="nulová",J437,0)</f>
        <v>0</v>
      </c>
      <c r="BJ437" s="20" t="s">
        <v>31</v>
      </c>
      <c r="BK437" s="153">
        <f>ROUND(I437*H437,2)</f>
        <v>0</v>
      </c>
      <c r="BL437" s="20" t="s">
        <v>125</v>
      </c>
      <c r="BM437" s="152" t="s">
        <v>2279</v>
      </c>
    </row>
    <row r="438" spans="1:47" s="2" customFormat="1" ht="11.25">
      <c r="A438" s="35"/>
      <c r="B438" s="36"/>
      <c r="C438" s="35"/>
      <c r="D438" s="181" t="s">
        <v>273</v>
      </c>
      <c r="E438" s="35"/>
      <c r="F438" s="182" t="s">
        <v>2280</v>
      </c>
      <c r="G438" s="35"/>
      <c r="H438" s="35"/>
      <c r="I438" s="183"/>
      <c r="J438" s="35"/>
      <c r="K438" s="35"/>
      <c r="L438" s="36"/>
      <c r="M438" s="184"/>
      <c r="N438" s="185"/>
      <c r="O438" s="56"/>
      <c r="P438" s="56"/>
      <c r="Q438" s="56"/>
      <c r="R438" s="56"/>
      <c r="S438" s="56"/>
      <c r="T438" s="57"/>
      <c r="U438" s="35"/>
      <c r="V438" s="35"/>
      <c r="W438" s="35"/>
      <c r="X438" s="35"/>
      <c r="Y438" s="35"/>
      <c r="Z438" s="35"/>
      <c r="AA438" s="35"/>
      <c r="AB438" s="35"/>
      <c r="AC438" s="35"/>
      <c r="AD438" s="35"/>
      <c r="AE438" s="35"/>
      <c r="AT438" s="20" t="s">
        <v>273</v>
      </c>
      <c r="AU438" s="20" t="s">
        <v>78</v>
      </c>
    </row>
    <row r="439" spans="2:51" s="14" customFormat="1" ht="11.25">
      <c r="B439" s="163"/>
      <c r="D439" s="155" t="s">
        <v>127</v>
      </c>
      <c r="E439" s="164" t="s">
        <v>3</v>
      </c>
      <c r="F439" s="165" t="s">
        <v>2217</v>
      </c>
      <c r="H439" s="164" t="s">
        <v>3</v>
      </c>
      <c r="I439" s="166"/>
      <c r="L439" s="163"/>
      <c r="M439" s="167"/>
      <c r="N439" s="168"/>
      <c r="O439" s="168"/>
      <c r="P439" s="168"/>
      <c r="Q439" s="168"/>
      <c r="R439" s="168"/>
      <c r="S439" s="168"/>
      <c r="T439" s="169"/>
      <c r="AT439" s="164" t="s">
        <v>127</v>
      </c>
      <c r="AU439" s="164" t="s">
        <v>78</v>
      </c>
      <c r="AV439" s="14" t="s">
        <v>31</v>
      </c>
      <c r="AW439" s="14" t="s">
        <v>30</v>
      </c>
      <c r="AX439" s="14" t="s">
        <v>69</v>
      </c>
      <c r="AY439" s="164" t="s">
        <v>118</v>
      </c>
    </row>
    <row r="440" spans="2:51" s="13" customFormat="1" ht="11.25">
      <c r="B440" s="154"/>
      <c r="D440" s="155" t="s">
        <v>127</v>
      </c>
      <c r="E440" s="156" t="s">
        <v>3</v>
      </c>
      <c r="F440" s="157" t="s">
        <v>2262</v>
      </c>
      <c r="H440" s="158">
        <v>1785</v>
      </c>
      <c r="I440" s="159"/>
      <c r="L440" s="154"/>
      <c r="M440" s="160"/>
      <c r="N440" s="161"/>
      <c r="O440" s="161"/>
      <c r="P440" s="161"/>
      <c r="Q440" s="161"/>
      <c r="R440" s="161"/>
      <c r="S440" s="161"/>
      <c r="T440" s="162"/>
      <c r="AT440" s="156" t="s">
        <v>127</v>
      </c>
      <c r="AU440" s="156" t="s">
        <v>78</v>
      </c>
      <c r="AV440" s="13" t="s">
        <v>78</v>
      </c>
      <c r="AW440" s="13" t="s">
        <v>30</v>
      </c>
      <c r="AX440" s="13" t="s">
        <v>31</v>
      </c>
      <c r="AY440" s="156" t="s">
        <v>118</v>
      </c>
    </row>
    <row r="441" spans="1:65" s="2" customFormat="1" ht="16.5" customHeight="1">
      <c r="A441" s="35"/>
      <c r="B441" s="140"/>
      <c r="C441" s="141" t="s">
        <v>823</v>
      </c>
      <c r="D441" s="141" t="s">
        <v>121</v>
      </c>
      <c r="E441" s="142" t="s">
        <v>2281</v>
      </c>
      <c r="F441" s="143" t="s">
        <v>2282</v>
      </c>
      <c r="G441" s="144" t="s">
        <v>270</v>
      </c>
      <c r="H441" s="145">
        <v>16</v>
      </c>
      <c r="I441" s="146"/>
      <c r="J441" s="147">
        <f>ROUND(I441*H441,2)</f>
        <v>0</v>
      </c>
      <c r="K441" s="143" t="s">
        <v>271</v>
      </c>
      <c r="L441" s="36"/>
      <c r="M441" s="148" t="s">
        <v>3</v>
      </c>
      <c r="N441" s="149" t="s">
        <v>40</v>
      </c>
      <c r="O441" s="56"/>
      <c r="P441" s="150">
        <f>O441*H441</f>
        <v>0</v>
      </c>
      <c r="Q441" s="150">
        <v>0</v>
      </c>
      <c r="R441" s="150">
        <f>Q441*H441</f>
        <v>0</v>
      </c>
      <c r="S441" s="150">
        <v>0</v>
      </c>
      <c r="T441" s="151">
        <f>S441*H441</f>
        <v>0</v>
      </c>
      <c r="U441" s="35"/>
      <c r="V441" s="35"/>
      <c r="W441" s="35"/>
      <c r="X441" s="35"/>
      <c r="Y441" s="35"/>
      <c r="Z441" s="35"/>
      <c r="AA441" s="35"/>
      <c r="AB441" s="35"/>
      <c r="AC441" s="35"/>
      <c r="AD441" s="35"/>
      <c r="AE441" s="35"/>
      <c r="AR441" s="152" t="s">
        <v>125</v>
      </c>
      <c r="AT441" s="152" t="s">
        <v>121</v>
      </c>
      <c r="AU441" s="152" t="s">
        <v>78</v>
      </c>
      <c r="AY441" s="20" t="s">
        <v>118</v>
      </c>
      <c r="BE441" s="153">
        <f>IF(N441="základní",J441,0)</f>
        <v>0</v>
      </c>
      <c r="BF441" s="153">
        <f>IF(N441="snížená",J441,0)</f>
        <v>0</v>
      </c>
      <c r="BG441" s="153">
        <f>IF(N441="zákl. přenesená",J441,0)</f>
        <v>0</v>
      </c>
      <c r="BH441" s="153">
        <f>IF(N441="sníž. přenesená",J441,0)</f>
        <v>0</v>
      </c>
      <c r="BI441" s="153">
        <f>IF(N441="nulová",J441,0)</f>
        <v>0</v>
      </c>
      <c r="BJ441" s="20" t="s">
        <v>31</v>
      </c>
      <c r="BK441" s="153">
        <f>ROUND(I441*H441,2)</f>
        <v>0</v>
      </c>
      <c r="BL441" s="20" t="s">
        <v>125</v>
      </c>
      <c r="BM441" s="152" t="s">
        <v>2283</v>
      </c>
    </row>
    <row r="442" spans="1:47" s="2" customFormat="1" ht="11.25">
      <c r="A442" s="35"/>
      <c r="B442" s="36"/>
      <c r="C442" s="35"/>
      <c r="D442" s="181" t="s">
        <v>273</v>
      </c>
      <c r="E442" s="35"/>
      <c r="F442" s="182" t="s">
        <v>2284</v>
      </c>
      <c r="G442" s="35"/>
      <c r="H442" s="35"/>
      <c r="I442" s="183"/>
      <c r="J442" s="35"/>
      <c r="K442" s="35"/>
      <c r="L442" s="36"/>
      <c r="M442" s="184"/>
      <c r="N442" s="185"/>
      <c r="O442" s="56"/>
      <c r="P442" s="56"/>
      <c r="Q442" s="56"/>
      <c r="R442" s="56"/>
      <c r="S442" s="56"/>
      <c r="T442" s="57"/>
      <c r="U442" s="35"/>
      <c r="V442" s="35"/>
      <c r="W442" s="35"/>
      <c r="X442" s="35"/>
      <c r="Y442" s="35"/>
      <c r="Z442" s="35"/>
      <c r="AA442" s="35"/>
      <c r="AB442" s="35"/>
      <c r="AC442" s="35"/>
      <c r="AD442" s="35"/>
      <c r="AE442" s="35"/>
      <c r="AT442" s="20" t="s">
        <v>273</v>
      </c>
      <c r="AU442" s="20" t="s">
        <v>78</v>
      </c>
    </row>
    <row r="443" spans="2:51" s="14" customFormat="1" ht="11.25">
      <c r="B443" s="163"/>
      <c r="D443" s="155" t="s">
        <v>127</v>
      </c>
      <c r="E443" s="164" t="s">
        <v>3</v>
      </c>
      <c r="F443" s="165" t="s">
        <v>2217</v>
      </c>
      <c r="H443" s="164" t="s">
        <v>3</v>
      </c>
      <c r="I443" s="166"/>
      <c r="L443" s="163"/>
      <c r="M443" s="167"/>
      <c r="N443" s="168"/>
      <c r="O443" s="168"/>
      <c r="P443" s="168"/>
      <c r="Q443" s="168"/>
      <c r="R443" s="168"/>
      <c r="S443" s="168"/>
      <c r="T443" s="169"/>
      <c r="AT443" s="164" t="s">
        <v>127</v>
      </c>
      <c r="AU443" s="164" t="s">
        <v>78</v>
      </c>
      <c r="AV443" s="14" t="s">
        <v>31</v>
      </c>
      <c r="AW443" s="14" t="s">
        <v>30</v>
      </c>
      <c r="AX443" s="14" t="s">
        <v>69</v>
      </c>
      <c r="AY443" s="164" t="s">
        <v>118</v>
      </c>
    </row>
    <row r="444" spans="2:51" s="13" customFormat="1" ht="11.25">
      <c r="B444" s="154"/>
      <c r="D444" s="155" t="s">
        <v>127</v>
      </c>
      <c r="E444" s="156" t="s">
        <v>3</v>
      </c>
      <c r="F444" s="157" t="s">
        <v>2249</v>
      </c>
      <c r="H444" s="158">
        <v>16</v>
      </c>
      <c r="I444" s="159"/>
      <c r="L444" s="154"/>
      <c r="M444" s="160"/>
      <c r="N444" s="161"/>
      <c r="O444" s="161"/>
      <c r="P444" s="161"/>
      <c r="Q444" s="161"/>
      <c r="R444" s="161"/>
      <c r="S444" s="161"/>
      <c r="T444" s="162"/>
      <c r="AT444" s="156" t="s">
        <v>127</v>
      </c>
      <c r="AU444" s="156" t="s">
        <v>78</v>
      </c>
      <c r="AV444" s="13" t="s">
        <v>78</v>
      </c>
      <c r="AW444" s="13" t="s">
        <v>30</v>
      </c>
      <c r="AX444" s="13" t="s">
        <v>31</v>
      </c>
      <c r="AY444" s="156" t="s">
        <v>118</v>
      </c>
    </row>
    <row r="445" spans="1:65" s="2" customFormat="1" ht="21.75" customHeight="1">
      <c r="A445" s="35"/>
      <c r="B445" s="140"/>
      <c r="C445" s="141" t="s">
        <v>828</v>
      </c>
      <c r="D445" s="141" t="s">
        <v>121</v>
      </c>
      <c r="E445" s="142" t="s">
        <v>2285</v>
      </c>
      <c r="F445" s="143" t="s">
        <v>2286</v>
      </c>
      <c r="G445" s="144" t="s">
        <v>270</v>
      </c>
      <c r="H445" s="145">
        <v>1923</v>
      </c>
      <c r="I445" s="146"/>
      <c r="J445" s="147">
        <f>ROUND(I445*H445,2)</f>
        <v>0</v>
      </c>
      <c r="K445" s="143" t="s">
        <v>3</v>
      </c>
      <c r="L445" s="36"/>
      <c r="M445" s="148" t="s">
        <v>3</v>
      </c>
      <c r="N445" s="149" t="s">
        <v>40</v>
      </c>
      <c r="O445" s="56"/>
      <c r="P445" s="150">
        <f>O445*H445</f>
        <v>0</v>
      </c>
      <c r="Q445" s="150">
        <v>0</v>
      </c>
      <c r="R445" s="150">
        <f>Q445*H445</f>
        <v>0</v>
      </c>
      <c r="S445" s="150">
        <v>0</v>
      </c>
      <c r="T445" s="151">
        <f>S445*H445</f>
        <v>0</v>
      </c>
      <c r="U445" s="35"/>
      <c r="V445" s="35"/>
      <c r="W445" s="35"/>
      <c r="X445" s="35"/>
      <c r="Y445" s="35"/>
      <c r="Z445" s="35"/>
      <c r="AA445" s="35"/>
      <c r="AB445" s="35"/>
      <c r="AC445" s="35"/>
      <c r="AD445" s="35"/>
      <c r="AE445" s="35"/>
      <c r="AR445" s="152" t="s">
        <v>125</v>
      </c>
      <c r="AT445" s="152" t="s">
        <v>121</v>
      </c>
      <c r="AU445" s="152" t="s">
        <v>78</v>
      </c>
      <c r="AY445" s="20" t="s">
        <v>118</v>
      </c>
      <c r="BE445" s="153">
        <f>IF(N445="základní",J445,0)</f>
        <v>0</v>
      </c>
      <c r="BF445" s="153">
        <f>IF(N445="snížená",J445,0)</f>
        <v>0</v>
      </c>
      <c r="BG445" s="153">
        <f>IF(N445="zákl. přenesená",J445,0)</f>
        <v>0</v>
      </c>
      <c r="BH445" s="153">
        <f>IF(N445="sníž. přenesená",J445,0)</f>
        <v>0</v>
      </c>
      <c r="BI445" s="153">
        <f>IF(N445="nulová",J445,0)</f>
        <v>0</v>
      </c>
      <c r="BJ445" s="20" t="s">
        <v>31</v>
      </c>
      <c r="BK445" s="153">
        <f>ROUND(I445*H445,2)</f>
        <v>0</v>
      </c>
      <c r="BL445" s="20" t="s">
        <v>125</v>
      </c>
      <c r="BM445" s="152" t="s">
        <v>2287</v>
      </c>
    </row>
    <row r="446" spans="2:51" s="14" customFormat="1" ht="11.25">
      <c r="B446" s="163"/>
      <c r="D446" s="155" t="s">
        <v>127</v>
      </c>
      <c r="E446" s="164" t="s">
        <v>3</v>
      </c>
      <c r="F446" s="165" t="s">
        <v>2217</v>
      </c>
      <c r="H446" s="164" t="s">
        <v>3</v>
      </c>
      <c r="I446" s="166"/>
      <c r="L446" s="163"/>
      <c r="M446" s="167"/>
      <c r="N446" s="168"/>
      <c r="O446" s="168"/>
      <c r="P446" s="168"/>
      <c r="Q446" s="168"/>
      <c r="R446" s="168"/>
      <c r="S446" s="168"/>
      <c r="T446" s="169"/>
      <c r="AT446" s="164" t="s">
        <v>127</v>
      </c>
      <c r="AU446" s="164" t="s">
        <v>78</v>
      </c>
      <c r="AV446" s="14" t="s">
        <v>31</v>
      </c>
      <c r="AW446" s="14" t="s">
        <v>30</v>
      </c>
      <c r="AX446" s="14" t="s">
        <v>69</v>
      </c>
      <c r="AY446" s="164" t="s">
        <v>118</v>
      </c>
    </row>
    <row r="447" spans="2:51" s="13" customFormat="1" ht="11.25">
      <c r="B447" s="154"/>
      <c r="D447" s="155" t="s">
        <v>127</v>
      </c>
      <c r="E447" s="156" t="s">
        <v>3</v>
      </c>
      <c r="F447" s="157" t="s">
        <v>2262</v>
      </c>
      <c r="H447" s="158">
        <v>1785</v>
      </c>
      <c r="I447" s="159"/>
      <c r="L447" s="154"/>
      <c r="M447" s="160"/>
      <c r="N447" s="161"/>
      <c r="O447" s="161"/>
      <c r="P447" s="161"/>
      <c r="Q447" s="161"/>
      <c r="R447" s="161"/>
      <c r="S447" s="161"/>
      <c r="T447" s="162"/>
      <c r="AT447" s="156" t="s">
        <v>127</v>
      </c>
      <c r="AU447" s="156" t="s">
        <v>78</v>
      </c>
      <c r="AV447" s="13" t="s">
        <v>78</v>
      </c>
      <c r="AW447" s="13" t="s">
        <v>30</v>
      </c>
      <c r="AX447" s="13" t="s">
        <v>69</v>
      </c>
      <c r="AY447" s="156" t="s">
        <v>118</v>
      </c>
    </row>
    <row r="448" spans="2:51" s="13" customFormat="1" ht="11.25">
      <c r="B448" s="154"/>
      <c r="D448" s="155" t="s">
        <v>127</v>
      </c>
      <c r="E448" s="156" t="s">
        <v>3</v>
      </c>
      <c r="F448" s="157" t="s">
        <v>2288</v>
      </c>
      <c r="H448" s="158">
        <v>138</v>
      </c>
      <c r="I448" s="159"/>
      <c r="L448" s="154"/>
      <c r="M448" s="160"/>
      <c r="N448" s="161"/>
      <c r="O448" s="161"/>
      <c r="P448" s="161"/>
      <c r="Q448" s="161"/>
      <c r="R448" s="161"/>
      <c r="S448" s="161"/>
      <c r="T448" s="162"/>
      <c r="AT448" s="156" t="s">
        <v>127</v>
      </c>
      <c r="AU448" s="156" t="s">
        <v>78</v>
      </c>
      <c r="AV448" s="13" t="s">
        <v>78</v>
      </c>
      <c r="AW448" s="13" t="s">
        <v>30</v>
      </c>
      <c r="AX448" s="13" t="s">
        <v>69</v>
      </c>
      <c r="AY448" s="156" t="s">
        <v>118</v>
      </c>
    </row>
    <row r="449" spans="2:51" s="15" customFormat="1" ht="11.25">
      <c r="B449" s="170"/>
      <c r="D449" s="155" t="s">
        <v>127</v>
      </c>
      <c r="E449" s="171" t="s">
        <v>3</v>
      </c>
      <c r="F449" s="172" t="s">
        <v>150</v>
      </c>
      <c r="H449" s="173">
        <v>1923</v>
      </c>
      <c r="I449" s="174"/>
      <c r="L449" s="170"/>
      <c r="M449" s="175"/>
      <c r="N449" s="176"/>
      <c r="O449" s="176"/>
      <c r="P449" s="176"/>
      <c r="Q449" s="176"/>
      <c r="R449" s="176"/>
      <c r="S449" s="176"/>
      <c r="T449" s="177"/>
      <c r="AT449" s="171" t="s">
        <v>127</v>
      </c>
      <c r="AU449" s="171" t="s">
        <v>78</v>
      </c>
      <c r="AV449" s="15" t="s">
        <v>125</v>
      </c>
      <c r="AW449" s="15" t="s">
        <v>30</v>
      </c>
      <c r="AX449" s="15" t="s">
        <v>31</v>
      </c>
      <c r="AY449" s="171" t="s">
        <v>118</v>
      </c>
    </row>
    <row r="450" spans="1:65" s="2" customFormat="1" ht="33" customHeight="1">
      <c r="A450" s="35"/>
      <c r="B450" s="140"/>
      <c r="C450" s="141" t="s">
        <v>833</v>
      </c>
      <c r="D450" s="141" t="s">
        <v>121</v>
      </c>
      <c r="E450" s="142" t="s">
        <v>2289</v>
      </c>
      <c r="F450" s="143" t="s">
        <v>2290</v>
      </c>
      <c r="G450" s="144" t="s">
        <v>270</v>
      </c>
      <c r="H450" s="145">
        <v>28</v>
      </c>
      <c r="I450" s="146"/>
      <c r="J450" s="147">
        <f>ROUND(I450*H450,2)</f>
        <v>0</v>
      </c>
      <c r="K450" s="143" t="s">
        <v>271</v>
      </c>
      <c r="L450" s="36"/>
      <c r="M450" s="148" t="s">
        <v>3</v>
      </c>
      <c r="N450" s="149" t="s">
        <v>40</v>
      </c>
      <c r="O450" s="56"/>
      <c r="P450" s="150">
        <f>O450*H450</f>
        <v>0</v>
      </c>
      <c r="Q450" s="150">
        <v>0.1837</v>
      </c>
      <c r="R450" s="150">
        <f>Q450*H450</f>
        <v>5.1436</v>
      </c>
      <c r="S450" s="150">
        <v>0</v>
      </c>
      <c r="T450" s="151">
        <f>S450*H450</f>
        <v>0</v>
      </c>
      <c r="U450" s="35"/>
      <c r="V450" s="35"/>
      <c r="W450" s="35"/>
      <c r="X450" s="35"/>
      <c r="Y450" s="35"/>
      <c r="Z450" s="35"/>
      <c r="AA450" s="35"/>
      <c r="AB450" s="35"/>
      <c r="AC450" s="35"/>
      <c r="AD450" s="35"/>
      <c r="AE450" s="35"/>
      <c r="AR450" s="152" t="s">
        <v>125</v>
      </c>
      <c r="AT450" s="152" t="s">
        <v>121</v>
      </c>
      <c r="AU450" s="152" t="s">
        <v>78</v>
      </c>
      <c r="AY450" s="20" t="s">
        <v>118</v>
      </c>
      <c r="BE450" s="153">
        <f>IF(N450="základní",J450,0)</f>
        <v>0</v>
      </c>
      <c r="BF450" s="153">
        <f>IF(N450="snížená",J450,0)</f>
        <v>0</v>
      </c>
      <c r="BG450" s="153">
        <f>IF(N450="zákl. přenesená",J450,0)</f>
        <v>0</v>
      </c>
      <c r="BH450" s="153">
        <f>IF(N450="sníž. přenesená",J450,0)</f>
        <v>0</v>
      </c>
      <c r="BI450" s="153">
        <f>IF(N450="nulová",J450,0)</f>
        <v>0</v>
      </c>
      <c r="BJ450" s="20" t="s">
        <v>31</v>
      </c>
      <c r="BK450" s="153">
        <f>ROUND(I450*H450,2)</f>
        <v>0</v>
      </c>
      <c r="BL450" s="20" t="s">
        <v>125</v>
      </c>
      <c r="BM450" s="152" t="s">
        <v>2291</v>
      </c>
    </row>
    <row r="451" spans="1:47" s="2" customFormat="1" ht="11.25">
      <c r="A451" s="35"/>
      <c r="B451" s="36"/>
      <c r="C451" s="35"/>
      <c r="D451" s="181" t="s">
        <v>273</v>
      </c>
      <c r="E451" s="35"/>
      <c r="F451" s="182" t="s">
        <v>2292</v>
      </c>
      <c r="G451" s="35"/>
      <c r="H451" s="35"/>
      <c r="I451" s="183"/>
      <c r="J451" s="35"/>
      <c r="K451" s="35"/>
      <c r="L451" s="36"/>
      <c r="M451" s="184"/>
      <c r="N451" s="185"/>
      <c r="O451" s="56"/>
      <c r="P451" s="56"/>
      <c r="Q451" s="56"/>
      <c r="R451" s="56"/>
      <c r="S451" s="56"/>
      <c r="T451" s="57"/>
      <c r="U451" s="35"/>
      <c r="V451" s="35"/>
      <c r="W451" s="35"/>
      <c r="X451" s="35"/>
      <c r="Y451" s="35"/>
      <c r="Z451" s="35"/>
      <c r="AA451" s="35"/>
      <c r="AB451" s="35"/>
      <c r="AC451" s="35"/>
      <c r="AD451" s="35"/>
      <c r="AE451" s="35"/>
      <c r="AT451" s="20" t="s">
        <v>273</v>
      </c>
      <c r="AU451" s="20" t="s">
        <v>78</v>
      </c>
    </row>
    <row r="452" spans="2:51" s="14" customFormat="1" ht="11.25">
      <c r="B452" s="163"/>
      <c r="D452" s="155" t="s">
        <v>127</v>
      </c>
      <c r="E452" s="164" t="s">
        <v>3</v>
      </c>
      <c r="F452" s="165" t="s">
        <v>2293</v>
      </c>
      <c r="H452" s="164" t="s">
        <v>3</v>
      </c>
      <c r="I452" s="166"/>
      <c r="L452" s="163"/>
      <c r="M452" s="167"/>
      <c r="N452" s="168"/>
      <c r="O452" s="168"/>
      <c r="P452" s="168"/>
      <c r="Q452" s="168"/>
      <c r="R452" s="168"/>
      <c r="S452" s="168"/>
      <c r="T452" s="169"/>
      <c r="AT452" s="164" t="s">
        <v>127</v>
      </c>
      <c r="AU452" s="164" t="s">
        <v>78</v>
      </c>
      <c r="AV452" s="14" t="s">
        <v>31</v>
      </c>
      <c r="AW452" s="14" t="s">
        <v>30</v>
      </c>
      <c r="AX452" s="14" t="s">
        <v>69</v>
      </c>
      <c r="AY452" s="164" t="s">
        <v>118</v>
      </c>
    </row>
    <row r="453" spans="2:51" s="14" customFormat="1" ht="11.25">
      <c r="B453" s="163"/>
      <c r="D453" s="155" t="s">
        <v>127</v>
      </c>
      <c r="E453" s="164" t="s">
        <v>3</v>
      </c>
      <c r="F453" s="165" t="s">
        <v>2294</v>
      </c>
      <c r="H453" s="164" t="s">
        <v>3</v>
      </c>
      <c r="I453" s="166"/>
      <c r="L453" s="163"/>
      <c r="M453" s="167"/>
      <c r="N453" s="168"/>
      <c r="O453" s="168"/>
      <c r="P453" s="168"/>
      <c r="Q453" s="168"/>
      <c r="R453" s="168"/>
      <c r="S453" s="168"/>
      <c r="T453" s="169"/>
      <c r="AT453" s="164" t="s">
        <v>127</v>
      </c>
      <c r="AU453" s="164" t="s">
        <v>78</v>
      </c>
      <c r="AV453" s="14" t="s">
        <v>31</v>
      </c>
      <c r="AW453" s="14" t="s">
        <v>30</v>
      </c>
      <c r="AX453" s="14" t="s">
        <v>69</v>
      </c>
      <c r="AY453" s="164" t="s">
        <v>118</v>
      </c>
    </row>
    <row r="454" spans="2:51" s="13" customFormat="1" ht="11.25">
      <c r="B454" s="154"/>
      <c r="D454" s="155" t="s">
        <v>127</v>
      </c>
      <c r="E454" s="156" t="s">
        <v>3</v>
      </c>
      <c r="F454" s="157" t="s">
        <v>2257</v>
      </c>
      <c r="H454" s="158">
        <v>28</v>
      </c>
      <c r="I454" s="159"/>
      <c r="L454" s="154"/>
      <c r="M454" s="160"/>
      <c r="N454" s="161"/>
      <c r="O454" s="161"/>
      <c r="P454" s="161"/>
      <c r="Q454" s="161"/>
      <c r="R454" s="161"/>
      <c r="S454" s="161"/>
      <c r="T454" s="162"/>
      <c r="AT454" s="156" t="s">
        <v>127</v>
      </c>
      <c r="AU454" s="156" t="s">
        <v>78</v>
      </c>
      <c r="AV454" s="13" t="s">
        <v>78</v>
      </c>
      <c r="AW454" s="13" t="s">
        <v>30</v>
      </c>
      <c r="AX454" s="13" t="s">
        <v>31</v>
      </c>
      <c r="AY454" s="156" t="s">
        <v>118</v>
      </c>
    </row>
    <row r="455" spans="1:65" s="2" customFormat="1" ht="16.5" customHeight="1">
      <c r="A455" s="35"/>
      <c r="B455" s="140"/>
      <c r="C455" s="194" t="s">
        <v>838</v>
      </c>
      <c r="D455" s="194" t="s">
        <v>445</v>
      </c>
      <c r="E455" s="195" t="s">
        <v>904</v>
      </c>
      <c r="F455" s="196" t="s">
        <v>905</v>
      </c>
      <c r="G455" s="197" t="s">
        <v>270</v>
      </c>
      <c r="H455" s="198">
        <v>28.56</v>
      </c>
      <c r="I455" s="199"/>
      <c r="J455" s="200">
        <f>ROUND(I455*H455,2)</f>
        <v>0</v>
      </c>
      <c r="K455" s="196" t="s">
        <v>271</v>
      </c>
      <c r="L455" s="201"/>
      <c r="M455" s="202" t="s">
        <v>3</v>
      </c>
      <c r="N455" s="203" t="s">
        <v>40</v>
      </c>
      <c r="O455" s="56"/>
      <c r="P455" s="150">
        <f>O455*H455</f>
        <v>0</v>
      </c>
      <c r="Q455" s="150">
        <v>0.222</v>
      </c>
      <c r="R455" s="150">
        <f>Q455*H455</f>
        <v>6.34032</v>
      </c>
      <c r="S455" s="150">
        <v>0</v>
      </c>
      <c r="T455" s="151">
        <f>S455*H455</f>
        <v>0</v>
      </c>
      <c r="U455" s="35"/>
      <c r="V455" s="35"/>
      <c r="W455" s="35"/>
      <c r="X455" s="35"/>
      <c r="Y455" s="35"/>
      <c r="Z455" s="35"/>
      <c r="AA455" s="35"/>
      <c r="AB455" s="35"/>
      <c r="AC455" s="35"/>
      <c r="AD455" s="35"/>
      <c r="AE455" s="35"/>
      <c r="AR455" s="152" t="s">
        <v>160</v>
      </c>
      <c r="AT455" s="152" t="s">
        <v>445</v>
      </c>
      <c r="AU455" s="152" t="s">
        <v>78</v>
      </c>
      <c r="AY455" s="20" t="s">
        <v>118</v>
      </c>
      <c r="BE455" s="153">
        <f>IF(N455="základní",J455,0)</f>
        <v>0</v>
      </c>
      <c r="BF455" s="153">
        <f>IF(N455="snížená",J455,0)</f>
        <v>0</v>
      </c>
      <c r="BG455" s="153">
        <f>IF(N455="zákl. přenesená",J455,0)</f>
        <v>0</v>
      </c>
      <c r="BH455" s="153">
        <f>IF(N455="sníž. přenesená",J455,0)</f>
        <v>0</v>
      </c>
      <c r="BI455" s="153">
        <f>IF(N455="nulová",J455,0)</f>
        <v>0</v>
      </c>
      <c r="BJ455" s="20" t="s">
        <v>31</v>
      </c>
      <c r="BK455" s="153">
        <f>ROUND(I455*H455,2)</f>
        <v>0</v>
      </c>
      <c r="BL455" s="20" t="s">
        <v>125</v>
      </c>
      <c r="BM455" s="152" t="s">
        <v>2295</v>
      </c>
    </row>
    <row r="456" spans="2:51" s="13" customFormat="1" ht="11.25">
      <c r="B456" s="154"/>
      <c r="D456" s="155" t="s">
        <v>127</v>
      </c>
      <c r="E456" s="156" t="s">
        <v>3</v>
      </c>
      <c r="F456" s="157" t="s">
        <v>2296</v>
      </c>
      <c r="H456" s="158">
        <v>28.56</v>
      </c>
      <c r="I456" s="159"/>
      <c r="L456" s="154"/>
      <c r="M456" s="160"/>
      <c r="N456" s="161"/>
      <c r="O456" s="161"/>
      <c r="P456" s="161"/>
      <c r="Q456" s="161"/>
      <c r="R456" s="161"/>
      <c r="S456" s="161"/>
      <c r="T456" s="162"/>
      <c r="AT456" s="156" t="s">
        <v>127</v>
      </c>
      <c r="AU456" s="156" t="s">
        <v>78</v>
      </c>
      <c r="AV456" s="13" t="s">
        <v>78</v>
      </c>
      <c r="AW456" s="13" t="s">
        <v>30</v>
      </c>
      <c r="AX456" s="13" t="s">
        <v>69</v>
      </c>
      <c r="AY456" s="156" t="s">
        <v>118</v>
      </c>
    </row>
    <row r="457" spans="2:51" s="15" customFormat="1" ht="11.25">
      <c r="B457" s="170"/>
      <c r="D457" s="155" t="s">
        <v>127</v>
      </c>
      <c r="E457" s="171" t="s">
        <v>3</v>
      </c>
      <c r="F457" s="172" t="s">
        <v>150</v>
      </c>
      <c r="H457" s="173">
        <v>28.56</v>
      </c>
      <c r="I457" s="174"/>
      <c r="L457" s="170"/>
      <c r="M457" s="175"/>
      <c r="N457" s="176"/>
      <c r="O457" s="176"/>
      <c r="P457" s="176"/>
      <c r="Q457" s="176"/>
      <c r="R457" s="176"/>
      <c r="S457" s="176"/>
      <c r="T457" s="177"/>
      <c r="AT457" s="171" t="s">
        <v>127</v>
      </c>
      <c r="AU457" s="171" t="s">
        <v>78</v>
      </c>
      <c r="AV457" s="15" t="s">
        <v>125</v>
      </c>
      <c r="AW457" s="15" t="s">
        <v>30</v>
      </c>
      <c r="AX457" s="15" t="s">
        <v>31</v>
      </c>
      <c r="AY457" s="171" t="s">
        <v>118</v>
      </c>
    </row>
    <row r="458" spans="1:65" s="2" customFormat="1" ht="33" customHeight="1">
      <c r="A458" s="35"/>
      <c r="B458" s="140"/>
      <c r="C458" s="141" t="s">
        <v>844</v>
      </c>
      <c r="D458" s="141" t="s">
        <v>121</v>
      </c>
      <c r="E458" s="142" t="s">
        <v>2297</v>
      </c>
      <c r="F458" s="143" t="s">
        <v>2298</v>
      </c>
      <c r="G458" s="144" t="s">
        <v>270</v>
      </c>
      <c r="H458" s="145">
        <v>12</v>
      </c>
      <c r="I458" s="146"/>
      <c r="J458" s="147">
        <f>ROUND(I458*H458,2)</f>
        <v>0</v>
      </c>
      <c r="K458" s="143" t="s">
        <v>271</v>
      </c>
      <c r="L458" s="36"/>
      <c r="M458" s="148" t="s">
        <v>3</v>
      </c>
      <c r="N458" s="149" t="s">
        <v>40</v>
      </c>
      <c r="O458" s="56"/>
      <c r="P458" s="150">
        <f>O458*H458</f>
        <v>0</v>
      </c>
      <c r="Q458" s="150">
        <v>0.19536</v>
      </c>
      <c r="R458" s="150">
        <f>Q458*H458</f>
        <v>2.34432</v>
      </c>
      <c r="S458" s="150">
        <v>0</v>
      </c>
      <c r="T458" s="151">
        <f>S458*H458</f>
        <v>0</v>
      </c>
      <c r="U458" s="35"/>
      <c r="V458" s="35"/>
      <c r="W458" s="35"/>
      <c r="X458" s="35"/>
      <c r="Y458" s="35"/>
      <c r="Z458" s="35"/>
      <c r="AA458" s="35"/>
      <c r="AB458" s="35"/>
      <c r="AC458" s="35"/>
      <c r="AD458" s="35"/>
      <c r="AE458" s="35"/>
      <c r="AR458" s="152" t="s">
        <v>125</v>
      </c>
      <c r="AT458" s="152" t="s">
        <v>121</v>
      </c>
      <c r="AU458" s="152" t="s">
        <v>78</v>
      </c>
      <c r="AY458" s="20" t="s">
        <v>118</v>
      </c>
      <c r="BE458" s="153">
        <f>IF(N458="základní",J458,0)</f>
        <v>0</v>
      </c>
      <c r="BF458" s="153">
        <f>IF(N458="snížená",J458,0)</f>
        <v>0</v>
      </c>
      <c r="BG458" s="153">
        <f>IF(N458="zákl. přenesená",J458,0)</f>
        <v>0</v>
      </c>
      <c r="BH458" s="153">
        <f>IF(N458="sníž. přenesená",J458,0)</f>
        <v>0</v>
      </c>
      <c r="BI458" s="153">
        <f>IF(N458="nulová",J458,0)</f>
        <v>0</v>
      </c>
      <c r="BJ458" s="20" t="s">
        <v>31</v>
      </c>
      <c r="BK458" s="153">
        <f>ROUND(I458*H458,2)</f>
        <v>0</v>
      </c>
      <c r="BL458" s="20" t="s">
        <v>125</v>
      </c>
      <c r="BM458" s="152" t="s">
        <v>2299</v>
      </c>
    </row>
    <row r="459" spans="1:47" s="2" customFormat="1" ht="11.25">
      <c r="A459" s="35"/>
      <c r="B459" s="36"/>
      <c r="C459" s="35"/>
      <c r="D459" s="181" t="s">
        <v>273</v>
      </c>
      <c r="E459" s="35"/>
      <c r="F459" s="182" t="s">
        <v>2300</v>
      </c>
      <c r="G459" s="35"/>
      <c r="H459" s="35"/>
      <c r="I459" s="183"/>
      <c r="J459" s="35"/>
      <c r="K459" s="35"/>
      <c r="L459" s="36"/>
      <c r="M459" s="184"/>
      <c r="N459" s="185"/>
      <c r="O459" s="56"/>
      <c r="P459" s="56"/>
      <c r="Q459" s="56"/>
      <c r="R459" s="56"/>
      <c r="S459" s="56"/>
      <c r="T459" s="57"/>
      <c r="U459" s="35"/>
      <c r="V459" s="35"/>
      <c r="W459" s="35"/>
      <c r="X459" s="35"/>
      <c r="Y459" s="35"/>
      <c r="Z459" s="35"/>
      <c r="AA459" s="35"/>
      <c r="AB459" s="35"/>
      <c r="AC459" s="35"/>
      <c r="AD459" s="35"/>
      <c r="AE459" s="35"/>
      <c r="AT459" s="20" t="s">
        <v>273</v>
      </c>
      <c r="AU459" s="20" t="s">
        <v>78</v>
      </c>
    </row>
    <row r="460" spans="2:51" s="13" customFormat="1" ht="22.5">
      <c r="B460" s="154"/>
      <c r="D460" s="155" t="s">
        <v>127</v>
      </c>
      <c r="E460" s="156" t="s">
        <v>3</v>
      </c>
      <c r="F460" s="157" t="s">
        <v>2301</v>
      </c>
      <c r="H460" s="158">
        <v>12</v>
      </c>
      <c r="I460" s="159"/>
      <c r="L460" s="154"/>
      <c r="M460" s="160"/>
      <c r="N460" s="161"/>
      <c r="O460" s="161"/>
      <c r="P460" s="161"/>
      <c r="Q460" s="161"/>
      <c r="R460" s="161"/>
      <c r="S460" s="161"/>
      <c r="T460" s="162"/>
      <c r="AT460" s="156" t="s">
        <v>127</v>
      </c>
      <c r="AU460" s="156" t="s">
        <v>78</v>
      </c>
      <c r="AV460" s="13" t="s">
        <v>78</v>
      </c>
      <c r="AW460" s="13" t="s">
        <v>30</v>
      </c>
      <c r="AX460" s="13" t="s">
        <v>31</v>
      </c>
      <c r="AY460" s="156" t="s">
        <v>118</v>
      </c>
    </row>
    <row r="461" spans="1:65" s="2" customFormat="1" ht="16.5" customHeight="1">
      <c r="A461" s="35"/>
      <c r="B461" s="140"/>
      <c r="C461" s="194" t="s">
        <v>849</v>
      </c>
      <c r="D461" s="194" t="s">
        <v>445</v>
      </c>
      <c r="E461" s="195" t="s">
        <v>904</v>
      </c>
      <c r="F461" s="196" t="s">
        <v>905</v>
      </c>
      <c r="G461" s="197" t="s">
        <v>270</v>
      </c>
      <c r="H461" s="198">
        <v>12.24</v>
      </c>
      <c r="I461" s="199"/>
      <c r="J461" s="200">
        <f>ROUND(I461*H461,2)</f>
        <v>0</v>
      </c>
      <c r="K461" s="196" t="s">
        <v>271</v>
      </c>
      <c r="L461" s="201"/>
      <c r="M461" s="202" t="s">
        <v>3</v>
      </c>
      <c r="N461" s="203" t="s">
        <v>40</v>
      </c>
      <c r="O461" s="56"/>
      <c r="P461" s="150">
        <f>O461*H461</f>
        <v>0</v>
      </c>
      <c r="Q461" s="150">
        <v>0.222</v>
      </c>
      <c r="R461" s="150">
        <f>Q461*H461</f>
        <v>2.71728</v>
      </c>
      <c r="S461" s="150">
        <v>0</v>
      </c>
      <c r="T461" s="151">
        <f>S461*H461</f>
        <v>0</v>
      </c>
      <c r="U461" s="35"/>
      <c r="V461" s="35"/>
      <c r="W461" s="35"/>
      <c r="X461" s="35"/>
      <c r="Y461" s="35"/>
      <c r="Z461" s="35"/>
      <c r="AA461" s="35"/>
      <c r="AB461" s="35"/>
      <c r="AC461" s="35"/>
      <c r="AD461" s="35"/>
      <c r="AE461" s="35"/>
      <c r="AR461" s="152" t="s">
        <v>160</v>
      </c>
      <c r="AT461" s="152" t="s">
        <v>445</v>
      </c>
      <c r="AU461" s="152" t="s">
        <v>78</v>
      </c>
      <c r="AY461" s="20" t="s">
        <v>118</v>
      </c>
      <c r="BE461" s="153">
        <f>IF(N461="základní",J461,0)</f>
        <v>0</v>
      </c>
      <c r="BF461" s="153">
        <f>IF(N461="snížená",J461,0)</f>
        <v>0</v>
      </c>
      <c r="BG461" s="153">
        <f>IF(N461="zákl. přenesená",J461,0)</f>
        <v>0</v>
      </c>
      <c r="BH461" s="153">
        <f>IF(N461="sníž. přenesená",J461,0)</f>
        <v>0</v>
      </c>
      <c r="BI461" s="153">
        <f>IF(N461="nulová",J461,0)</f>
        <v>0</v>
      </c>
      <c r="BJ461" s="20" t="s">
        <v>31</v>
      </c>
      <c r="BK461" s="153">
        <f>ROUND(I461*H461,2)</f>
        <v>0</v>
      </c>
      <c r="BL461" s="20" t="s">
        <v>125</v>
      </c>
      <c r="BM461" s="152" t="s">
        <v>2302</v>
      </c>
    </row>
    <row r="462" spans="2:51" s="13" customFormat="1" ht="11.25">
      <c r="B462" s="154"/>
      <c r="D462" s="155" t="s">
        <v>127</v>
      </c>
      <c r="E462" s="156" t="s">
        <v>3</v>
      </c>
      <c r="F462" s="157" t="s">
        <v>2303</v>
      </c>
      <c r="H462" s="158">
        <v>12.24</v>
      </c>
      <c r="I462" s="159"/>
      <c r="L462" s="154"/>
      <c r="M462" s="160"/>
      <c r="N462" s="161"/>
      <c r="O462" s="161"/>
      <c r="P462" s="161"/>
      <c r="Q462" s="161"/>
      <c r="R462" s="161"/>
      <c r="S462" s="161"/>
      <c r="T462" s="162"/>
      <c r="AT462" s="156" t="s">
        <v>127</v>
      </c>
      <c r="AU462" s="156" t="s">
        <v>78</v>
      </c>
      <c r="AV462" s="13" t="s">
        <v>78</v>
      </c>
      <c r="AW462" s="13" t="s">
        <v>30</v>
      </c>
      <c r="AX462" s="13" t="s">
        <v>31</v>
      </c>
      <c r="AY462" s="156" t="s">
        <v>118</v>
      </c>
    </row>
    <row r="463" spans="1:65" s="2" customFormat="1" ht="37.9" customHeight="1">
      <c r="A463" s="35"/>
      <c r="B463" s="140"/>
      <c r="C463" s="141" t="s">
        <v>855</v>
      </c>
      <c r="D463" s="141" t="s">
        <v>121</v>
      </c>
      <c r="E463" s="142" t="s">
        <v>2304</v>
      </c>
      <c r="F463" s="143" t="s">
        <v>2305</v>
      </c>
      <c r="G463" s="144" t="s">
        <v>270</v>
      </c>
      <c r="H463" s="145">
        <v>1740.32</v>
      </c>
      <c r="I463" s="146"/>
      <c r="J463" s="147">
        <f>ROUND(I463*H463,2)</f>
        <v>0</v>
      </c>
      <c r="K463" s="143" t="s">
        <v>271</v>
      </c>
      <c r="L463" s="36"/>
      <c r="M463" s="148" t="s">
        <v>3</v>
      </c>
      <c r="N463" s="149" t="s">
        <v>40</v>
      </c>
      <c r="O463" s="56"/>
      <c r="P463" s="150">
        <f>O463*H463</f>
        <v>0</v>
      </c>
      <c r="Q463" s="150">
        <v>0.08922</v>
      </c>
      <c r="R463" s="150">
        <f>Q463*H463</f>
        <v>155.2713504</v>
      </c>
      <c r="S463" s="150">
        <v>0</v>
      </c>
      <c r="T463" s="151">
        <f>S463*H463</f>
        <v>0</v>
      </c>
      <c r="U463" s="35"/>
      <c r="V463" s="35"/>
      <c r="W463" s="35"/>
      <c r="X463" s="35"/>
      <c r="Y463" s="35"/>
      <c r="Z463" s="35"/>
      <c r="AA463" s="35"/>
      <c r="AB463" s="35"/>
      <c r="AC463" s="35"/>
      <c r="AD463" s="35"/>
      <c r="AE463" s="35"/>
      <c r="AR463" s="152" t="s">
        <v>125</v>
      </c>
      <c r="AT463" s="152" t="s">
        <v>121</v>
      </c>
      <c r="AU463" s="152" t="s">
        <v>78</v>
      </c>
      <c r="AY463" s="20" t="s">
        <v>118</v>
      </c>
      <c r="BE463" s="153">
        <f>IF(N463="základní",J463,0)</f>
        <v>0</v>
      </c>
      <c r="BF463" s="153">
        <f>IF(N463="snížená",J463,0)</f>
        <v>0</v>
      </c>
      <c r="BG463" s="153">
        <f>IF(N463="zákl. přenesená",J463,0)</f>
        <v>0</v>
      </c>
      <c r="BH463" s="153">
        <f>IF(N463="sníž. přenesená",J463,0)</f>
        <v>0</v>
      </c>
      <c r="BI463" s="153">
        <f>IF(N463="nulová",J463,0)</f>
        <v>0</v>
      </c>
      <c r="BJ463" s="20" t="s">
        <v>31</v>
      </c>
      <c r="BK463" s="153">
        <f>ROUND(I463*H463,2)</f>
        <v>0</v>
      </c>
      <c r="BL463" s="20" t="s">
        <v>125</v>
      </c>
      <c r="BM463" s="152" t="s">
        <v>2306</v>
      </c>
    </row>
    <row r="464" spans="1:47" s="2" customFormat="1" ht="11.25">
      <c r="A464" s="35"/>
      <c r="B464" s="36"/>
      <c r="C464" s="35"/>
      <c r="D464" s="181" t="s">
        <v>273</v>
      </c>
      <c r="E464" s="35"/>
      <c r="F464" s="182" t="s">
        <v>2307</v>
      </c>
      <c r="G464" s="35"/>
      <c r="H464" s="35"/>
      <c r="I464" s="183"/>
      <c r="J464" s="35"/>
      <c r="K464" s="35"/>
      <c r="L464" s="36"/>
      <c r="M464" s="184"/>
      <c r="N464" s="185"/>
      <c r="O464" s="56"/>
      <c r="P464" s="56"/>
      <c r="Q464" s="56"/>
      <c r="R464" s="56"/>
      <c r="S464" s="56"/>
      <c r="T464" s="57"/>
      <c r="U464" s="35"/>
      <c r="V464" s="35"/>
      <c r="W464" s="35"/>
      <c r="X464" s="35"/>
      <c r="Y464" s="35"/>
      <c r="Z464" s="35"/>
      <c r="AA464" s="35"/>
      <c r="AB464" s="35"/>
      <c r="AC464" s="35"/>
      <c r="AD464" s="35"/>
      <c r="AE464" s="35"/>
      <c r="AT464" s="20" t="s">
        <v>273</v>
      </c>
      <c r="AU464" s="20" t="s">
        <v>78</v>
      </c>
    </row>
    <row r="465" spans="2:51" s="14" customFormat="1" ht="11.25">
      <c r="B465" s="163"/>
      <c r="D465" s="155" t="s">
        <v>127</v>
      </c>
      <c r="E465" s="164" t="s">
        <v>3</v>
      </c>
      <c r="F465" s="165" t="s">
        <v>2293</v>
      </c>
      <c r="H465" s="164" t="s">
        <v>3</v>
      </c>
      <c r="I465" s="166"/>
      <c r="L465" s="163"/>
      <c r="M465" s="167"/>
      <c r="N465" s="168"/>
      <c r="O465" s="168"/>
      <c r="P465" s="168"/>
      <c r="Q465" s="168"/>
      <c r="R465" s="168"/>
      <c r="S465" s="168"/>
      <c r="T465" s="169"/>
      <c r="AT465" s="164" t="s">
        <v>127</v>
      </c>
      <c r="AU465" s="164" t="s">
        <v>78</v>
      </c>
      <c r="AV465" s="14" t="s">
        <v>31</v>
      </c>
      <c r="AW465" s="14" t="s">
        <v>30</v>
      </c>
      <c r="AX465" s="14" t="s">
        <v>69</v>
      </c>
      <c r="AY465" s="164" t="s">
        <v>118</v>
      </c>
    </row>
    <row r="466" spans="2:51" s="14" customFormat="1" ht="11.25">
      <c r="B466" s="163"/>
      <c r="D466" s="155" t="s">
        <v>127</v>
      </c>
      <c r="E466" s="164" t="s">
        <v>3</v>
      </c>
      <c r="F466" s="165" t="s">
        <v>2308</v>
      </c>
      <c r="H466" s="164" t="s">
        <v>3</v>
      </c>
      <c r="I466" s="166"/>
      <c r="L466" s="163"/>
      <c r="M466" s="167"/>
      <c r="N466" s="168"/>
      <c r="O466" s="168"/>
      <c r="P466" s="168"/>
      <c r="Q466" s="168"/>
      <c r="R466" s="168"/>
      <c r="S466" s="168"/>
      <c r="T466" s="169"/>
      <c r="AT466" s="164" t="s">
        <v>127</v>
      </c>
      <c r="AU466" s="164" t="s">
        <v>78</v>
      </c>
      <c r="AV466" s="14" t="s">
        <v>31</v>
      </c>
      <c r="AW466" s="14" t="s">
        <v>30</v>
      </c>
      <c r="AX466" s="14" t="s">
        <v>69</v>
      </c>
      <c r="AY466" s="164" t="s">
        <v>118</v>
      </c>
    </row>
    <row r="467" spans="2:51" s="13" customFormat="1" ht="11.25">
      <c r="B467" s="154"/>
      <c r="D467" s="155" t="s">
        <v>127</v>
      </c>
      <c r="E467" s="156" t="s">
        <v>3</v>
      </c>
      <c r="F467" s="157" t="s">
        <v>2309</v>
      </c>
      <c r="H467" s="158">
        <v>1690</v>
      </c>
      <c r="I467" s="159"/>
      <c r="L467" s="154"/>
      <c r="M467" s="160"/>
      <c r="N467" s="161"/>
      <c r="O467" s="161"/>
      <c r="P467" s="161"/>
      <c r="Q467" s="161"/>
      <c r="R467" s="161"/>
      <c r="S467" s="161"/>
      <c r="T467" s="162"/>
      <c r="AT467" s="156" t="s">
        <v>127</v>
      </c>
      <c r="AU467" s="156" t="s">
        <v>78</v>
      </c>
      <c r="AV467" s="13" t="s">
        <v>78</v>
      </c>
      <c r="AW467" s="13" t="s">
        <v>30</v>
      </c>
      <c r="AX467" s="13" t="s">
        <v>69</v>
      </c>
      <c r="AY467" s="156" t="s">
        <v>118</v>
      </c>
    </row>
    <row r="468" spans="2:51" s="13" customFormat="1" ht="11.25">
      <c r="B468" s="154"/>
      <c r="D468" s="155" t="s">
        <v>127</v>
      </c>
      <c r="E468" s="156" t="s">
        <v>3</v>
      </c>
      <c r="F468" s="157" t="s">
        <v>2310</v>
      </c>
      <c r="H468" s="158">
        <v>50.32</v>
      </c>
      <c r="I468" s="159"/>
      <c r="L468" s="154"/>
      <c r="M468" s="160"/>
      <c r="N468" s="161"/>
      <c r="O468" s="161"/>
      <c r="P468" s="161"/>
      <c r="Q468" s="161"/>
      <c r="R468" s="161"/>
      <c r="S468" s="161"/>
      <c r="T468" s="162"/>
      <c r="AT468" s="156" t="s">
        <v>127</v>
      </c>
      <c r="AU468" s="156" t="s">
        <v>78</v>
      </c>
      <c r="AV468" s="13" t="s">
        <v>78</v>
      </c>
      <c r="AW468" s="13" t="s">
        <v>30</v>
      </c>
      <c r="AX468" s="13" t="s">
        <v>69</v>
      </c>
      <c r="AY468" s="156" t="s">
        <v>118</v>
      </c>
    </row>
    <row r="469" spans="2:51" s="15" customFormat="1" ht="11.25">
      <c r="B469" s="170"/>
      <c r="D469" s="155" t="s">
        <v>127</v>
      </c>
      <c r="E469" s="171" t="s">
        <v>3</v>
      </c>
      <c r="F469" s="172" t="s">
        <v>150</v>
      </c>
      <c r="H469" s="173">
        <v>1740.32</v>
      </c>
      <c r="I469" s="174"/>
      <c r="L469" s="170"/>
      <c r="M469" s="175"/>
      <c r="N469" s="176"/>
      <c r="O469" s="176"/>
      <c r="P469" s="176"/>
      <c r="Q469" s="176"/>
      <c r="R469" s="176"/>
      <c r="S469" s="176"/>
      <c r="T469" s="177"/>
      <c r="AT469" s="171" t="s">
        <v>127</v>
      </c>
      <c r="AU469" s="171" t="s">
        <v>78</v>
      </c>
      <c r="AV469" s="15" t="s">
        <v>125</v>
      </c>
      <c r="AW469" s="15" t="s">
        <v>30</v>
      </c>
      <c r="AX469" s="15" t="s">
        <v>31</v>
      </c>
      <c r="AY469" s="171" t="s">
        <v>118</v>
      </c>
    </row>
    <row r="470" spans="1:65" s="2" customFormat="1" ht="16.5" customHeight="1">
      <c r="A470" s="35"/>
      <c r="B470" s="140"/>
      <c r="C470" s="194" t="s">
        <v>860</v>
      </c>
      <c r="D470" s="194" t="s">
        <v>445</v>
      </c>
      <c r="E470" s="195" t="s">
        <v>2311</v>
      </c>
      <c r="F470" s="196" t="s">
        <v>2312</v>
      </c>
      <c r="G470" s="197" t="s">
        <v>270</v>
      </c>
      <c r="H470" s="198">
        <v>1740.7</v>
      </c>
      <c r="I470" s="199"/>
      <c r="J470" s="200">
        <f>ROUND(I470*H470,2)</f>
        <v>0</v>
      </c>
      <c r="K470" s="196" t="s">
        <v>271</v>
      </c>
      <c r="L470" s="201"/>
      <c r="M470" s="202" t="s">
        <v>3</v>
      </c>
      <c r="N470" s="203" t="s">
        <v>40</v>
      </c>
      <c r="O470" s="56"/>
      <c r="P470" s="150">
        <f>O470*H470</f>
        <v>0</v>
      </c>
      <c r="Q470" s="150">
        <v>0.131</v>
      </c>
      <c r="R470" s="150">
        <f>Q470*H470</f>
        <v>228.03170000000003</v>
      </c>
      <c r="S470" s="150">
        <v>0</v>
      </c>
      <c r="T470" s="151">
        <f>S470*H470</f>
        <v>0</v>
      </c>
      <c r="U470" s="35"/>
      <c r="V470" s="35"/>
      <c r="W470" s="35"/>
      <c r="X470" s="35"/>
      <c r="Y470" s="35"/>
      <c r="Z470" s="35"/>
      <c r="AA470" s="35"/>
      <c r="AB470" s="35"/>
      <c r="AC470" s="35"/>
      <c r="AD470" s="35"/>
      <c r="AE470" s="35"/>
      <c r="AR470" s="152" t="s">
        <v>160</v>
      </c>
      <c r="AT470" s="152" t="s">
        <v>445</v>
      </c>
      <c r="AU470" s="152" t="s">
        <v>78</v>
      </c>
      <c r="AY470" s="20" t="s">
        <v>118</v>
      </c>
      <c r="BE470" s="153">
        <f>IF(N470="základní",J470,0)</f>
        <v>0</v>
      </c>
      <c r="BF470" s="153">
        <f>IF(N470="snížená",J470,0)</f>
        <v>0</v>
      </c>
      <c r="BG470" s="153">
        <f>IF(N470="zákl. přenesená",J470,0)</f>
        <v>0</v>
      </c>
      <c r="BH470" s="153">
        <f>IF(N470="sníž. přenesená",J470,0)</f>
        <v>0</v>
      </c>
      <c r="BI470" s="153">
        <f>IF(N470="nulová",J470,0)</f>
        <v>0</v>
      </c>
      <c r="BJ470" s="20" t="s">
        <v>31</v>
      </c>
      <c r="BK470" s="153">
        <f>ROUND(I470*H470,2)</f>
        <v>0</v>
      </c>
      <c r="BL470" s="20" t="s">
        <v>125</v>
      </c>
      <c r="BM470" s="152" t="s">
        <v>2313</v>
      </c>
    </row>
    <row r="471" spans="2:51" s="13" customFormat="1" ht="11.25">
      <c r="B471" s="154"/>
      <c r="D471" s="155" t="s">
        <v>127</v>
      </c>
      <c r="E471" s="156" t="s">
        <v>3</v>
      </c>
      <c r="F471" s="157" t="s">
        <v>2314</v>
      </c>
      <c r="H471" s="158">
        <v>1740.7</v>
      </c>
      <c r="I471" s="159"/>
      <c r="L471" s="154"/>
      <c r="M471" s="160"/>
      <c r="N471" s="161"/>
      <c r="O471" s="161"/>
      <c r="P471" s="161"/>
      <c r="Q471" s="161"/>
      <c r="R471" s="161"/>
      <c r="S471" s="161"/>
      <c r="T471" s="162"/>
      <c r="AT471" s="156" t="s">
        <v>127</v>
      </c>
      <c r="AU471" s="156" t="s">
        <v>78</v>
      </c>
      <c r="AV471" s="13" t="s">
        <v>78</v>
      </c>
      <c r="AW471" s="13" t="s">
        <v>30</v>
      </c>
      <c r="AX471" s="13" t="s">
        <v>31</v>
      </c>
      <c r="AY471" s="156" t="s">
        <v>118</v>
      </c>
    </row>
    <row r="472" spans="1:65" s="2" customFormat="1" ht="16.5" customHeight="1">
      <c r="A472" s="35"/>
      <c r="B472" s="140"/>
      <c r="C472" s="194" t="s">
        <v>866</v>
      </c>
      <c r="D472" s="194" t="s">
        <v>445</v>
      </c>
      <c r="E472" s="195" t="s">
        <v>2315</v>
      </c>
      <c r="F472" s="196" t="s">
        <v>2316</v>
      </c>
      <c r="G472" s="197" t="s">
        <v>270</v>
      </c>
      <c r="H472" s="198">
        <v>51.83</v>
      </c>
      <c r="I472" s="199"/>
      <c r="J472" s="200">
        <f>ROUND(I472*H472,2)</f>
        <v>0</v>
      </c>
      <c r="K472" s="196" t="s">
        <v>271</v>
      </c>
      <c r="L472" s="201"/>
      <c r="M472" s="202" t="s">
        <v>3</v>
      </c>
      <c r="N472" s="203" t="s">
        <v>40</v>
      </c>
      <c r="O472" s="56"/>
      <c r="P472" s="150">
        <f>O472*H472</f>
        <v>0</v>
      </c>
      <c r="Q472" s="150">
        <v>0.131</v>
      </c>
      <c r="R472" s="150">
        <f>Q472*H472</f>
        <v>6.7897300000000005</v>
      </c>
      <c r="S472" s="150">
        <v>0</v>
      </c>
      <c r="T472" s="151">
        <f>S472*H472</f>
        <v>0</v>
      </c>
      <c r="U472" s="35"/>
      <c r="V472" s="35"/>
      <c r="W472" s="35"/>
      <c r="X472" s="35"/>
      <c r="Y472" s="35"/>
      <c r="Z472" s="35"/>
      <c r="AA472" s="35"/>
      <c r="AB472" s="35"/>
      <c r="AC472" s="35"/>
      <c r="AD472" s="35"/>
      <c r="AE472" s="35"/>
      <c r="AR472" s="152" t="s">
        <v>160</v>
      </c>
      <c r="AT472" s="152" t="s">
        <v>445</v>
      </c>
      <c r="AU472" s="152" t="s">
        <v>78</v>
      </c>
      <c r="AY472" s="20" t="s">
        <v>118</v>
      </c>
      <c r="BE472" s="153">
        <f>IF(N472="základní",J472,0)</f>
        <v>0</v>
      </c>
      <c r="BF472" s="153">
        <f>IF(N472="snížená",J472,0)</f>
        <v>0</v>
      </c>
      <c r="BG472" s="153">
        <f>IF(N472="zákl. přenesená",J472,0)</f>
        <v>0</v>
      </c>
      <c r="BH472" s="153">
        <f>IF(N472="sníž. přenesená",J472,0)</f>
        <v>0</v>
      </c>
      <c r="BI472" s="153">
        <f>IF(N472="nulová",J472,0)</f>
        <v>0</v>
      </c>
      <c r="BJ472" s="20" t="s">
        <v>31</v>
      </c>
      <c r="BK472" s="153">
        <f>ROUND(I472*H472,2)</f>
        <v>0</v>
      </c>
      <c r="BL472" s="20" t="s">
        <v>125</v>
      </c>
      <c r="BM472" s="152" t="s">
        <v>2317</v>
      </c>
    </row>
    <row r="473" spans="2:51" s="13" customFormat="1" ht="11.25">
      <c r="B473" s="154"/>
      <c r="D473" s="155" t="s">
        <v>127</v>
      </c>
      <c r="E473" s="156" t="s">
        <v>3</v>
      </c>
      <c r="F473" s="157" t="s">
        <v>2318</v>
      </c>
      <c r="H473" s="158">
        <v>51.83</v>
      </c>
      <c r="I473" s="159"/>
      <c r="L473" s="154"/>
      <c r="M473" s="160"/>
      <c r="N473" s="161"/>
      <c r="O473" s="161"/>
      <c r="P473" s="161"/>
      <c r="Q473" s="161"/>
      <c r="R473" s="161"/>
      <c r="S473" s="161"/>
      <c r="T473" s="162"/>
      <c r="AT473" s="156" t="s">
        <v>127</v>
      </c>
      <c r="AU473" s="156" t="s">
        <v>78</v>
      </c>
      <c r="AV473" s="13" t="s">
        <v>78</v>
      </c>
      <c r="AW473" s="13" t="s">
        <v>30</v>
      </c>
      <c r="AX473" s="13" t="s">
        <v>31</v>
      </c>
      <c r="AY473" s="156" t="s">
        <v>118</v>
      </c>
    </row>
    <row r="474" spans="1:65" s="2" customFormat="1" ht="37.9" customHeight="1">
      <c r="A474" s="35"/>
      <c r="B474" s="140"/>
      <c r="C474" s="141" t="s">
        <v>871</v>
      </c>
      <c r="D474" s="141" t="s">
        <v>121</v>
      </c>
      <c r="E474" s="142" t="s">
        <v>2319</v>
      </c>
      <c r="F474" s="143" t="s">
        <v>2320</v>
      </c>
      <c r="G474" s="144" t="s">
        <v>270</v>
      </c>
      <c r="H474" s="145">
        <v>1330.04</v>
      </c>
      <c r="I474" s="146"/>
      <c r="J474" s="147">
        <f>ROUND(I474*H474,2)</f>
        <v>0</v>
      </c>
      <c r="K474" s="143" t="s">
        <v>271</v>
      </c>
      <c r="L474" s="36"/>
      <c r="M474" s="148" t="s">
        <v>3</v>
      </c>
      <c r="N474" s="149" t="s">
        <v>40</v>
      </c>
      <c r="O474" s="56"/>
      <c r="P474" s="150">
        <f>O474*H474</f>
        <v>0</v>
      </c>
      <c r="Q474" s="150">
        <v>0.11162</v>
      </c>
      <c r="R474" s="150">
        <f>Q474*H474</f>
        <v>148.4590648</v>
      </c>
      <c r="S474" s="150">
        <v>0</v>
      </c>
      <c r="T474" s="151">
        <f>S474*H474</f>
        <v>0</v>
      </c>
      <c r="U474" s="35"/>
      <c r="V474" s="35"/>
      <c r="W474" s="35"/>
      <c r="X474" s="35"/>
      <c r="Y474" s="35"/>
      <c r="Z474" s="35"/>
      <c r="AA474" s="35"/>
      <c r="AB474" s="35"/>
      <c r="AC474" s="35"/>
      <c r="AD474" s="35"/>
      <c r="AE474" s="35"/>
      <c r="AR474" s="152" t="s">
        <v>125</v>
      </c>
      <c r="AT474" s="152" t="s">
        <v>121</v>
      </c>
      <c r="AU474" s="152" t="s">
        <v>78</v>
      </c>
      <c r="AY474" s="20" t="s">
        <v>118</v>
      </c>
      <c r="BE474" s="153">
        <f>IF(N474="základní",J474,0)</f>
        <v>0</v>
      </c>
      <c r="BF474" s="153">
        <f>IF(N474="snížená",J474,0)</f>
        <v>0</v>
      </c>
      <c r="BG474" s="153">
        <f>IF(N474="zákl. přenesená",J474,0)</f>
        <v>0</v>
      </c>
      <c r="BH474" s="153">
        <f>IF(N474="sníž. přenesená",J474,0)</f>
        <v>0</v>
      </c>
      <c r="BI474" s="153">
        <f>IF(N474="nulová",J474,0)</f>
        <v>0</v>
      </c>
      <c r="BJ474" s="20" t="s">
        <v>31</v>
      </c>
      <c r="BK474" s="153">
        <f>ROUND(I474*H474,2)</f>
        <v>0</v>
      </c>
      <c r="BL474" s="20" t="s">
        <v>125</v>
      </c>
      <c r="BM474" s="152" t="s">
        <v>2321</v>
      </c>
    </row>
    <row r="475" spans="1:47" s="2" customFormat="1" ht="11.25">
      <c r="A475" s="35"/>
      <c r="B475" s="36"/>
      <c r="C475" s="35"/>
      <c r="D475" s="181" t="s">
        <v>273</v>
      </c>
      <c r="E475" s="35"/>
      <c r="F475" s="182" t="s">
        <v>2322</v>
      </c>
      <c r="G475" s="35"/>
      <c r="H475" s="35"/>
      <c r="I475" s="183"/>
      <c r="J475" s="35"/>
      <c r="K475" s="35"/>
      <c r="L475" s="36"/>
      <c r="M475" s="184"/>
      <c r="N475" s="185"/>
      <c r="O475" s="56"/>
      <c r="P475" s="56"/>
      <c r="Q475" s="56"/>
      <c r="R475" s="56"/>
      <c r="S475" s="56"/>
      <c r="T475" s="57"/>
      <c r="U475" s="35"/>
      <c r="V475" s="35"/>
      <c r="W475" s="35"/>
      <c r="X475" s="35"/>
      <c r="Y475" s="35"/>
      <c r="Z475" s="35"/>
      <c r="AA475" s="35"/>
      <c r="AB475" s="35"/>
      <c r="AC475" s="35"/>
      <c r="AD475" s="35"/>
      <c r="AE475" s="35"/>
      <c r="AT475" s="20" t="s">
        <v>273</v>
      </c>
      <c r="AU475" s="20" t="s">
        <v>78</v>
      </c>
    </row>
    <row r="476" spans="2:51" s="14" customFormat="1" ht="11.25">
      <c r="B476" s="163"/>
      <c r="D476" s="155" t="s">
        <v>127</v>
      </c>
      <c r="E476" s="164" t="s">
        <v>3</v>
      </c>
      <c r="F476" s="165" t="s">
        <v>2293</v>
      </c>
      <c r="H476" s="164" t="s">
        <v>3</v>
      </c>
      <c r="I476" s="166"/>
      <c r="L476" s="163"/>
      <c r="M476" s="167"/>
      <c r="N476" s="168"/>
      <c r="O476" s="168"/>
      <c r="P476" s="168"/>
      <c r="Q476" s="168"/>
      <c r="R476" s="168"/>
      <c r="S476" s="168"/>
      <c r="T476" s="169"/>
      <c r="AT476" s="164" t="s">
        <v>127</v>
      </c>
      <c r="AU476" s="164" t="s">
        <v>78</v>
      </c>
      <c r="AV476" s="14" t="s">
        <v>31</v>
      </c>
      <c r="AW476" s="14" t="s">
        <v>30</v>
      </c>
      <c r="AX476" s="14" t="s">
        <v>69</v>
      </c>
      <c r="AY476" s="164" t="s">
        <v>118</v>
      </c>
    </row>
    <row r="477" spans="2:51" s="14" customFormat="1" ht="11.25">
      <c r="B477" s="163"/>
      <c r="D477" s="155" t="s">
        <v>127</v>
      </c>
      <c r="E477" s="164" t="s">
        <v>3</v>
      </c>
      <c r="F477" s="165" t="s">
        <v>2308</v>
      </c>
      <c r="H477" s="164" t="s">
        <v>3</v>
      </c>
      <c r="I477" s="166"/>
      <c r="L477" s="163"/>
      <c r="M477" s="167"/>
      <c r="N477" s="168"/>
      <c r="O477" s="168"/>
      <c r="P477" s="168"/>
      <c r="Q477" s="168"/>
      <c r="R477" s="168"/>
      <c r="S477" s="168"/>
      <c r="T477" s="169"/>
      <c r="AT477" s="164" t="s">
        <v>127</v>
      </c>
      <c r="AU477" s="164" t="s">
        <v>78</v>
      </c>
      <c r="AV477" s="14" t="s">
        <v>31</v>
      </c>
      <c r="AW477" s="14" t="s">
        <v>30</v>
      </c>
      <c r="AX477" s="14" t="s">
        <v>69</v>
      </c>
      <c r="AY477" s="164" t="s">
        <v>118</v>
      </c>
    </row>
    <row r="478" spans="2:51" s="13" customFormat="1" ht="11.25">
      <c r="B478" s="154"/>
      <c r="D478" s="155" t="s">
        <v>127</v>
      </c>
      <c r="E478" s="156" t="s">
        <v>3</v>
      </c>
      <c r="F478" s="157" t="s">
        <v>2254</v>
      </c>
      <c r="H478" s="158">
        <v>870</v>
      </c>
      <c r="I478" s="159"/>
      <c r="L478" s="154"/>
      <c r="M478" s="160"/>
      <c r="N478" s="161"/>
      <c r="O478" s="161"/>
      <c r="P478" s="161"/>
      <c r="Q478" s="161"/>
      <c r="R478" s="161"/>
      <c r="S478" s="161"/>
      <c r="T478" s="162"/>
      <c r="AT478" s="156" t="s">
        <v>127</v>
      </c>
      <c r="AU478" s="156" t="s">
        <v>78</v>
      </c>
      <c r="AV478" s="13" t="s">
        <v>78</v>
      </c>
      <c r="AW478" s="13" t="s">
        <v>30</v>
      </c>
      <c r="AX478" s="13" t="s">
        <v>69</v>
      </c>
      <c r="AY478" s="156" t="s">
        <v>118</v>
      </c>
    </row>
    <row r="479" spans="2:51" s="13" customFormat="1" ht="11.25">
      <c r="B479" s="154"/>
      <c r="D479" s="155" t="s">
        <v>127</v>
      </c>
      <c r="E479" s="156" t="s">
        <v>3</v>
      </c>
      <c r="F479" s="157" t="s">
        <v>2255</v>
      </c>
      <c r="H479" s="158">
        <v>53</v>
      </c>
      <c r="I479" s="159"/>
      <c r="L479" s="154"/>
      <c r="M479" s="160"/>
      <c r="N479" s="161"/>
      <c r="O479" s="161"/>
      <c r="P479" s="161"/>
      <c r="Q479" s="161"/>
      <c r="R479" s="161"/>
      <c r="S479" s="161"/>
      <c r="T479" s="162"/>
      <c r="AT479" s="156" t="s">
        <v>127</v>
      </c>
      <c r="AU479" s="156" t="s">
        <v>78</v>
      </c>
      <c r="AV479" s="13" t="s">
        <v>78</v>
      </c>
      <c r="AW479" s="13" t="s">
        <v>30</v>
      </c>
      <c r="AX479" s="13" t="s">
        <v>69</v>
      </c>
      <c r="AY479" s="156" t="s">
        <v>118</v>
      </c>
    </row>
    <row r="480" spans="2:51" s="13" customFormat="1" ht="11.25">
      <c r="B480" s="154"/>
      <c r="D480" s="155" t="s">
        <v>127</v>
      </c>
      <c r="E480" s="156" t="s">
        <v>3</v>
      </c>
      <c r="F480" s="157" t="s">
        <v>2323</v>
      </c>
      <c r="H480" s="158">
        <v>105.44</v>
      </c>
      <c r="I480" s="159"/>
      <c r="L480" s="154"/>
      <c r="M480" s="160"/>
      <c r="N480" s="161"/>
      <c r="O480" s="161"/>
      <c r="P480" s="161"/>
      <c r="Q480" s="161"/>
      <c r="R480" s="161"/>
      <c r="S480" s="161"/>
      <c r="T480" s="162"/>
      <c r="AT480" s="156" t="s">
        <v>127</v>
      </c>
      <c r="AU480" s="156" t="s">
        <v>78</v>
      </c>
      <c r="AV480" s="13" t="s">
        <v>78</v>
      </c>
      <c r="AW480" s="13" t="s">
        <v>30</v>
      </c>
      <c r="AX480" s="13" t="s">
        <v>69</v>
      </c>
      <c r="AY480" s="156" t="s">
        <v>118</v>
      </c>
    </row>
    <row r="481" spans="2:51" s="13" customFormat="1" ht="11.25">
      <c r="B481" s="154"/>
      <c r="D481" s="155" t="s">
        <v>127</v>
      </c>
      <c r="E481" s="156" t="s">
        <v>3</v>
      </c>
      <c r="F481" s="157" t="s">
        <v>2324</v>
      </c>
      <c r="H481" s="158">
        <v>301.6</v>
      </c>
      <c r="I481" s="159"/>
      <c r="L481" s="154"/>
      <c r="M481" s="160"/>
      <c r="N481" s="161"/>
      <c r="O481" s="161"/>
      <c r="P481" s="161"/>
      <c r="Q481" s="161"/>
      <c r="R481" s="161"/>
      <c r="S481" s="161"/>
      <c r="T481" s="162"/>
      <c r="AT481" s="156" t="s">
        <v>127</v>
      </c>
      <c r="AU481" s="156" t="s">
        <v>78</v>
      </c>
      <c r="AV481" s="13" t="s">
        <v>78</v>
      </c>
      <c r="AW481" s="13" t="s">
        <v>30</v>
      </c>
      <c r="AX481" s="13" t="s">
        <v>69</v>
      </c>
      <c r="AY481" s="156" t="s">
        <v>118</v>
      </c>
    </row>
    <row r="482" spans="2:51" s="15" customFormat="1" ht="11.25">
      <c r="B482" s="170"/>
      <c r="D482" s="155" t="s">
        <v>127</v>
      </c>
      <c r="E482" s="171" t="s">
        <v>3</v>
      </c>
      <c r="F482" s="172" t="s">
        <v>150</v>
      </c>
      <c r="H482" s="173">
        <v>1330.04</v>
      </c>
      <c r="I482" s="174"/>
      <c r="L482" s="170"/>
      <c r="M482" s="175"/>
      <c r="N482" s="176"/>
      <c r="O482" s="176"/>
      <c r="P482" s="176"/>
      <c r="Q482" s="176"/>
      <c r="R482" s="176"/>
      <c r="S482" s="176"/>
      <c r="T482" s="177"/>
      <c r="AT482" s="171" t="s">
        <v>127</v>
      </c>
      <c r="AU482" s="171" t="s">
        <v>78</v>
      </c>
      <c r="AV482" s="15" t="s">
        <v>125</v>
      </c>
      <c r="AW482" s="15" t="s">
        <v>30</v>
      </c>
      <c r="AX482" s="15" t="s">
        <v>31</v>
      </c>
      <c r="AY482" s="171" t="s">
        <v>118</v>
      </c>
    </row>
    <row r="483" spans="1:65" s="2" customFormat="1" ht="16.5" customHeight="1">
      <c r="A483" s="35"/>
      <c r="B483" s="140"/>
      <c r="C483" s="194" t="s">
        <v>875</v>
      </c>
      <c r="D483" s="194" t="s">
        <v>445</v>
      </c>
      <c r="E483" s="195" t="s">
        <v>2325</v>
      </c>
      <c r="F483" s="196" t="s">
        <v>2326</v>
      </c>
      <c r="G483" s="197" t="s">
        <v>270</v>
      </c>
      <c r="H483" s="198">
        <v>982.62</v>
      </c>
      <c r="I483" s="199"/>
      <c r="J483" s="200">
        <f>ROUND(I483*H483,2)</f>
        <v>0</v>
      </c>
      <c r="K483" s="196" t="s">
        <v>271</v>
      </c>
      <c r="L483" s="201"/>
      <c r="M483" s="202" t="s">
        <v>3</v>
      </c>
      <c r="N483" s="203" t="s">
        <v>40</v>
      </c>
      <c r="O483" s="56"/>
      <c r="P483" s="150">
        <f>O483*H483</f>
        <v>0</v>
      </c>
      <c r="Q483" s="150">
        <v>0.176</v>
      </c>
      <c r="R483" s="150">
        <f>Q483*H483</f>
        <v>172.94111999999998</v>
      </c>
      <c r="S483" s="150">
        <v>0</v>
      </c>
      <c r="T483" s="151">
        <f>S483*H483</f>
        <v>0</v>
      </c>
      <c r="U483" s="35"/>
      <c r="V483" s="35"/>
      <c r="W483" s="35"/>
      <c r="X483" s="35"/>
      <c r="Y483" s="35"/>
      <c r="Z483" s="35"/>
      <c r="AA483" s="35"/>
      <c r="AB483" s="35"/>
      <c r="AC483" s="35"/>
      <c r="AD483" s="35"/>
      <c r="AE483" s="35"/>
      <c r="AR483" s="152" t="s">
        <v>160</v>
      </c>
      <c r="AT483" s="152" t="s">
        <v>445</v>
      </c>
      <c r="AU483" s="152" t="s">
        <v>78</v>
      </c>
      <c r="AY483" s="20" t="s">
        <v>118</v>
      </c>
      <c r="BE483" s="153">
        <f>IF(N483="základní",J483,0)</f>
        <v>0</v>
      </c>
      <c r="BF483" s="153">
        <f>IF(N483="snížená",J483,0)</f>
        <v>0</v>
      </c>
      <c r="BG483" s="153">
        <f>IF(N483="zákl. přenesená",J483,0)</f>
        <v>0</v>
      </c>
      <c r="BH483" s="153">
        <f>IF(N483="sníž. přenesená",J483,0)</f>
        <v>0</v>
      </c>
      <c r="BI483" s="153">
        <f>IF(N483="nulová",J483,0)</f>
        <v>0</v>
      </c>
      <c r="BJ483" s="20" t="s">
        <v>31</v>
      </c>
      <c r="BK483" s="153">
        <f>ROUND(I483*H483,2)</f>
        <v>0</v>
      </c>
      <c r="BL483" s="20" t="s">
        <v>125</v>
      </c>
      <c r="BM483" s="152" t="s">
        <v>2327</v>
      </c>
    </row>
    <row r="484" spans="2:51" s="13" customFormat="1" ht="11.25">
      <c r="B484" s="154"/>
      <c r="D484" s="155" t="s">
        <v>127</v>
      </c>
      <c r="E484" s="156" t="s">
        <v>3</v>
      </c>
      <c r="F484" s="157" t="s">
        <v>2328</v>
      </c>
      <c r="H484" s="158">
        <v>896.1</v>
      </c>
      <c r="I484" s="159"/>
      <c r="L484" s="154"/>
      <c r="M484" s="160"/>
      <c r="N484" s="161"/>
      <c r="O484" s="161"/>
      <c r="P484" s="161"/>
      <c r="Q484" s="161"/>
      <c r="R484" s="161"/>
      <c r="S484" s="161"/>
      <c r="T484" s="162"/>
      <c r="AT484" s="156" t="s">
        <v>127</v>
      </c>
      <c r="AU484" s="156" t="s">
        <v>78</v>
      </c>
      <c r="AV484" s="13" t="s">
        <v>78</v>
      </c>
      <c r="AW484" s="13" t="s">
        <v>30</v>
      </c>
      <c r="AX484" s="13" t="s">
        <v>69</v>
      </c>
      <c r="AY484" s="156" t="s">
        <v>118</v>
      </c>
    </row>
    <row r="485" spans="2:51" s="13" customFormat="1" ht="11.25">
      <c r="B485" s="154"/>
      <c r="D485" s="155" t="s">
        <v>127</v>
      </c>
      <c r="E485" s="156" t="s">
        <v>3</v>
      </c>
      <c r="F485" s="157" t="s">
        <v>2329</v>
      </c>
      <c r="H485" s="158">
        <v>86.52</v>
      </c>
      <c r="I485" s="159"/>
      <c r="L485" s="154"/>
      <c r="M485" s="160"/>
      <c r="N485" s="161"/>
      <c r="O485" s="161"/>
      <c r="P485" s="161"/>
      <c r="Q485" s="161"/>
      <c r="R485" s="161"/>
      <c r="S485" s="161"/>
      <c r="T485" s="162"/>
      <c r="AT485" s="156" t="s">
        <v>127</v>
      </c>
      <c r="AU485" s="156" t="s">
        <v>78</v>
      </c>
      <c r="AV485" s="13" t="s">
        <v>78</v>
      </c>
      <c r="AW485" s="13" t="s">
        <v>30</v>
      </c>
      <c r="AX485" s="13" t="s">
        <v>69</v>
      </c>
      <c r="AY485" s="156" t="s">
        <v>118</v>
      </c>
    </row>
    <row r="486" spans="2:51" s="15" customFormat="1" ht="11.25">
      <c r="B486" s="170"/>
      <c r="D486" s="155" t="s">
        <v>127</v>
      </c>
      <c r="E486" s="171" t="s">
        <v>3</v>
      </c>
      <c r="F486" s="172" t="s">
        <v>150</v>
      </c>
      <c r="H486" s="173">
        <v>982.62</v>
      </c>
      <c r="I486" s="174"/>
      <c r="L486" s="170"/>
      <c r="M486" s="175"/>
      <c r="N486" s="176"/>
      <c r="O486" s="176"/>
      <c r="P486" s="176"/>
      <c r="Q486" s="176"/>
      <c r="R486" s="176"/>
      <c r="S486" s="176"/>
      <c r="T486" s="177"/>
      <c r="AT486" s="171" t="s">
        <v>127</v>
      </c>
      <c r="AU486" s="171" t="s">
        <v>78</v>
      </c>
      <c r="AV486" s="15" t="s">
        <v>125</v>
      </c>
      <c r="AW486" s="15" t="s">
        <v>30</v>
      </c>
      <c r="AX486" s="15" t="s">
        <v>31</v>
      </c>
      <c r="AY486" s="171" t="s">
        <v>118</v>
      </c>
    </row>
    <row r="487" spans="1:65" s="2" customFormat="1" ht="16.5" customHeight="1">
      <c r="A487" s="35"/>
      <c r="B487" s="140"/>
      <c r="C487" s="194" t="s">
        <v>881</v>
      </c>
      <c r="D487" s="194" t="s">
        <v>445</v>
      </c>
      <c r="E487" s="195" t="s">
        <v>2330</v>
      </c>
      <c r="F487" s="196" t="s">
        <v>2331</v>
      </c>
      <c r="G487" s="197" t="s">
        <v>270</v>
      </c>
      <c r="H487" s="198">
        <v>54.59</v>
      </c>
      <c r="I487" s="199"/>
      <c r="J487" s="200">
        <f>ROUND(I487*H487,2)</f>
        <v>0</v>
      </c>
      <c r="K487" s="196" t="s">
        <v>271</v>
      </c>
      <c r="L487" s="201"/>
      <c r="M487" s="202" t="s">
        <v>3</v>
      </c>
      <c r="N487" s="203" t="s">
        <v>40</v>
      </c>
      <c r="O487" s="56"/>
      <c r="P487" s="150">
        <f>O487*H487</f>
        <v>0</v>
      </c>
      <c r="Q487" s="150">
        <v>0.176</v>
      </c>
      <c r="R487" s="150">
        <f>Q487*H487</f>
        <v>9.60784</v>
      </c>
      <c r="S487" s="150">
        <v>0</v>
      </c>
      <c r="T487" s="151">
        <f>S487*H487</f>
        <v>0</v>
      </c>
      <c r="U487" s="35"/>
      <c r="V487" s="35"/>
      <c r="W487" s="35"/>
      <c r="X487" s="35"/>
      <c r="Y487" s="35"/>
      <c r="Z487" s="35"/>
      <c r="AA487" s="35"/>
      <c r="AB487" s="35"/>
      <c r="AC487" s="35"/>
      <c r="AD487" s="35"/>
      <c r="AE487" s="35"/>
      <c r="AR487" s="152" t="s">
        <v>160</v>
      </c>
      <c r="AT487" s="152" t="s">
        <v>445</v>
      </c>
      <c r="AU487" s="152" t="s">
        <v>78</v>
      </c>
      <c r="AY487" s="20" t="s">
        <v>118</v>
      </c>
      <c r="BE487" s="153">
        <f>IF(N487="základní",J487,0)</f>
        <v>0</v>
      </c>
      <c r="BF487" s="153">
        <f>IF(N487="snížená",J487,0)</f>
        <v>0</v>
      </c>
      <c r="BG487" s="153">
        <f>IF(N487="zákl. přenesená",J487,0)</f>
        <v>0</v>
      </c>
      <c r="BH487" s="153">
        <f>IF(N487="sníž. přenesená",J487,0)</f>
        <v>0</v>
      </c>
      <c r="BI487" s="153">
        <f>IF(N487="nulová",J487,0)</f>
        <v>0</v>
      </c>
      <c r="BJ487" s="20" t="s">
        <v>31</v>
      </c>
      <c r="BK487" s="153">
        <f>ROUND(I487*H487,2)</f>
        <v>0</v>
      </c>
      <c r="BL487" s="20" t="s">
        <v>125</v>
      </c>
      <c r="BM487" s="152" t="s">
        <v>2332</v>
      </c>
    </row>
    <row r="488" spans="2:51" s="13" customFormat="1" ht="11.25">
      <c r="B488" s="154"/>
      <c r="D488" s="155" t="s">
        <v>127</v>
      </c>
      <c r="E488" s="156" t="s">
        <v>3</v>
      </c>
      <c r="F488" s="157" t="s">
        <v>2333</v>
      </c>
      <c r="H488" s="158">
        <v>54.59</v>
      </c>
      <c r="I488" s="159"/>
      <c r="L488" s="154"/>
      <c r="M488" s="160"/>
      <c r="N488" s="161"/>
      <c r="O488" s="161"/>
      <c r="P488" s="161"/>
      <c r="Q488" s="161"/>
      <c r="R488" s="161"/>
      <c r="S488" s="161"/>
      <c r="T488" s="162"/>
      <c r="AT488" s="156" t="s">
        <v>127</v>
      </c>
      <c r="AU488" s="156" t="s">
        <v>78</v>
      </c>
      <c r="AV488" s="13" t="s">
        <v>78</v>
      </c>
      <c r="AW488" s="13" t="s">
        <v>30</v>
      </c>
      <c r="AX488" s="13" t="s">
        <v>31</v>
      </c>
      <c r="AY488" s="156" t="s">
        <v>118</v>
      </c>
    </row>
    <row r="489" spans="1:65" s="2" customFormat="1" ht="16.5" customHeight="1">
      <c r="A489" s="35"/>
      <c r="B489" s="140"/>
      <c r="C489" s="194" t="s">
        <v>885</v>
      </c>
      <c r="D489" s="194" t="s">
        <v>445</v>
      </c>
      <c r="E489" s="195" t="s">
        <v>2334</v>
      </c>
      <c r="F489" s="196" t="s">
        <v>2335</v>
      </c>
      <c r="G489" s="197" t="s">
        <v>270</v>
      </c>
      <c r="H489" s="198">
        <v>303.85</v>
      </c>
      <c r="I489" s="199"/>
      <c r="J489" s="200">
        <f>ROUND(I489*H489,2)</f>
        <v>0</v>
      </c>
      <c r="K489" s="196" t="s">
        <v>271</v>
      </c>
      <c r="L489" s="201"/>
      <c r="M489" s="202" t="s">
        <v>3</v>
      </c>
      <c r="N489" s="203" t="s">
        <v>40</v>
      </c>
      <c r="O489" s="56"/>
      <c r="P489" s="150">
        <f>O489*H489</f>
        <v>0</v>
      </c>
      <c r="Q489" s="150">
        <v>0.152</v>
      </c>
      <c r="R489" s="150">
        <f>Q489*H489</f>
        <v>46.1852</v>
      </c>
      <c r="S489" s="150">
        <v>0</v>
      </c>
      <c r="T489" s="151">
        <f>S489*H489</f>
        <v>0</v>
      </c>
      <c r="U489" s="35"/>
      <c r="V489" s="35"/>
      <c r="W489" s="35"/>
      <c r="X489" s="35"/>
      <c r="Y489" s="35"/>
      <c r="Z489" s="35"/>
      <c r="AA489" s="35"/>
      <c r="AB489" s="35"/>
      <c r="AC489" s="35"/>
      <c r="AD489" s="35"/>
      <c r="AE489" s="35"/>
      <c r="AR489" s="152" t="s">
        <v>160</v>
      </c>
      <c r="AT489" s="152" t="s">
        <v>445</v>
      </c>
      <c r="AU489" s="152" t="s">
        <v>78</v>
      </c>
      <c r="AY489" s="20" t="s">
        <v>118</v>
      </c>
      <c r="BE489" s="153">
        <f>IF(N489="základní",J489,0)</f>
        <v>0</v>
      </c>
      <c r="BF489" s="153">
        <f>IF(N489="snížená",J489,0)</f>
        <v>0</v>
      </c>
      <c r="BG489" s="153">
        <f>IF(N489="zákl. přenesená",J489,0)</f>
        <v>0</v>
      </c>
      <c r="BH489" s="153">
        <f>IF(N489="sníž. přenesená",J489,0)</f>
        <v>0</v>
      </c>
      <c r="BI489" s="153">
        <f>IF(N489="nulová",J489,0)</f>
        <v>0</v>
      </c>
      <c r="BJ489" s="20" t="s">
        <v>31</v>
      </c>
      <c r="BK489" s="153">
        <f>ROUND(I489*H489,2)</f>
        <v>0</v>
      </c>
      <c r="BL489" s="20" t="s">
        <v>125</v>
      </c>
      <c r="BM489" s="152" t="s">
        <v>2336</v>
      </c>
    </row>
    <row r="490" spans="1:47" s="2" customFormat="1" ht="19.5">
      <c r="A490" s="35"/>
      <c r="B490" s="36"/>
      <c r="C490" s="35"/>
      <c r="D490" s="155" t="s">
        <v>890</v>
      </c>
      <c r="E490" s="35"/>
      <c r="F490" s="204" t="s">
        <v>2337</v>
      </c>
      <c r="G490" s="35"/>
      <c r="H490" s="35"/>
      <c r="I490" s="183"/>
      <c r="J490" s="35"/>
      <c r="K490" s="35"/>
      <c r="L490" s="36"/>
      <c r="M490" s="184"/>
      <c r="N490" s="185"/>
      <c r="O490" s="56"/>
      <c r="P490" s="56"/>
      <c r="Q490" s="56"/>
      <c r="R490" s="56"/>
      <c r="S490" s="56"/>
      <c r="T490" s="57"/>
      <c r="U490" s="35"/>
      <c r="V490" s="35"/>
      <c r="W490" s="35"/>
      <c r="X490" s="35"/>
      <c r="Y490" s="35"/>
      <c r="Z490" s="35"/>
      <c r="AA490" s="35"/>
      <c r="AB490" s="35"/>
      <c r="AC490" s="35"/>
      <c r="AD490" s="35"/>
      <c r="AE490" s="35"/>
      <c r="AT490" s="20" t="s">
        <v>890</v>
      </c>
      <c r="AU490" s="20" t="s">
        <v>78</v>
      </c>
    </row>
    <row r="491" spans="2:51" s="13" customFormat="1" ht="11.25">
      <c r="B491" s="154"/>
      <c r="D491" s="155" t="s">
        <v>127</v>
      </c>
      <c r="E491" s="156" t="s">
        <v>3</v>
      </c>
      <c r="F491" s="157" t="s">
        <v>2338</v>
      </c>
      <c r="H491" s="158">
        <v>303.85</v>
      </c>
      <c r="I491" s="159"/>
      <c r="L491" s="154"/>
      <c r="M491" s="160"/>
      <c r="N491" s="161"/>
      <c r="O491" s="161"/>
      <c r="P491" s="161"/>
      <c r="Q491" s="161"/>
      <c r="R491" s="161"/>
      <c r="S491" s="161"/>
      <c r="T491" s="162"/>
      <c r="AT491" s="156" t="s">
        <v>127</v>
      </c>
      <c r="AU491" s="156" t="s">
        <v>78</v>
      </c>
      <c r="AV491" s="13" t="s">
        <v>78</v>
      </c>
      <c r="AW491" s="13" t="s">
        <v>30</v>
      </c>
      <c r="AX491" s="13" t="s">
        <v>31</v>
      </c>
      <c r="AY491" s="156" t="s">
        <v>118</v>
      </c>
    </row>
    <row r="492" spans="1:65" s="2" customFormat="1" ht="16.5" customHeight="1">
      <c r="A492" s="35"/>
      <c r="B492" s="140"/>
      <c r="C492" s="194" t="s">
        <v>892</v>
      </c>
      <c r="D492" s="194" t="s">
        <v>445</v>
      </c>
      <c r="E492" s="195" t="s">
        <v>2339</v>
      </c>
      <c r="F492" s="196" t="s">
        <v>2340</v>
      </c>
      <c r="G492" s="197" t="s">
        <v>270</v>
      </c>
      <c r="H492" s="198">
        <v>28.881</v>
      </c>
      <c r="I492" s="199"/>
      <c r="J492" s="200">
        <f>ROUND(I492*H492,2)</f>
        <v>0</v>
      </c>
      <c r="K492" s="196" t="s">
        <v>271</v>
      </c>
      <c r="L492" s="201"/>
      <c r="M492" s="202" t="s">
        <v>3</v>
      </c>
      <c r="N492" s="203" t="s">
        <v>40</v>
      </c>
      <c r="O492" s="56"/>
      <c r="P492" s="150">
        <f>O492*H492</f>
        <v>0</v>
      </c>
      <c r="Q492" s="150">
        <v>0.131</v>
      </c>
      <c r="R492" s="150">
        <f>Q492*H492</f>
        <v>3.783411</v>
      </c>
      <c r="S492" s="150">
        <v>0</v>
      </c>
      <c r="T492" s="151">
        <f>S492*H492</f>
        <v>0</v>
      </c>
      <c r="U492" s="35"/>
      <c r="V492" s="35"/>
      <c r="W492" s="35"/>
      <c r="X492" s="35"/>
      <c r="Y492" s="35"/>
      <c r="Z492" s="35"/>
      <c r="AA492" s="35"/>
      <c r="AB492" s="35"/>
      <c r="AC492" s="35"/>
      <c r="AD492" s="35"/>
      <c r="AE492" s="35"/>
      <c r="AR492" s="152" t="s">
        <v>160</v>
      </c>
      <c r="AT492" s="152" t="s">
        <v>445</v>
      </c>
      <c r="AU492" s="152" t="s">
        <v>78</v>
      </c>
      <c r="AY492" s="20" t="s">
        <v>118</v>
      </c>
      <c r="BE492" s="153">
        <f>IF(N492="základní",J492,0)</f>
        <v>0</v>
      </c>
      <c r="BF492" s="153">
        <f>IF(N492="snížená",J492,0)</f>
        <v>0</v>
      </c>
      <c r="BG492" s="153">
        <f>IF(N492="zákl. přenesená",J492,0)</f>
        <v>0</v>
      </c>
      <c r="BH492" s="153">
        <f>IF(N492="sníž. přenesená",J492,0)</f>
        <v>0</v>
      </c>
      <c r="BI492" s="153">
        <f>IF(N492="nulová",J492,0)</f>
        <v>0</v>
      </c>
      <c r="BJ492" s="20" t="s">
        <v>31</v>
      </c>
      <c r="BK492" s="153">
        <f>ROUND(I492*H492,2)</f>
        <v>0</v>
      </c>
      <c r="BL492" s="20" t="s">
        <v>125</v>
      </c>
      <c r="BM492" s="152" t="s">
        <v>2341</v>
      </c>
    </row>
    <row r="493" spans="2:51" s="13" customFormat="1" ht="11.25">
      <c r="B493" s="154"/>
      <c r="D493" s="155" t="s">
        <v>127</v>
      </c>
      <c r="E493" s="156" t="s">
        <v>3</v>
      </c>
      <c r="F493" s="157" t="s">
        <v>2342</v>
      </c>
      <c r="H493" s="158">
        <v>22.083</v>
      </c>
      <c r="I493" s="159"/>
      <c r="L493" s="154"/>
      <c r="M493" s="160"/>
      <c r="N493" s="161"/>
      <c r="O493" s="161"/>
      <c r="P493" s="161"/>
      <c r="Q493" s="161"/>
      <c r="R493" s="161"/>
      <c r="S493" s="161"/>
      <c r="T493" s="162"/>
      <c r="AT493" s="156" t="s">
        <v>127</v>
      </c>
      <c r="AU493" s="156" t="s">
        <v>78</v>
      </c>
      <c r="AV493" s="13" t="s">
        <v>78</v>
      </c>
      <c r="AW493" s="13" t="s">
        <v>30</v>
      </c>
      <c r="AX493" s="13" t="s">
        <v>69</v>
      </c>
      <c r="AY493" s="156" t="s">
        <v>118</v>
      </c>
    </row>
    <row r="494" spans="2:51" s="13" customFormat="1" ht="11.25">
      <c r="B494" s="154"/>
      <c r="D494" s="155" t="s">
        <v>127</v>
      </c>
      <c r="E494" s="156" t="s">
        <v>3</v>
      </c>
      <c r="F494" s="157" t="s">
        <v>2343</v>
      </c>
      <c r="H494" s="158">
        <v>6.798</v>
      </c>
      <c r="I494" s="159"/>
      <c r="L494" s="154"/>
      <c r="M494" s="160"/>
      <c r="N494" s="161"/>
      <c r="O494" s="161"/>
      <c r="P494" s="161"/>
      <c r="Q494" s="161"/>
      <c r="R494" s="161"/>
      <c r="S494" s="161"/>
      <c r="T494" s="162"/>
      <c r="AT494" s="156" t="s">
        <v>127</v>
      </c>
      <c r="AU494" s="156" t="s">
        <v>78</v>
      </c>
      <c r="AV494" s="13" t="s">
        <v>78</v>
      </c>
      <c r="AW494" s="13" t="s">
        <v>30</v>
      </c>
      <c r="AX494" s="13" t="s">
        <v>69</v>
      </c>
      <c r="AY494" s="156" t="s">
        <v>118</v>
      </c>
    </row>
    <row r="495" spans="2:51" s="15" customFormat="1" ht="11.25">
      <c r="B495" s="170"/>
      <c r="D495" s="155" t="s">
        <v>127</v>
      </c>
      <c r="E495" s="171" t="s">
        <v>3</v>
      </c>
      <c r="F495" s="172" t="s">
        <v>150</v>
      </c>
      <c r="H495" s="173">
        <v>28.881</v>
      </c>
      <c r="I495" s="174"/>
      <c r="L495" s="170"/>
      <c r="M495" s="175"/>
      <c r="N495" s="176"/>
      <c r="O495" s="176"/>
      <c r="P495" s="176"/>
      <c r="Q495" s="176"/>
      <c r="R495" s="176"/>
      <c r="S495" s="176"/>
      <c r="T495" s="177"/>
      <c r="AT495" s="171" t="s">
        <v>127</v>
      </c>
      <c r="AU495" s="171" t="s">
        <v>78</v>
      </c>
      <c r="AV495" s="15" t="s">
        <v>125</v>
      </c>
      <c r="AW495" s="15" t="s">
        <v>30</v>
      </c>
      <c r="AX495" s="15" t="s">
        <v>31</v>
      </c>
      <c r="AY495" s="171" t="s">
        <v>118</v>
      </c>
    </row>
    <row r="496" spans="1:65" s="2" customFormat="1" ht="16.5" customHeight="1">
      <c r="A496" s="35"/>
      <c r="B496" s="140"/>
      <c r="C496" s="141" t="s">
        <v>896</v>
      </c>
      <c r="D496" s="141" t="s">
        <v>121</v>
      </c>
      <c r="E496" s="142" t="s">
        <v>2344</v>
      </c>
      <c r="F496" s="143" t="s">
        <v>2345</v>
      </c>
      <c r="G496" s="144" t="s">
        <v>142</v>
      </c>
      <c r="H496" s="145">
        <v>123</v>
      </c>
      <c r="I496" s="146"/>
      <c r="J496" s="147">
        <f>ROUND(I496*H496,2)</f>
        <v>0</v>
      </c>
      <c r="K496" s="143" t="s">
        <v>3</v>
      </c>
      <c r="L496" s="36"/>
      <c r="M496" s="148" t="s">
        <v>3</v>
      </c>
      <c r="N496" s="149" t="s">
        <v>40</v>
      </c>
      <c r="O496" s="56"/>
      <c r="P496" s="150">
        <f>O496*H496</f>
        <v>0</v>
      </c>
      <c r="Q496" s="150">
        <v>0.0036</v>
      </c>
      <c r="R496" s="150">
        <f>Q496*H496</f>
        <v>0.44279999999999997</v>
      </c>
      <c r="S496" s="150">
        <v>0</v>
      </c>
      <c r="T496" s="151">
        <f>S496*H496</f>
        <v>0</v>
      </c>
      <c r="U496" s="35"/>
      <c r="V496" s="35"/>
      <c r="W496" s="35"/>
      <c r="X496" s="35"/>
      <c r="Y496" s="35"/>
      <c r="Z496" s="35"/>
      <c r="AA496" s="35"/>
      <c r="AB496" s="35"/>
      <c r="AC496" s="35"/>
      <c r="AD496" s="35"/>
      <c r="AE496" s="35"/>
      <c r="AR496" s="152" t="s">
        <v>125</v>
      </c>
      <c r="AT496" s="152" t="s">
        <v>121</v>
      </c>
      <c r="AU496" s="152" t="s">
        <v>78</v>
      </c>
      <c r="AY496" s="20" t="s">
        <v>118</v>
      </c>
      <c r="BE496" s="153">
        <f>IF(N496="základní",J496,0)</f>
        <v>0</v>
      </c>
      <c r="BF496" s="153">
        <f>IF(N496="snížená",J496,0)</f>
        <v>0</v>
      </c>
      <c r="BG496" s="153">
        <f>IF(N496="zákl. přenesená",J496,0)</f>
        <v>0</v>
      </c>
      <c r="BH496" s="153">
        <f>IF(N496="sníž. přenesená",J496,0)</f>
        <v>0</v>
      </c>
      <c r="BI496" s="153">
        <f>IF(N496="nulová",J496,0)</f>
        <v>0</v>
      </c>
      <c r="BJ496" s="20" t="s">
        <v>31</v>
      </c>
      <c r="BK496" s="153">
        <f>ROUND(I496*H496,2)</f>
        <v>0</v>
      </c>
      <c r="BL496" s="20" t="s">
        <v>125</v>
      </c>
      <c r="BM496" s="152" t="s">
        <v>2346</v>
      </c>
    </row>
    <row r="497" spans="2:51" s="13" customFormat="1" ht="11.25">
      <c r="B497" s="154"/>
      <c r="D497" s="155" t="s">
        <v>127</v>
      </c>
      <c r="E497" s="156" t="s">
        <v>3</v>
      </c>
      <c r="F497" s="157" t="s">
        <v>2347</v>
      </c>
      <c r="H497" s="158">
        <v>123</v>
      </c>
      <c r="I497" s="159"/>
      <c r="L497" s="154"/>
      <c r="M497" s="160"/>
      <c r="N497" s="161"/>
      <c r="O497" s="161"/>
      <c r="P497" s="161"/>
      <c r="Q497" s="161"/>
      <c r="R497" s="161"/>
      <c r="S497" s="161"/>
      <c r="T497" s="162"/>
      <c r="AT497" s="156" t="s">
        <v>127</v>
      </c>
      <c r="AU497" s="156" t="s">
        <v>78</v>
      </c>
      <c r="AV497" s="13" t="s">
        <v>78</v>
      </c>
      <c r="AW497" s="13" t="s">
        <v>30</v>
      </c>
      <c r="AX497" s="13" t="s">
        <v>31</v>
      </c>
      <c r="AY497" s="156" t="s">
        <v>118</v>
      </c>
    </row>
    <row r="498" spans="2:63" s="12" customFormat="1" ht="22.9" customHeight="1">
      <c r="B498" s="127"/>
      <c r="D498" s="128" t="s">
        <v>68</v>
      </c>
      <c r="E498" s="138" t="s">
        <v>151</v>
      </c>
      <c r="F498" s="138" t="s">
        <v>615</v>
      </c>
      <c r="I498" s="130"/>
      <c r="J498" s="139">
        <f>BK498</f>
        <v>0</v>
      </c>
      <c r="L498" s="127"/>
      <c r="M498" s="132"/>
      <c r="N498" s="133"/>
      <c r="O498" s="133"/>
      <c r="P498" s="134">
        <f>SUM(P499:P501)</f>
        <v>0</v>
      </c>
      <c r="Q498" s="133"/>
      <c r="R498" s="134">
        <f>SUM(R499:R501)</f>
        <v>0.88</v>
      </c>
      <c r="S498" s="133"/>
      <c r="T498" s="135">
        <f>SUM(T499:T501)</f>
        <v>0</v>
      </c>
      <c r="AR498" s="128" t="s">
        <v>31</v>
      </c>
      <c r="AT498" s="136" t="s">
        <v>68</v>
      </c>
      <c r="AU498" s="136" t="s">
        <v>31</v>
      </c>
      <c r="AY498" s="128" t="s">
        <v>118</v>
      </c>
      <c r="BK498" s="137">
        <f>SUM(BK499:BK501)</f>
        <v>0</v>
      </c>
    </row>
    <row r="499" spans="1:65" s="2" customFormat="1" ht="24.2" customHeight="1">
      <c r="A499" s="35"/>
      <c r="B499" s="140"/>
      <c r="C499" s="141" t="s">
        <v>903</v>
      </c>
      <c r="D499" s="141" t="s">
        <v>121</v>
      </c>
      <c r="E499" s="142" t="s">
        <v>2348</v>
      </c>
      <c r="F499" s="143" t="s">
        <v>2349</v>
      </c>
      <c r="G499" s="144" t="s">
        <v>270</v>
      </c>
      <c r="H499" s="145">
        <v>25</v>
      </c>
      <c r="I499" s="146"/>
      <c r="J499" s="147">
        <f>ROUND(I499*H499,2)</f>
        <v>0</v>
      </c>
      <c r="K499" s="143" t="s">
        <v>271</v>
      </c>
      <c r="L499" s="36"/>
      <c r="M499" s="148" t="s">
        <v>3</v>
      </c>
      <c r="N499" s="149" t="s">
        <v>40</v>
      </c>
      <c r="O499" s="56"/>
      <c r="P499" s="150">
        <f>O499*H499</f>
        <v>0</v>
      </c>
      <c r="Q499" s="150">
        <v>0.0352</v>
      </c>
      <c r="R499" s="150">
        <f>Q499*H499</f>
        <v>0.88</v>
      </c>
      <c r="S499" s="150">
        <v>0</v>
      </c>
      <c r="T499" s="151">
        <f>S499*H499</f>
        <v>0</v>
      </c>
      <c r="U499" s="35"/>
      <c r="V499" s="35"/>
      <c r="W499" s="35"/>
      <c r="X499" s="35"/>
      <c r="Y499" s="35"/>
      <c r="Z499" s="35"/>
      <c r="AA499" s="35"/>
      <c r="AB499" s="35"/>
      <c r="AC499" s="35"/>
      <c r="AD499" s="35"/>
      <c r="AE499" s="35"/>
      <c r="AR499" s="152" t="s">
        <v>125</v>
      </c>
      <c r="AT499" s="152" t="s">
        <v>121</v>
      </c>
      <c r="AU499" s="152" t="s">
        <v>78</v>
      </c>
      <c r="AY499" s="20" t="s">
        <v>118</v>
      </c>
      <c r="BE499" s="153">
        <f>IF(N499="základní",J499,0)</f>
        <v>0</v>
      </c>
      <c r="BF499" s="153">
        <f>IF(N499="snížená",J499,0)</f>
        <v>0</v>
      </c>
      <c r="BG499" s="153">
        <f>IF(N499="zákl. přenesená",J499,0)</f>
        <v>0</v>
      </c>
      <c r="BH499" s="153">
        <f>IF(N499="sníž. přenesená",J499,0)</f>
        <v>0</v>
      </c>
      <c r="BI499" s="153">
        <f>IF(N499="nulová",J499,0)</f>
        <v>0</v>
      </c>
      <c r="BJ499" s="20" t="s">
        <v>31</v>
      </c>
      <c r="BK499" s="153">
        <f>ROUND(I499*H499,2)</f>
        <v>0</v>
      </c>
      <c r="BL499" s="20" t="s">
        <v>125</v>
      </c>
      <c r="BM499" s="152" t="s">
        <v>2350</v>
      </c>
    </row>
    <row r="500" spans="1:47" s="2" customFormat="1" ht="11.25">
      <c r="A500" s="35"/>
      <c r="B500" s="36"/>
      <c r="C500" s="35"/>
      <c r="D500" s="181" t="s">
        <v>273</v>
      </c>
      <c r="E500" s="35"/>
      <c r="F500" s="182" t="s">
        <v>2351</v>
      </c>
      <c r="G500" s="35"/>
      <c r="H500" s="35"/>
      <c r="I500" s="183"/>
      <c r="J500" s="35"/>
      <c r="K500" s="35"/>
      <c r="L500" s="36"/>
      <c r="M500" s="184"/>
      <c r="N500" s="185"/>
      <c r="O500" s="56"/>
      <c r="P500" s="56"/>
      <c r="Q500" s="56"/>
      <c r="R500" s="56"/>
      <c r="S500" s="56"/>
      <c r="T500" s="57"/>
      <c r="U500" s="35"/>
      <c r="V500" s="35"/>
      <c r="W500" s="35"/>
      <c r="X500" s="35"/>
      <c r="Y500" s="35"/>
      <c r="Z500" s="35"/>
      <c r="AA500" s="35"/>
      <c r="AB500" s="35"/>
      <c r="AC500" s="35"/>
      <c r="AD500" s="35"/>
      <c r="AE500" s="35"/>
      <c r="AT500" s="20" t="s">
        <v>273</v>
      </c>
      <c r="AU500" s="20" t="s">
        <v>78</v>
      </c>
    </row>
    <row r="501" spans="2:51" s="13" customFormat="1" ht="11.25">
      <c r="B501" s="154"/>
      <c r="D501" s="155" t="s">
        <v>127</v>
      </c>
      <c r="E501" s="156" t="s">
        <v>3</v>
      </c>
      <c r="F501" s="157" t="s">
        <v>2352</v>
      </c>
      <c r="H501" s="158">
        <v>25</v>
      </c>
      <c r="I501" s="159"/>
      <c r="L501" s="154"/>
      <c r="M501" s="160"/>
      <c r="N501" s="161"/>
      <c r="O501" s="161"/>
      <c r="P501" s="161"/>
      <c r="Q501" s="161"/>
      <c r="R501" s="161"/>
      <c r="S501" s="161"/>
      <c r="T501" s="162"/>
      <c r="AT501" s="156" t="s">
        <v>127</v>
      </c>
      <c r="AU501" s="156" t="s">
        <v>78</v>
      </c>
      <c r="AV501" s="13" t="s">
        <v>78</v>
      </c>
      <c r="AW501" s="13" t="s">
        <v>30</v>
      </c>
      <c r="AX501" s="13" t="s">
        <v>31</v>
      </c>
      <c r="AY501" s="156" t="s">
        <v>118</v>
      </c>
    </row>
    <row r="502" spans="2:63" s="12" customFormat="1" ht="22.9" customHeight="1">
      <c r="B502" s="127"/>
      <c r="D502" s="128" t="s">
        <v>68</v>
      </c>
      <c r="E502" s="138" t="s">
        <v>160</v>
      </c>
      <c r="F502" s="138" t="s">
        <v>628</v>
      </c>
      <c r="I502" s="130"/>
      <c r="J502" s="139">
        <f>BK502</f>
        <v>0</v>
      </c>
      <c r="L502" s="127"/>
      <c r="M502" s="132"/>
      <c r="N502" s="133"/>
      <c r="O502" s="133"/>
      <c r="P502" s="134">
        <f>SUM(P503:P550)</f>
        <v>0</v>
      </c>
      <c r="Q502" s="133"/>
      <c r="R502" s="134">
        <f>SUM(R503:R550)</f>
        <v>150.4507638</v>
      </c>
      <c r="S502" s="133"/>
      <c r="T502" s="135">
        <f>SUM(T503:T550)</f>
        <v>0</v>
      </c>
      <c r="AR502" s="128" t="s">
        <v>31</v>
      </c>
      <c r="AT502" s="136" t="s">
        <v>68</v>
      </c>
      <c r="AU502" s="136" t="s">
        <v>31</v>
      </c>
      <c r="AY502" s="128" t="s">
        <v>118</v>
      </c>
      <c r="BK502" s="137">
        <f>SUM(BK503:BK550)</f>
        <v>0</v>
      </c>
    </row>
    <row r="503" spans="1:65" s="2" customFormat="1" ht="24.2" customHeight="1">
      <c r="A503" s="35"/>
      <c r="B503" s="140"/>
      <c r="C503" s="141" t="s">
        <v>908</v>
      </c>
      <c r="D503" s="141" t="s">
        <v>121</v>
      </c>
      <c r="E503" s="142" t="s">
        <v>1178</v>
      </c>
      <c r="F503" s="143" t="s">
        <v>1179</v>
      </c>
      <c r="G503" s="144" t="s">
        <v>142</v>
      </c>
      <c r="H503" s="145">
        <v>174.8</v>
      </c>
      <c r="I503" s="146"/>
      <c r="J503" s="147">
        <f>ROUND(I503*H503,2)</f>
        <v>0</v>
      </c>
      <c r="K503" s="143" t="s">
        <v>271</v>
      </c>
      <c r="L503" s="36"/>
      <c r="M503" s="148" t="s">
        <v>3</v>
      </c>
      <c r="N503" s="149" t="s">
        <v>40</v>
      </c>
      <c r="O503" s="56"/>
      <c r="P503" s="150">
        <f>O503*H503</f>
        <v>0</v>
      </c>
      <c r="Q503" s="150">
        <v>3E-05</v>
      </c>
      <c r="R503" s="150">
        <f>Q503*H503</f>
        <v>0.005244</v>
      </c>
      <c r="S503" s="150">
        <v>0</v>
      </c>
      <c r="T503" s="151">
        <f>S503*H503</f>
        <v>0</v>
      </c>
      <c r="U503" s="35"/>
      <c r="V503" s="35"/>
      <c r="W503" s="35"/>
      <c r="X503" s="35"/>
      <c r="Y503" s="35"/>
      <c r="Z503" s="35"/>
      <c r="AA503" s="35"/>
      <c r="AB503" s="35"/>
      <c r="AC503" s="35"/>
      <c r="AD503" s="35"/>
      <c r="AE503" s="35"/>
      <c r="AR503" s="152" t="s">
        <v>125</v>
      </c>
      <c r="AT503" s="152" t="s">
        <v>121</v>
      </c>
      <c r="AU503" s="152" t="s">
        <v>78</v>
      </c>
      <c r="AY503" s="20" t="s">
        <v>118</v>
      </c>
      <c r="BE503" s="153">
        <f>IF(N503="základní",J503,0)</f>
        <v>0</v>
      </c>
      <c r="BF503" s="153">
        <f>IF(N503="snížená",J503,0)</f>
        <v>0</v>
      </c>
      <c r="BG503" s="153">
        <f>IF(N503="zákl. přenesená",J503,0)</f>
        <v>0</v>
      </c>
      <c r="BH503" s="153">
        <f>IF(N503="sníž. přenesená",J503,0)</f>
        <v>0</v>
      </c>
      <c r="BI503" s="153">
        <f>IF(N503="nulová",J503,0)</f>
        <v>0</v>
      </c>
      <c r="BJ503" s="20" t="s">
        <v>31</v>
      </c>
      <c r="BK503" s="153">
        <f>ROUND(I503*H503,2)</f>
        <v>0</v>
      </c>
      <c r="BL503" s="20" t="s">
        <v>125</v>
      </c>
      <c r="BM503" s="152" t="s">
        <v>2353</v>
      </c>
    </row>
    <row r="504" spans="1:47" s="2" customFormat="1" ht="11.25">
      <c r="A504" s="35"/>
      <c r="B504" s="36"/>
      <c r="C504" s="35"/>
      <c r="D504" s="181" t="s">
        <v>273</v>
      </c>
      <c r="E504" s="35"/>
      <c r="F504" s="182" t="s">
        <v>1181</v>
      </c>
      <c r="G504" s="35"/>
      <c r="H504" s="35"/>
      <c r="I504" s="183"/>
      <c r="J504" s="35"/>
      <c r="K504" s="35"/>
      <c r="L504" s="36"/>
      <c r="M504" s="184"/>
      <c r="N504" s="185"/>
      <c r="O504" s="56"/>
      <c r="P504" s="56"/>
      <c r="Q504" s="56"/>
      <c r="R504" s="56"/>
      <c r="S504" s="56"/>
      <c r="T504" s="57"/>
      <c r="U504" s="35"/>
      <c r="V504" s="35"/>
      <c r="W504" s="35"/>
      <c r="X504" s="35"/>
      <c r="Y504" s="35"/>
      <c r="Z504" s="35"/>
      <c r="AA504" s="35"/>
      <c r="AB504" s="35"/>
      <c r="AC504" s="35"/>
      <c r="AD504" s="35"/>
      <c r="AE504" s="35"/>
      <c r="AT504" s="20" t="s">
        <v>273</v>
      </c>
      <c r="AU504" s="20" t="s">
        <v>78</v>
      </c>
    </row>
    <row r="505" spans="2:51" s="13" customFormat="1" ht="11.25">
      <c r="B505" s="154"/>
      <c r="D505" s="155" t="s">
        <v>127</v>
      </c>
      <c r="E505" s="156" t="s">
        <v>3</v>
      </c>
      <c r="F505" s="157" t="s">
        <v>2354</v>
      </c>
      <c r="H505" s="158">
        <v>174.8</v>
      </c>
      <c r="I505" s="159"/>
      <c r="L505" s="154"/>
      <c r="M505" s="160"/>
      <c r="N505" s="161"/>
      <c r="O505" s="161"/>
      <c r="P505" s="161"/>
      <c r="Q505" s="161"/>
      <c r="R505" s="161"/>
      <c r="S505" s="161"/>
      <c r="T505" s="162"/>
      <c r="AT505" s="156" t="s">
        <v>127</v>
      </c>
      <c r="AU505" s="156" t="s">
        <v>78</v>
      </c>
      <c r="AV505" s="13" t="s">
        <v>78</v>
      </c>
      <c r="AW505" s="13" t="s">
        <v>30</v>
      </c>
      <c r="AX505" s="13" t="s">
        <v>31</v>
      </c>
      <c r="AY505" s="156" t="s">
        <v>118</v>
      </c>
    </row>
    <row r="506" spans="1:65" s="2" customFormat="1" ht="16.5" customHeight="1">
      <c r="A506" s="35"/>
      <c r="B506" s="140"/>
      <c r="C506" s="194" t="s">
        <v>914</v>
      </c>
      <c r="D506" s="194" t="s">
        <v>445</v>
      </c>
      <c r="E506" s="195" t="s">
        <v>2355</v>
      </c>
      <c r="F506" s="196" t="s">
        <v>2356</v>
      </c>
      <c r="G506" s="197" t="s">
        <v>142</v>
      </c>
      <c r="H506" s="198">
        <v>177.422</v>
      </c>
      <c r="I506" s="199"/>
      <c r="J506" s="200">
        <f>ROUND(I506*H506,2)</f>
        <v>0</v>
      </c>
      <c r="K506" s="196" t="s">
        <v>271</v>
      </c>
      <c r="L506" s="201"/>
      <c r="M506" s="202" t="s">
        <v>3</v>
      </c>
      <c r="N506" s="203" t="s">
        <v>40</v>
      </c>
      <c r="O506" s="56"/>
      <c r="P506" s="150">
        <f>O506*H506</f>
        <v>0</v>
      </c>
      <c r="Q506" s="150">
        <v>0.024</v>
      </c>
      <c r="R506" s="150">
        <f>Q506*H506</f>
        <v>4.258128</v>
      </c>
      <c r="S506" s="150">
        <v>0</v>
      </c>
      <c r="T506" s="151">
        <f>S506*H506</f>
        <v>0</v>
      </c>
      <c r="U506" s="35"/>
      <c r="V506" s="35"/>
      <c r="W506" s="35"/>
      <c r="X506" s="35"/>
      <c r="Y506" s="35"/>
      <c r="Z506" s="35"/>
      <c r="AA506" s="35"/>
      <c r="AB506" s="35"/>
      <c r="AC506" s="35"/>
      <c r="AD506" s="35"/>
      <c r="AE506" s="35"/>
      <c r="AR506" s="152" t="s">
        <v>160</v>
      </c>
      <c r="AT506" s="152" t="s">
        <v>445</v>
      </c>
      <c r="AU506" s="152" t="s">
        <v>78</v>
      </c>
      <c r="AY506" s="20" t="s">
        <v>118</v>
      </c>
      <c r="BE506" s="153">
        <f>IF(N506="základní",J506,0)</f>
        <v>0</v>
      </c>
      <c r="BF506" s="153">
        <f>IF(N506="snížená",J506,0)</f>
        <v>0</v>
      </c>
      <c r="BG506" s="153">
        <f>IF(N506="zákl. přenesená",J506,0)</f>
        <v>0</v>
      </c>
      <c r="BH506" s="153">
        <f>IF(N506="sníž. přenesená",J506,0)</f>
        <v>0</v>
      </c>
      <c r="BI506" s="153">
        <f>IF(N506="nulová",J506,0)</f>
        <v>0</v>
      </c>
      <c r="BJ506" s="20" t="s">
        <v>31</v>
      </c>
      <c r="BK506" s="153">
        <f>ROUND(I506*H506,2)</f>
        <v>0</v>
      </c>
      <c r="BL506" s="20" t="s">
        <v>125</v>
      </c>
      <c r="BM506" s="152" t="s">
        <v>2357</v>
      </c>
    </row>
    <row r="507" spans="2:51" s="13" customFormat="1" ht="11.25">
      <c r="B507" s="154"/>
      <c r="D507" s="155" t="s">
        <v>127</v>
      </c>
      <c r="F507" s="157" t="s">
        <v>2358</v>
      </c>
      <c r="H507" s="158">
        <v>177.422</v>
      </c>
      <c r="I507" s="159"/>
      <c r="L507" s="154"/>
      <c r="M507" s="160"/>
      <c r="N507" s="161"/>
      <c r="O507" s="161"/>
      <c r="P507" s="161"/>
      <c r="Q507" s="161"/>
      <c r="R507" s="161"/>
      <c r="S507" s="161"/>
      <c r="T507" s="162"/>
      <c r="AT507" s="156" t="s">
        <v>127</v>
      </c>
      <c r="AU507" s="156" t="s">
        <v>78</v>
      </c>
      <c r="AV507" s="13" t="s">
        <v>78</v>
      </c>
      <c r="AW507" s="13" t="s">
        <v>4</v>
      </c>
      <c r="AX507" s="13" t="s">
        <v>31</v>
      </c>
      <c r="AY507" s="156" t="s">
        <v>118</v>
      </c>
    </row>
    <row r="508" spans="1:65" s="2" customFormat="1" ht="24.2" customHeight="1">
      <c r="A508" s="35"/>
      <c r="B508" s="140"/>
      <c r="C508" s="141" t="s">
        <v>917</v>
      </c>
      <c r="D508" s="141" t="s">
        <v>121</v>
      </c>
      <c r="E508" s="142" t="s">
        <v>2359</v>
      </c>
      <c r="F508" s="143" t="s">
        <v>2360</v>
      </c>
      <c r="G508" s="144" t="s">
        <v>171</v>
      </c>
      <c r="H508" s="145">
        <v>90</v>
      </c>
      <c r="I508" s="146"/>
      <c r="J508" s="147">
        <f>ROUND(I508*H508,2)</f>
        <v>0</v>
      </c>
      <c r="K508" s="143" t="s">
        <v>271</v>
      </c>
      <c r="L508" s="36"/>
      <c r="M508" s="148" t="s">
        <v>3</v>
      </c>
      <c r="N508" s="149" t="s">
        <v>40</v>
      </c>
      <c r="O508" s="56"/>
      <c r="P508" s="150">
        <f>O508*H508</f>
        <v>0</v>
      </c>
      <c r="Q508" s="150">
        <v>7E-05</v>
      </c>
      <c r="R508" s="150">
        <f>Q508*H508</f>
        <v>0.006299999999999999</v>
      </c>
      <c r="S508" s="150">
        <v>0</v>
      </c>
      <c r="T508" s="151">
        <f>S508*H508</f>
        <v>0</v>
      </c>
      <c r="U508" s="35"/>
      <c r="V508" s="35"/>
      <c r="W508" s="35"/>
      <c r="X508" s="35"/>
      <c r="Y508" s="35"/>
      <c r="Z508" s="35"/>
      <c r="AA508" s="35"/>
      <c r="AB508" s="35"/>
      <c r="AC508" s="35"/>
      <c r="AD508" s="35"/>
      <c r="AE508" s="35"/>
      <c r="AR508" s="152" t="s">
        <v>125</v>
      </c>
      <c r="AT508" s="152" t="s">
        <v>121</v>
      </c>
      <c r="AU508" s="152" t="s">
        <v>78</v>
      </c>
      <c r="AY508" s="20" t="s">
        <v>118</v>
      </c>
      <c r="BE508" s="153">
        <f>IF(N508="základní",J508,0)</f>
        <v>0</v>
      </c>
      <c r="BF508" s="153">
        <f>IF(N508="snížená",J508,0)</f>
        <v>0</v>
      </c>
      <c r="BG508" s="153">
        <f>IF(N508="zákl. přenesená",J508,0)</f>
        <v>0</v>
      </c>
      <c r="BH508" s="153">
        <f>IF(N508="sníž. přenesená",J508,0)</f>
        <v>0</v>
      </c>
      <c r="BI508" s="153">
        <f>IF(N508="nulová",J508,0)</f>
        <v>0</v>
      </c>
      <c r="BJ508" s="20" t="s">
        <v>31</v>
      </c>
      <c r="BK508" s="153">
        <f>ROUND(I508*H508,2)</f>
        <v>0</v>
      </c>
      <c r="BL508" s="20" t="s">
        <v>125</v>
      </c>
      <c r="BM508" s="152" t="s">
        <v>2361</v>
      </c>
    </row>
    <row r="509" spans="1:47" s="2" customFormat="1" ht="11.25">
      <c r="A509" s="35"/>
      <c r="B509" s="36"/>
      <c r="C509" s="35"/>
      <c r="D509" s="181" t="s">
        <v>273</v>
      </c>
      <c r="E509" s="35"/>
      <c r="F509" s="182" t="s">
        <v>2362</v>
      </c>
      <c r="G509" s="35"/>
      <c r="H509" s="35"/>
      <c r="I509" s="183"/>
      <c r="J509" s="35"/>
      <c r="K509" s="35"/>
      <c r="L509" s="36"/>
      <c r="M509" s="184"/>
      <c r="N509" s="185"/>
      <c r="O509" s="56"/>
      <c r="P509" s="56"/>
      <c r="Q509" s="56"/>
      <c r="R509" s="56"/>
      <c r="S509" s="56"/>
      <c r="T509" s="57"/>
      <c r="U509" s="35"/>
      <c r="V509" s="35"/>
      <c r="W509" s="35"/>
      <c r="X509" s="35"/>
      <c r="Y509" s="35"/>
      <c r="Z509" s="35"/>
      <c r="AA509" s="35"/>
      <c r="AB509" s="35"/>
      <c r="AC509" s="35"/>
      <c r="AD509" s="35"/>
      <c r="AE509" s="35"/>
      <c r="AT509" s="20" t="s">
        <v>273</v>
      </c>
      <c r="AU509" s="20" t="s">
        <v>78</v>
      </c>
    </row>
    <row r="510" spans="2:51" s="13" customFormat="1" ht="11.25">
      <c r="B510" s="154"/>
      <c r="D510" s="155" t="s">
        <v>127</v>
      </c>
      <c r="E510" s="156" t="s">
        <v>3</v>
      </c>
      <c r="F510" s="157" t="s">
        <v>2363</v>
      </c>
      <c r="H510" s="158">
        <v>90</v>
      </c>
      <c r="I510" s="159"/>
      <c r="L510" s="154"/>
      <c r="M510" s="160"/>
      <c r="N510" s="161"/>
      <c r="O510" s="161"/>
      <c r="P510" s="161"/>
      <c r="Q510" s="161"/>
      <c r="R510" s="161"/>
      <c r="S510" s="161"/>
      <c r="T510" s="162"/>
      <c r="AT510" s="156" t="s">
        <v>127</v>
      </c>
      <c r="AU510" s="156" t="s">
        <v>78</v>
      </c>
      <c r="AV510" s="13" t="s">
        <v>78</v>
      </c>
      <c r="AW510" s="13" t="s">
        <v>30</v>
      </c>
      <c r="AX510" s="13" t="s">
        <v>69</v>
      </c>
      <c r="AY510" s="156" t="s">
        <v>118</v>
      </c>
    </row>
    <row r="511" spans="2:51" s="15" customFormat="1" ht="11.25">
      <c r="B511" s="170"/>
      <c r="D511" s="155" t="s">
        <v>127</v>
      </c>
      <c r="E511" s="171" t="s">
        <v>3</v>
      </c>
      <c r="F511" s="172" t="s">
        <v>150</v>
      </c>
      <c r="H511" s="173">
        <v>90</v>
      </c>
      <c r="I511" s="174"/>
      <c r="L511" s="170"/>
      <c r="M511" s="175"/>
      <c r="N511" s="176"/>
      <c r="O511" s="176"/>
      <c r="P511" s="176"/>
      <c r="Q511" s="176"/>
      <c r="R511" s="176"/>
      <c r="S511" s="176"/>
      <c r="T511" s="177"/>
      <c r="AT511" s="171" t="s">
        <v>127</v>
      </c>
      <c r="AU511" s="171" t="s">
        <v>78</v>
      </c>
      <c r="AV511" s="15" t="s">
        <v>125</v>
      </c>
      <c r="AW511" s="15" t="s">
        <v>30</v>
      </c>
      <c r="AX511" s="15" t="s">
        <v>31</v>
      </c>
      <c r="AY511" s="171" t="s">
        <v>118</v>
      </c>
    </row>
    <row r="512" spans="1:65" s="2" customFormat="1" ht="16.5" customHeight="1">
      <c r="A512" s="35"/>
      <c r="B512" s="140"/>
      <c r="C512" s="194" t="s">
        <v>923</v>
      </c>
      <c r="D512" s="194" t="s">
        <v>445</v>
      </c>
      <c r="E512" s="195" t="s">
        <v>2364</v>
      </c>
      <c r="F512" s="196" t="s">
        <v>2365</v>
      </c>
      <c r="G512" s="197" t="s">
        <v>171</v>
      </c>
      <c r="H512" s="198">
        <v>60.9</v>
      </c>
      <c r="I512" s="199"/>
      <c r="J512" s="200">
        <f>ROUND(I512*H512,2)</f>
        <v>0</v>
      </c>
      <c r="K512" s="196" t="s">
        <v>271</v>
      </c>
      <c r="L512" s="201"/>
      <c r="M512" s="202" t="s">
        <v>3</v>
      </c>
      <c r="N512" s="203" t="s">
        <v>40</v>
      </c>
      <c r="O512" s="56"/>
      <c r="P512" s="150">
        <f>O512*H512</f>
        <v>0</v>
      </c>
      <c r="Q512" s="150">
        <v>0.01</v>
      </c>
      <c r="R512" s="150">
        <f>Q512*H512</f>
        <v>0.609</v>
      </c>
      <c r="S512" s="150">
        <v>0</v>
      </c>
      <c r="T512" s="151">
        <f>S512*H512</f>
        <v>0</v>
      </c>
      <c r="U512" s="35"/>
      <c r="V512" s="35"/>
      <c r="W512" s="35"/>
      <c r="X512" s="35"/>
      <c r="Y512" s="35"/>
      <c r="Z512" s="35"/>
      <c r="AA512" s="35"/>
      <c r="AB512" s="35"/>
      <c r="AC512" s="35"/>
      <c r="AD512" s="35"/>
      <c r="AE512" s="35"/>
      <c r="AR512" s="152" t="s">
        <v>160</v>
      </c>
      <c r="AT512" s="152" t="s">
        <v>445</v>
      </c>
      <c r="AU512" s="152" t="s">
        <v>78</v>
      </c>
      <c r="AY512" s="20" t="s">
        <v>118</v>
      </c>
      <c r="BE512" s="153">
        <f>IF(N512="základní",J512,0)</f>
        <v>0</v>
      </c>
      <c r="BF512" s="153">
        <f>IF(N512="snížená",J512,0)</f>
        <v>0</v>
      </c>
      <c r="BG512" s="153">
        <f>IF(N512="zákl. přenesená",J512,0)</f>
        <v>0</v>
      </c>
      <c r="BH512" s="153">
        <f>IF(N512="sníž. přenesená",J512,0)</f>
        <v>0</v>
      </c>
      <c r="BI512" s="153">
        <f>IF(N512="nulová",J512,0)</f>
        <v>0</v>
      </c>
      <c r="BJ512" s="20" t="s">
        <v>31</v>
      </c>
      <c r="BK512" s="153">
        <f>ROUND(I512*H512,2)</f>
        <v>0</v>
      </c>
      <c r="BL512" s="20" t="s">
        <v>125</v>
      </c>
      <c r="BM512" s="152" t="s">
        <v>2366</v>
      </c>
    </row>
    <row r="513" spans="2:51" s="13" customFormat="1" ht="11.25">
      <c r="B513" s="154"/>
      <c r="D513" s="155" t="s">
        <v>127</v>
      </c>
      <c r="E513" s="156" t="s">
        <v>3</v>
      </c>
      <c r="F513" s="157" t="s">
        <v>2367</v>
      </c>
      <c r="H513" s="158">
        <v>60.9</v>
      </c>
      <c r="I513" s="159"/>
      <c r="L513" s="154"/>
      <c r="M513" s="160"/>
      <c r="N513" s="161"/>
      <c r="O513" s="161"/>
      <c r="P513" s="161"/>
      <c r="Q513" s="161"/>
      <c r="R513" s="161"/>
      <c r="S513" s="161"/>
      <c r="T513" s="162"/>
      <c r="AT513" s="156" t="s">
        <v>127</v>
      </c>
      <c r="AU513" s="156" t="s">
        <v>78</v>
      </c>
      <c r="AV513" s="13" t="s">
        <v>78</v>
      </c>
      <c r="AW513" s="13" t="s">
        <v>30</v>
      </c>
      <c r="AX513" s="13" t="s">
        <v>69</v>
      </c>
      <c r="AY513" s="156" t="s">
        <v>118</v>
      </c>
    </row>
    <row r="514" spans="2:51" s="15" customFormat="1" ht="11.25">
      <c r="B514" s="170"/>
      <c r="D514" s="155" t="s">
        <v>127</v>
      </c>
      <c r="E514" s="171" t="s">
        <v>3</v>
      </c>
      <c r="F514" s="172" t="s">
        <v>150</v>
      </c>
      <c r="H514" s="173">
        <v>60.9</v>
      </c>
      <c r="I514" s="174"/>
      <c r="L514" s="170"/>
      <c r="M514" s="175"/>
      <c r="N514" s="176"/>
      <c r="O514" s="176"/>
      <c r="P514" s="176"/>
      <c r="Q514" s="176"/>
      <c r="R514" s="176"/>
      <c r="S514" s="176"/>
      <c r="T514" s="177"/>
      <c r="AT514" s="171" t="s">
        <v>127</v>
      </c>
      <c r="AU514" s="171" t="s">
        <v>78</v>
      </c>
      <c r="AV514" s="15" t="s">
        <v>125</v>
      </c>
      <c r="AW514" s="15" t="s">
        <v>30</v>
      </c>
      <c r="AX514" s="15" t="s">
        <v>31</v>
      </c>
      <c r="AY514" s="171" t="s">
        <v>118</v>
      </c>
    </row>
    <row r="515" spans="1:65" s="2" customFormat="1" ht="16.5" customHeight="1">
      <c r="A515" s="35"/>
      <c r="B515" s="140"/>
      <c r="C515" s="194" t="s">
        <v>929</v>
      </c>
      <c r="D515" s="194" t="s">
        <v>445</v>
      </c>
      <c r="E515" s="195" t="s">
        <v>2368</v>
      </c>
      <c r="F515" s="196" t="s">
        <v>2369</v>
      </c>
      <c r="G515" s="197" t="s">
        <v>171</v>
      </c>
      <c r="H515" s="198">
        <v>30.45</v>
      </c>
      <c r="I515" s="199"/>
      <c r="J515" s="200">
        <f>ROUND(I515*H515,2)</f>
        <v>0</v>
      </c>
      <c r="K515" s="196" t="s">
        <v>271</v>
      </c>
      <c r="L515" s="201"/>
      <c r="M515" s="202" t="s">
        <v>3</v>
      </c>
      <c r="N515" s="203" t="s">
        <v>40</v>
      </c>
      <c r="O515" s="56"/>
      <c r="P515" s="150">
        <f>O515*H515</f>
        <v>0</v>
      </c>
      <c r="Q515" s="150">
        <v>0.01</v>
      </c>
      <c r="R515" s="150">
        <f>Q515*H515</f>
        <v>0.3045</v>
      </c>
      <c r="S515" s="150">
        <v>0</v>
      </c>
      <c r="T515" s="151">
        <f>S515*H515</f>
        <v>0</v>
      </c>
      <c r="U515" s="35"/>
      <c r="V515" s="35"/>
      <c r="W515" s="35"/>
      <c r="X515" s="35"/>
      <c r="Y515" s="35"/>
      <c r="Z515" s="35"/>
      <c r="AA515" s="35"/>
      <c r="AB515" s="35"/>
      <c r="AC515" s="35"/>
      <c r="AD515" s="35"/>
      <c r="AE515" s="35"/>
      <c r="AR515" s="152" t="s">
        <v>160</v>
      </c>
      <c r="AT515" s="152" t="s">
        <v>445</v>
      </c>
      <c r="AU515" s="152" t="s">
        <v>78</v>
      </c>
      <c r="AY515" s="20" t="s">
        <v>118</v>
      </c>
      <c r="BE515" s="153">
        <f>IF(N515="základní",J515,0)</f>
        <v>0</v>
      </c>
      <c r="BF515" s="153">
        <f>IF(N515="snížená",J515,0)</f>
        <v>0</v>
      </c>
      <c r="BG515" s="153">
        <f>IF(N515="zákl. přenesená",J515,0)</f>
        <v>0</v>
      </c>
      <c r="BH515" s="153">
        <f>IF(N515="sníž. přenesená",J515,0)</f>
        <v>0</v>
      </c>
      <c r="BI515" s="153">
        <f>IF(N515="nulová",J515,0)</f>
        <v>0</v>
      </c>
      <c r="BJ515" s="20" t="s">
        <v>31</v>
      </c>
      <c r="BK515" s="153">
        <f>ROUND(I515*H515,2)</f>
        <v>0</v>
      </c>
      <c r="BL515" s="20" t="s">
        <v>125</v>
      </c>
      <c r="BM515" s="152" t="s">
        <v>2370</v>
      </c>
    </row>
    <row r="516" spans="2:51" s="13" customFormat="1" ht="11.25">
      <c r="B516" s="154"/>
      <c r="D516" s="155" t="s">
        <v>127</v>
      </c>
      <c r="E516" s="156" t="s">
        <v>3</v>
      </c>
      <c r="F516" s="157" t="s">
        <v>2371</v>
      </c>
      <c r="H516" s="158">
        <v>30.45</v>
      </c>
      <c r="I516" s="159"/>
      <c r="L516" s="154"/>
      <c r="M516" s="160"/>
      <c r="N516" s="161"/>
      <c r="O516" s="161"/>
      <c r="P516" s="161"/>
      <c r="Q516" s="161"/>
      <c r="R516" s="161"/>
      <c r="S516" s="161"/>
      <c r="T516" s="162"/>
      <c r="AT516" s="156" t="s">
        <v>127</v>
      </c>
      <c r="AU516" s="156" t="s">
        <v>78</v>
      </c>
      <c r="AV516" s="13" t="s">
        <v>78</v>
      </c>
      <c r="AW516" s="13" t="s">
        <v>30</v>
      </c>
      <c r="AX516" s="13" t="s">
        <v>69</v>
      </c>
      <c r="AY516" s="156" t="s">
        <v>118</v>
      </c>
    </row>
    <row r="517" spans="2:51" s="15" customFormat="1" ht="11.25">
      <c r="B517" s="170"/>
      <c r="D517" s="155" t="s">
        <v>127</v>
      </c>
      <c r="E517" s="171" t="s">
        <v>3</v>
      </c>
      <c r="F517" s="172" t="s">
        <v>150</v>
      </c>
      <c r="H517" s="173">
        <v>30.45</v>
      </c>
      <c r="I517" s="174"/>
      <c r="L517" s="170"/>
      <c r="M517" s="175"/>
      <c r="N517" s="176"/>
      <c r="O517" s="176"/>
      <c r="P517" s="176"/>
      <c r="Q517" s="176"/>
      <c r="R517" s="176"/>
      <c r="S517" s="176"/>
      <c r="T517" s="177"/>
      <c r="AT517" s="171" t="s">
        <v>127</v>
      </c>
      <c r="AU517" s="171" t="s">
        <v>78</v>
      </c>
      <c r="AV517" s="15" t="s">
        <v>125</v>
      </c>
      <c r="AW517" s="15" t="s">
        <v>30</v>
      </c>
      <c r="AX517" s="15" t="s">
        <v>31</v>
      </c>
      <c r="AY517" s="171" t="s">
        <v>118</v>
      </c>
    </row>
    <row r="518" spans="1:65" s="2" customFormat="1" ht="16.5" customHeight="1">
      <c r="A518" s="35"/>
      <c r="B518" s="140"/>
      <c r="C518" s="141" t="s">
        <v>935</v>
      </c>
      <c r="D518" s="141" t="s">
        <v>121</v>
      </c>
      <c r="E518" s="142" t="s">
        <v>2372</v>
      </c>
      <c r="F518" s="143" t="s">
        <v>2373</v>
      </c>
      <c r="G518" s="144" t="s">
        <v>171</v>
      </c>
      <c r="H518" s="145">
        <v>30</v>
      </c>
      <c r="I518" s="146"/>
      <c r="J518" s="147">
        <f>ROUND(I518*H518,2)</f>
        <v>0</v>
      </c>
      <c r="K518" s="143" t="s">
        <v>3</v>
      </c>
      <c r="L518" s="36"/>
      <c r="M518" s="148" t="s">
        <v>3</v>
      </c>
      <c r="N518" s="149" t="s">
        <v>40</v>
      </c>
      <c r="O518" s="56"/>
      <c r="P518" s="150">
        <f>O518*H518</f>
        <v>0</v>
      </c>
      <c r="Q518" s="150">
        <v>0.3409</v>
      </c>
      <c r="R518" s="150">
        <f>Q518*H518</f>
        <v>10.227</v>
      </c>
      <c r="S518" s="150">
        <v>0</v>
      </c>
      <c r="T518" s="151">
        <f>S518*H518</f>
        <v>0</v>
      </c>
      <c r="U518" s="35"/>
      <c r="V518" s="35"/>
      <c r="W518" s="35"/>
      <c r="X518" s="35"/>
      <c r="Y518" s="35"/>
      <c r="Z518" s="35"/>
      <c r="AA518" s="35"/>
      <c r="AB518" s="35"/>
      <c r="AC518" s="35"/>
      <c r="AD518" s="35"/>
      <c r="AE518" s="35"/>
      <c r="AR518" s="152" t="s">
        <v>125</v>
      </c>
      <c r="AT518" s="152" t="s">
        <v>121</v>
      </c>
      <c r="AU518" s="152" t="s">
        <v>78</v>
      </c>
      <c r="AY518" s="20" t="s">
        <v>118</v>
      </c>
      <c r="BE518" s="153">
        <f>IF(N518="základní",J518,0)</f>
        <v>0</v>
      </c>
      <c r="BF518" s="153">
        <f>IF(N518="snížená",J518,0)</f>
        <v>0</v>
      </c>
      <c r="BG518" s="153">
        <f>IF(N518="zákl. přenesená",J518,0)</f>
        <v>0</v>
      </c>
      <c r="BH518" s="153">
        <f>IF(N518="sníž. přenesená",J518,0)</f>
        <v>0</v>
      </c>
      <c r="BI518" s="153">
        <f>IF(N518="nulová",J518,0)</f>
        <v>0</v>
      </c>
      <c r="BJ518" s="20" t="s">
        <v>31</v>
      </c>
      <c r="BK518" s="153">
        <f>ROUND(I518*H518,2)</f>
        <v>0</v>
      </c>
      <c r="BL518" s="20" t="s">
        <v>125</v>
      </c>
      <c r="BM518" s="152" t="s">
        <v>2374</v>
      </c>
    </row>
    <row r="519" spans="2:51" s="13" customFormat="1" ht="11.25">
      <c r="B519" s="154"/>
      <c r="D519" s="155" t="s">
        <v>127</v>
      </c>
      <c r="E519" s="156" t="s">
        <v>3</v>
      </c>
      <c r="F519" s="157" t="s">
        <v>2375</v>
      </c>
      <c r="H519" s="158">
        <v>30</v>
      </c>
      <c r="I519" s="159"/>
      <c r="L519" s="154"/>
      <c r="M519" s="160"/>
      <c r="N519" s="161"/>
      <c r="O519" s="161"/>
      <c r="P519" s="161"/>
      <c r="Q519" s="161"/>
      <c r="R519" s="161"/>
      <c r="S519" s="161"/>
      <c r="T519" s="162"/>
      <c r="AT519" s="156" t="s">
        <v>127</v>
      </c>
      <c r="AU519" s="156" t="s">
        <v>78</v>
      </c>
      <c r="AV519" s="13" t="s">
        <v>78</v>
      </c>
      <c r="AW519" s="13" t="s">
        <v>30</v>
      </c>
      <c r="AX519" s="13" t="s">
        <v>31</v>
      </c>
      <c r="AY519" s="156" t="s">
        <v>118</v>
      </c>
    </row>
    <row r="520" spans="1:65" s="2" customFormat="1" ht="16.5" customHeight="1">
      <c r="A520" s="35"/>
      <c r="B520" s="140"/>
      <c r="C520" s="194" t="s">
        <v>940</v>
      </c>
      <c r="D520" s="194" t="s">
        <v>445</v>
      </c>
      <c r="E520" s="195" t="s">
        <v>2376</v>
      </c>
      <c r="F520" s="196" t="s">
        <v>2377</v>
      </c>
      <c r="G520" s="197" t="s">
        <v>171</v>
      </c>
      <c r="H520" s="198">
        <v>30.3</v>
      </c>
      <c r="I520" s="199"/>
      <c r="J520" s="200">
        <f>ROUND(I520*H520,2)</f>
        <v>0</v>
      </c>
      <c r="K520" s="196" t="s">
        <v>271</v>
      </c>
      <c r="L520" s="201"/>
      <c r="M520" s="202" t="s">
        <v>3</v>
      </c>
      <c r="N520" s="203" t="s">
        <v>40</v>
      </c>
      <c r="O520" s="56"/>
      <c r="P520" s="150">
        <f>O520*H520</f>
        <v>0</v>
      </c>
      <c r="Q520" s="150">
        <v>0.28</v>
      </c>
      <c r="R520" s="150">
        <f>Q520*H520</f>
        <v>8.484000000000002</v>
      </c>
      <c r="S520" s="150">
        <v>0</v>
      </c>
      <c r="T520" s="151">
        <f>S520*H520</f>
        <v>0</v>
      </c>
      <c r="U520" s="35"/>
      <c r="V520" s="35"/>
      <c r="W520" s="35"/>
      <c r="X520" s="35"/>
      <c r="Y520" s="35"/>
      <c r="Z520" s="35"/>
      <c r="AA520" s="35"/>
      <c r="AB520" s="35"/>
      <c r="AC520" s="35"/>
      <c r="AD520" s="35"/>
      <c r="AE520" s="35"/>
      <c r="AR520" s="152" t="s">
        <v>160</v>
      </c>
      <c r="AT520" s="152" t="s">
        <v>445</v>
      </c>
      <c r="AU520" s="152" t="s">
        <v>78</v>
      </c>
      <c r="AY520" s="20" t="s">
        <v>118</v>
      </c>
      <c r="BE520" s="153">
        <f>IF(N520="základní",J520,0)</f>
        <v>0</v>
      </c>
      <c r="BF520" s="153">
        <f>IF(N520="snížená",J520,0)</f>
        <v>0</v>
      </c>
      <c r="BG520" s="153">
        <f>IF(N520="zákl. přenesená",J520,0)</f>
        <v>0</v>
      </c>
      <c r="BH520" s="153">
        <f>IF(N520="sníž. přenesená",J520,0)</f>
        <v>0</v>
      </c>
      <c r="BI520" s="153">
        <f>IF(N520="nulová",J520,0)</f>
        <v>0</v>
      </c>
      <c r="BJ520" s="20" t="s">
        <v>31</v>
      </c>
      <c r="BK520" s="153">
        <f>ROUND(I520*H520,2)</f>
        <v>0</v>
      </c>
      <c r="BL520" s="20" t="s">
        <v>125</v>
      </c>
      <c r="BM520" s="152" t="s">
        <v>2378</v>
      </c>
    </row>
    <row r="521" spans="1:47" s="2" customFormat="1" ht="19.5">
      <c r="A521" s="35"/>
      <c r="B521" s="36"/>
      <c r="C521" s="35"/>
      <c r="D521" s="155" t="s">
        <v>890</v>
      </c>
      <c r="E521" s="35"/>
      <c r="F521" s="204" t="s">
        <v>2379</v>
      </c>
      <c r="G521" s="35"/>
      <c r="H521" s="35"/>
      <c r="I521" s="183"/>
      <c r="J521" s="35"/>
      <c r="K521" s="35"/>
      <c r="L521" s="36"/>
      <c r="M521" s="184"/>
      <c r="N521" s="185"/>
      <c r="O521" s="56"/>
      <c r="P521" s="56"/>
      <c r="Q521" s="56"/>
      <c r="R521" s="56"/>
      <c r="S521" s="56"/>
      <c r="T521" s="57"/>
      <c r="U521" s="35"/>
      <c r="V521" s="35"/>
      <c r="W521" s="35"/>
      <c r="X521" s="35"/>
      <c r="Y521" s="35"/>
      <c r="Z521" s="35"/>
      <c r="AA521" s="35"/>
      <c r="AB521" s="35"/>
      <c r="AC521" s="35"/>
      <c r="AD521" s="35"/>
      <c r="AE521" s="35"/>
      <c r="AT521" s="20" t="s">
        <v>890</v>
      </c>
      <c r="AU521" s="20" t="s">
        <v>78</v>
      </c>
    </row>
    <row r="522" spans="2:51" s="13" customFormat="1" ht="11.25">
      <c r="B522" s="154"/>
      <c r="D522" s="155" t="s">
        <v>127</v>
      </c>
      <c r="E522" s="156" t="s">
        <v>3</v>
      </c>
      <c r="F522" s="157" t="s">
        <v>2380</v>
      </c>
      <c r="H522" s="158">
        <v>30.3</v>
      </c>
      <c r="I522" s="159"/>
      <c r="L522" s="154"/>
      <c r="M522" s="160"/>
      <c r="N522" s="161"/>
      <c r="O522" s="161"/>
      <c r="P522" s="161"/>
      <c r="Q522" s="161"/>
      <c r="R522" s="161"/>
      <c r="S522" s="161"/>
      <c r="T522" s="162"/>
      <c r="AT522" s="156" t="s">
        <v>127</v>
      </c>
      <c r="AU522" s="156" t="s">
        <v>78</v>
      </c>
      <c r="AV522" s="13" t="s">
        <v>78</v>
      </c>
      <c r="AW522" s="13" t="s">
        <v>30</v>
      </c>
      <c r="AX522" s="13" t="s">
        <v>69</v>
      </c>
      <c r="AY522" s="156" t="s">
        <v>118</v>
      </c>
    </row>
    <row r="523" spans="2:51" s="15" customFormat="1" ht="11.25">
      <c r="B523" s="170"/>
      <c r="D523" s="155" t="s">
        <v>127</v>
      </c>
      <c r="E523" s="171" t="s">
        <v>3</v>
      </c>
      <c r="F523" s="172" t="s">
        <v>150</v>
      </c>
      <c r="H523" s="173">
        <v>30.3</v>
      </c>
      <c r="I523" s="174"/>
      <c r="L523" s="170"/>
      <c r="M523" s="175"/>
      <c r="N523" s="176"/>
      <c r="O523" s="176"/>
      <c r="P523" s="176"/>
      <c r="Q523" s="176"/>
      <c r="R523" s="176"/>
      <c r="S523" s="176"/>
      <c r="T523" s="177"/>
      <c r="AT523" s="171" t="s">
        <v>127</v>
      </c>
      <c r="AU523" s="171" t="s">
        <v>78</v>
      </c>
      <c r="AV523" s="15" t="s">
        <v>125</v>
      </c>
      <c r="AW523" s="15" t="s">
        <v>30</v>
      </c>
      <c r="AX523" s="15" t="s">
        <v>31</v>
      </c>
      <c r="AY523" s="171" t="s">
        <v>118</v>
      </c>
    </row>
    <row r="524" spans="1:65" s="2" customFormat="1" ht="16.5" customHeight="1">
      <c r="A524" s="35"/>
      <c r="B524" s="140"/>
      <c r="C524" s="194" t="s">
        <v>944</v>
      </c>
      <c r="D524" s="194" t="s">
        <v>445</v>
      </c>
      <c r="E524" s="195" t="s">
        <v>2381</v>
      </c>
      <c r="F524" s="196" t="s">
        <v>2382</v>
      </c>
      <c r="G524" s="197" t="s">
        <v>171</v>
      </c>
      <c r="H524" s="198">
        <v>30.3</v>
      </c>
      <c r="I524" s="199"/>
      <c r="J524" s="200">
        <f>ROUND(I524*H524,2)</f>
        <v>0</v>
      </c>
      <c r="K524" s="196" t="s">
        <v>271</v>
      </c>
      <c r="L524" s="201"/>
      <c r="M524" s="202" t="s">
        <v>3</v>
      </c>
      <c r="N524" s="203" t="s">
        <v>40</v>
      </c>
      <c r="O524" s="56"/>
      <c r="P524" s="150">
        <f>O524*H524</f>
        <v>0</v>
      </c>
      <c r="Q524" s="150">
        <v>0.15</v>
      </c>
      <c r="R524" s="150">
        <f>Q524*H524</f>
        <v>4.545</v>
      </c>
      <c r="S524" s="150">
        <v>0</v>
      </c>
      <c r="T524" s="151">
        <f>S524*H524</f>
        <v>0</v>
      </c>
      <c r="U524" s="35"/>
      <c r="V524" s="35"/>
      <c r="W524" s="35"/>
      <c r="X524" s="35"/>
      <c r="Y524" s="35"/>
      <c r="Z524" s="35"/>
      <c r="AA524" s="35"/>
      <c r="AB524" s="35"/>
      <c r="AC524" s="35"/>
      <c r="AD524" s="35"/>
      <c r="AE524" s="35"/>
      <c r="AR524" s="152" t="s">
        <v>160</v>
      </c>
      <c r="AT524" s="152" t="s">
        <v>445</v>
      </c>
      <c r="AU524" s="152" t="s">
        <v>78</v>
      </c>
      <c r="AY524" s="20" t="s">
        <v>118</v>
      </c>
      <c r="BE524" s="153">
        <f>IF(N524="základní",J524,0)</f>
        <v>0</v>
      </c>
      <c r="BF524" s="153">
        <f>IF(N524="snížená",J524,0)</f>
        <v>0</v>
      </c>
      <c r="BG524" s="153">
        <f>IF(N524="zákl. přenesená",J524,0)</f>
        <v>0</v>
      </c>
      <c r="BH524" s="153">
        <f>IF(N524="sníž. přenesená",J524,0)</f>
        <v>0</v>
      </c>
      <c r="BI524" s="153">
        <f>IF(N524="nulová",J524,0)</f>
        <v>0</v>
      </c>
      <c r="BJ524" s="20" t="s">
        <v>31</v>
      </c>
      <c r="BK524" s="153">
        <f>ROUND(I524*H524,2)</f>
        <v>0</v>
      </c>
      <c r="BL524" s="20" t="s">
        <v>125</v>
      </c>
      <c r="BM524" s="152" t="s">
        <v>2383</v>
      </c>
    </row>
    <row r="525" spans="1:47" s="2" customFormat="1" ht="19.5">
      <c r="A525" s="35"/>
      <c r="B525" s="36"/>
      <c r="C525" s="35"/>
      <c r="D525" s="155" t="s">
        <v>890</v>
      </c>
      <c r="E525" s="35"/>
      <c r="F525" s="204" t="s">
        <v>2384</v>
      </c>
      <c r="G525" s="35"/>
      <c r="H525" s="35"/>
      <c r="I525" s="183"/>
      <c r="J525" s="35"/>
      <c r="K525" s="35"/>
      <c r="L525" s="36"/>
      <c r="M525" s="184"/>
      <c r="N525" s="185"/>
      <c r="O525" s="56"/>
      <c r="P525" s="56"/>
      <c r="Q525" s="56"/>
      <c r="R525" s="56"/>
      <c r="S525" s="56"/>
      <c r="T525" s="57"/>
      <c r="U525" s="35"/>
      <c r="V525" s="35"/>
      <c r="W525" s="35"/>
      <c r="X525" s="35"/>
      <c r="Y525" s="35"/>
      <c r="Z525" s="35"/>
      <c r="AA525" s="35"/>
      <c r="AB525" s="35"/>
      <c r="AC525" s="35"/>
      <c r="AD525" s="35"/>
      <c r="AE525" s="35"/>
      <c r="AT525" s="20" t="s">
        <v>890</v>
      </c>
      <c r="AU525" s="20" t="s">
        <v>78</v>
      </c>
    </row>
    <row r="526" spans="2:51" s="13" customFormat="1" ht="11.25">
      <c r="B526" s="154"/>
      <c r="D526" s="155" t="s">
        <v>127</v>
      </c>
      <c r="E526" s="156" t="s">
        <v>3</v>
      </c>
      <c r="F526" s="157" t="s">
        <v>2380</v>
      </c>
      <c r="H526" s="158">
        <v>30.3</v>
      </c>
      <c r="I526" s="159"/>
      <c r="L526" s="154"/>
      <c r="M526" s="160"/>
      <c r="N526" s="161"/>
      <c r="O526" s="161"/>
      <c r="P526" s="161"/>
      <c r="Q526" s="161"/>
      <c r="R526" s="161"/>
      <c r="S526" s="161"/>
      <c r="T526" s="162"/>
      <c r="AT526" s="156" t="s">
        <v>127</v>
      </c>
      <c r="AU526" s="156" t="s">
        <v>78</v>
      </c>
      <c r="AV526" s="13" t="s">
        <v>78</v>
      </c>
      <c r="AW526" s="13" t="s">
        <v>30</v>
      </c>
      <c r="AX526" s="13" t="s">
        <v>69</v>
      </c>
      <c r="AY526" s="156" t="s">
        <v>118</v>
      </c>
    </row>
    <row r="527" spans="2:51" s="15" customFormat="1" ht="11.25">
      <c r="B527" s="170"/>
      <c r="D527" s="155" t="s">
        <v>127</v>
      </c>
      <c r="E527" s="171" t="s">
        <v>3</v>
      </c>
      <c r="F527" s="172" t="s">
        <v>150</v>
      </c>
      <c r="H527" s="173">
        <v>30.3</v>
      </c>
      <c r="I527" s="174"/>
      <c r="L527" s="170"/>
      <c r="M527" s="175"/>
      <c r="N527" s="176"/>
      <c r="O527" s="176"/>
      <c r="P527" s="176"/>
      <c r="Q527" s="176"/>
      <c r="R527" s="176"/>
      <c r="S527" s="176"/>
      <c r="T527" s="177"/>
      <c r="AT527" s="171" t="s">
        <v>127</v>
      </c>
      <c r="AU527" s="171" t="s">
        <v>78</v>
      </c>
      <c r="AV527" s="15" t="s">
        <v>125</v>
      </c>
      <c r="AW527" s="15" t="s">
        <v>30</v>
      </c>
      <c r="AX527" s="15" t="s">
        <v>31</v>
      </c>
      <c r="AY527" s="171" t="s">
        <v>118</v>
      </c>
    </row>
    <row r="528" spans="1:65" s="2" customFormat="1" ht="16.5" customHeight="1">
      <c r="A528" s="35"/>
      <c r="B528" s="140"/>
      <c r="C528" s="194" t="s">
        <v>2385</v>
      </c>
      <c r="D528" s="194" t="s">
        <v>445</v>
      </c>
      <c r="E528" s="195" t="s">
        <v>2386</v>
      </c>
      <c r="F528" s="196" t="s">
        <v>2387</v>
      </c>
      <c r="G528" s="197" t="s">
        <v>171</v>
      </c>
      <c r="H528" s="198">
        <v>30.3</v>
      </c>
      <c r="I528" s="199"/>
      <c r="J528" s="200">
        <f>ROUND(I528*H528,2)</f>
        <v>0</v>
      </c>
      <c r="K528" s="196" t="s">
        <v>271</v>
      </c>
      <c r="L528" s="201"/>
      <c r="M528" s="202" t="s">
        <v>3</v>
      </c>
      <c r="N528" s="203" t="s">
        <v>40</v>
      </c>
      <c r="O528" s="56"/>
      <c r="P528" s="150">
        <f>O528*H528</f>
        <v>0</v>
      </c>
      <c r="Q528" s="150">
        <v>0.155</v>
      </c>
      <c r="R528" s="150">
        <f>Q528*H528</f>
        <v>4.6965</v>
      </c>
      <c r="S528" s="150">
        <v>0</v>
      </c>
      <c r="T528" s="151">
        <f>S528*H528</f>
        <v>0</v>
      </c>
      <c r="U528" s="35"/>
      <c r="V528" s="35"/>
      <c r="W528" s="35"/>
      <c r="X528" s="35"/>
      <c r="Y528" s="35"/>
      <c r="Z528" s="35"/>
      <c r="AA528" s="35"/>
      <c r="AB528" s="35"/>
      <c r="AC528" s="35"/>
      <c r="AD528" s="35"/>
      <c r="AE528" s="35"/>
      <c r="AR528" s="152" t="s">
        <v>160</v>
      </c>
      <c r="AT528" s="152" t="s">
        <v>445</v>
      </c>
      <c r="AU528" s="152" t="s">
        <v>78</v>
      </c>
      <c r="AY528" s="20" t="s">
        <v>118</v>
      </c>
      <c r="BE528" s="153">
        <f>IF(N528="základní",J528,0)</f>
        <v>0</v>
      </c>
      <c r="BF528" s="153">
        <f>IF(N528="snížená",J528,0)</f>
        <v>0</v>
      </c>
      <c r="BG528" s="153">
        <f>IF(N528="zákl. přenesená",J528,0)</f>
        <v>0</v>
      </c>
      <c r="BH528" s="153">
        <f>IF(N528="sníž. přenesená",J528,0)</f>
        <v>0</v>
      </c>
      <c r="BI528" s="153">
        <f>IF(N528="nulová",J528,0)</f>
        <v>0</v>
      </c>
      <c r="BJ528" s="20" t="s">
        <v>31</v>
      </c>
      <c r="BK528" s="153">
        <f>ROUND(I528*H528,2)</f>
        <v>0</v>
      </c>
      <c r="BL528" s="20" t="s">
        <v>125</v>
      </c>
      <c r="BM528" s="152" t="s">
        <v>2388</v>
      </c>
    </row>
    <row r="529" spans="1:47" s="2" customFormat="1" ht="19.5">
      <c r="A529" s="35"/>
      <c r="B529" s="36"/>
      <c r="C529" s="35"/>
      <c r="D529" s="155" t="s">
        <v>890</v>
      </c>
      <c r="E529" s="35"/>
      <c r="F529" s="204" t="s">
        <v>2384</v>
      </c>
      <c r="G529" s="35"/>
      <c r="H529" s="35"/>
      <c r="I529" s="183"/>
      <c r="J529" s="35"/>
      <c r="K529" s="35"/>
      <c r="L529" s="36"/>
      <c r="M529" s="184"/>
      <c r="N529" s="185"/>
      <c r="O529" s="56"/>
      <c r="P529" s="56"/>
      <c r="Q529" s="56"/>
      <c r="R529" s="56"/>
      <c r="S529" s="56"/>
      <c r="T529" s="57"/>
      <c r="U529" s="35"/>
      <c r="V529" s="35"/>
      <c r="W529" s="35"/>
      <c r="X529" s="35"/>
      <c r="Y529" s="35"/>
      <c r="Z529" s="35"/>
      <c r="AA529" s="35"/>
      <c r="AB529" s="35"/>
      <c r="AC529" s="35"/>
      <c r="AD529" s="35"/>
      <c r="AE529" s="35"/>
      <c r="AT529" s="20" t="s">
        <v>890</v>
      </c>
      <c r="AU529" s="20" t="s">
        <v>78</v>
      </c>
    </row>
    <row r="530" spans="2:51" s="13" customFormat="1" ht="11.25">
      <c r="B530" s="154"/>
      <c r="D530" s="155" t="s">
        <v>127</v>
      </c>
      <c r="E530" s="156" t="s">
        <v>3</v>
      </c>
      <c r="F530" s="157" t="s">
        <v>2380</v>
      </c>
      <c r="H530" s="158">
        <v>30.3</v>
      </c>
      <c r="I530" s="159"/>
      <c r="L530" s="154"/>
      <c r="M530" s="160"/>
      <c r="N530" s="161"/>
      <c r="O530" s="161"/>
      <c r="P530" s="161"/>
      <c r="Q530" s="161"/>
      <c r="R530" s="161"/>
      <c r="S530" s="161"/>
      <c r="T530" s="162"/>
      <c r="AT530" s="156" t="s">
        <v>127</v>
      </c>
      <c r="AU530" s="156" t="s">
        <v>78</v>
      </c>
      <c r="AV530" s="13" t="s">
        <v>78</v>
      </c>
      <c r="AW530" s="13" t="s">
        <v>30</v>
      </c>
      <c r="AX530" s="13" t="s">
        <v>69</v>
      </c>
      <c r="AY530" s="156" t="s">
        <v>118</v>
      </c>
    </row>
    <row r="531" spans="2:51" s="15" customFormat="1" ht="11.25">
      <c r="B531" s="170"/>
      <c r="D531" s="155" t="s">
        <v>127</v>
      </c>
      <c r="E531" s="171" t="s">
        <v>3</v>
      </c>
      <c r="F531" s="172" t="s">
        <v>150</v>
      </c>
      <c r="H531" s="173">
        <v>30.3</v>
      </c>
      <c r="I531" s="174"/>
      <c r="L531" s="170"/>
      <c r="M531" s="175"/>
      <c r="N531" s="176"/>
      <c r="O531" s="176"/>
      <c r="P531" s="176"/>
      <c r="Q531" s="176"/>
      <c r="R531" s="176"/>
      <c r="S531" s="176"/>
      <c r="T531" s="177"/>
      <c r="AT531" s="171" t="s">
        <v>127</v>
      </c>
      <c r="AU531" s="171" t="s">
        <v>78</v>
      </c>
      <c r="AV531" s="15" t="s">
        <v>125</v>
      </c>
      <c r="AW531" s="15" t="s">
        <v>30</v>
      </c>
      <c r="AX531" s="15" t="s">
        <v>31</v>
      </c>
      <c r="AY531" s="171" t="s">
        <v>118</v>
      </c>
    </row>
    <row r="532" spans="1:65" s="2" customFormat="1" ht="16.5" customHeight="1">
      <c r="A532" s="35"/>
      <c r="B532" s="140"/>
      <c r="C532" s="194" t="s">
        <v>2389</v>
      </c>
      <c r="D532" s="194" t="s">
        <v>445</v>
      </c>
      <c r="E532" s="195" t="s">
        <v>2390</v>
      </c>
      <c r="F532" s="196" t="s">
        <v>2391</v>
      </c>
      <c r="G532" s="197" t="s">
        <v>171</v>
      </c>
      <c r="H532" s="198">
        <v>30.3</v>
      </c>
      <c r="I532" s="199"/>
      <c r="J532" s="200">
        <f>ROUND(I532*H532,2)</f>
        <v>0</v>
      </c>
      <c r="K532" s="196" t="s">
        <v>271</v>
      </c>
      <c r="L532" s="201"/>
      <c r="M532" s="202" t="s">
        <v>3</v>
      </c>
      <c r="N532" s="203" t="s">
        <v>40</v>
      </c>
      <c r="O532" s="56"/>
      <c r="P532" s="150">
        <f>O532*H532</f>
        <v>0</v>
      </c>
      <c r="Q532" s="150">
        <v>0.076</v>
      </c>
      <c r="R532" s="150">
        <f>Q532*H532</f>
        <v>2.3028</v>
      </c>
      <c r="S532" s="150">
        <v>0</v>
      </c>
      <c r="T532" s="151">
        <f>S532*H532</f>
        <v>0</v>
      </c>
      <c r="U532" s="35"/>
      <c r="V532" s="35"/>
      <c r="W532" s="35"/>
      <c r="X532" s="35"/>
      <c r="Y532" s="35"/>
      <c r="Z532" s="35"/>
      <c r="AA532" s="35"/>
      <c r="AB532" s="35"/>
      <c r="AC532" s="35"/>
      <c r="AD532" s="35"/>
      <c r="AE532" s="35"/>
      <c r="AR532" s="152" t="s">
        <v>160</v>
      </c>
      <c r="AT532" s="152" t="s">
        <v>445</v>
      </c>
      <c r="AU532" s="152" t="s">
        <v>78</v>
      </c>
      <c r="AY532" s="20" t="s">
        <v>118</v>
      </c>
      <c r="BE532" s="153">
        <f>IF(N532="základní",J532,0)</f>
        <v>0</v>
      </c>
      <c r="BF532" s="153">
        <f>IF(N532="snížená",J532,0)</f>
        <v>0</v>
      </c>
      <c r="BG532" s="153">
        <f>IF(N532="zákl. přenesená",J532,0)</f>
        <v>0</v>
      </c>
      <c r="BH532" s="153">
        <f>IF(N532="sníž. přenesená",J532,0)</f>
        <v>0</v>
      </c>
      <c r="BI532" s="153">
        <f>IF(N532="nulová",J532,0)</f>
        <v>0</v>
      </c>
      <c r="BJ532" s="20" t="s">
        <v>31</v>
      </c>
      <c r="BK532" s="153">
        <f>ROUND(I532*H532,2)</f>
        <v>0</v>
      </c>
      <c r="BL532" s="20" t="s">
        <v>125</v>
      </c>
      <c r="BM532" s="152" t="s">
        <v>2392</v>
      </c>
    </row>
    <row r="533" spans="1:47" s="2" customFormat="1" ht="19.5">
      <c r="A533" s="35"/>
      <c r="B533" s="36"/>
      <c r="C533" s="35"/>
      <c r="D533" s="155" t="s">
        <v>890</v>
      </c>
      <c r="E533" s="35"/>
      <c r="F533" s="204" t="s">
        <v>2393</v>
      </c>
      <c r="G533" s="35"/>
      <c r="H533" s="35"/>
      <c r="I533" s="183"/>
      <c r="J533" s="35"/>
      <c r="K533" s="35"/>
      <c r="L533" s="36"/>
      <c r="M533" s="184"/>
      <c r="N533" s="185"/>
      <c r="O533" s="56"/>
      <c r="P533" s="56"/>
      <c r="Q533" s="56"/>
      <c r="R533" s="56"/>
      <c r="S533" s="56"/>
      <c r="T533" s="57"/>
      <c r="U533" s="35"/>
      <c r="V533" s="35"/>
      <c r="W533" s="35"/>
      <c r="X533" s="35"/>
      <c r="Y533" s="35"/>
      <c r="Z533" s="35"/>
      <c r="AA533" s="35"/>
      <c r="AB533" s="35"/>
      <c r="AC533" s="35"/>
      <c r="AD533" s="35"/>
      <c r="AE533" s="35"/>
      <c r="AT533" s="20" t="s">
        <v>890</v>
      </c>
      <c r="AU533" s="20" t="s">
        <v>78</v>
      </c>
    </row>
    <row r="534" spans="2:51" s="13" customFormat="1" ht="11.25">
      <c r="B534" s="154"/>
      <c r="D534" s="155" t="s">
        <v>127</v>
      </c>
      <c r="E534" s="156" t="s">
        <v>3</v>
      </c>
      <c r="F534" s="157" t="s">
        <v>2380</v>
      </c>
      <c r="H534" s="158">
        <v>30.3</v>
      </c>
      <c r="I534" s="159"/>
      <c r="L534" s="154"/>
      <c r="M534" s="160"/>
      <c r="N534" s="161"/>
      <c r="O534" s="161"/>
      <c r="P534" s="161"/>
      <c r="Q534" s="161"/>
      <c r="R534" s="161"/>
      <c r="S534" s="161"/>
      <c r="T534" s="162"/>
      <c r="AT534" s="156" t="s">
        <v>127</v>
      </c>
      <c r="AU534" s="156" t="s">
        <v>78</v>
      </c>
      <c r="AV534" s="13" t="s">
        <v>78</v>
      </c>
      <c r="AW534" s="13" t="s">
        <v>30</v>
      </c>
      <c r="AX534" s="13" t="s">
        <v>69</v>
      </c>
      <c r="AY534" s="156" t="s">
        <v>118</v>
      </c>
    </row>
    <row r="535" spans="2:51" s="15" customFormat="1" ht="11.25">
      <c r="B535" s="170"/>
      <c r="D535" s="155" t="s">
        <v>127</v>
      </c>
      <c r="E535" s="171" t="s">
        <v>3</v>
      </c>
      <c r="F535" s="172" t="s">
        <v>150</v>
      </c>
      <c r="H535" s="173">
        <v>30.3</v>
      </c>
      <c r="I535" s="174"/>
      <c r="L535" s="170"/>
      <c r="M535" s="175"/>
      <c r="N535" s="176"/>
      <c r="O535" s="176"/>
      <c r="P535" s="176"/>
      <c r="Q535" s="176"/>
      <c r="R535" s="176"/>
      <c r="S535" s="176"/>
      <c r="T535" s="177"/>
      <c r="AT535" s="171" t="s">
        <v>127</v>
      </c>
      <c r="AU535" s="171" t="s">
        <v>78</v>
      </c>
      <c r="AV535" s="15" t="s">
        <v>125</v>
      </c>
      <c r="AW535" s="15" t="s">
        <v>30</v>
      </c>
      <c r="AX535" s="15" t="s">
        <v>31</v>
      </c>
      <c r="AY535" s="171" t="s">
        <v>118</v>
      </c>
    </row>
    <row r="536" spans="1:65" s="2" customFormat="1" ht="16.5" customHeight="1">
      <c r="A536" s="35"/>
      <c r="B536" s="140"/>
      <c r="C536" s="194" t="s">
        <v>2394</v>
      </c>
      <c r="D536" s="194" t="s">
        <v>445</v>
      </c>
      <c r="E536" s="195" t="s">
        <v>2395</v>
      </c>
      <c r="F536" s="196" t="s">
        <v>2396</v>
      </c>
      <c r="G536" s="197" t="s">
        <v>171</v>
      </c>
      <c r="H536" s="198">
        <v>30.3</v>
      </c>
      <c r="I536" s="199"/>
      <c r="J536" s="200">
        <f>ROUND(I536*H536,2)</f>
        <v>0</v>
      </c>
      <c r="K536" s="196" t="s">
        <v>271</v>
      </c>
      <c r="L536" s="201"/>
      <c r="M536" s="202" t="s">
        <v>3</v>
      </c>
      <c r="N536" s="203" t="s">
        <v>40</v>
      </c>
      <c r="O536" s="56"/>
      <c r="P536" s="150">
        <f>O536*H536</f>
        <v>0</v>
      </c>
      <c r="Q536" s="150">
        <v>0.07</v>
      </c>
      <c r="R536" s="150">
        <f>Q536*H536</f>
        <v>2.1210000000000004</v>
      </c>
      <c r="S536" s="150">
        <v>0</v>
      </c>
      <c r="T536" s="151">
        <f>S536*H536</f>
        <v>0</v>
      </c>
      <c r="U536" s="35"/>
      <c r="V536" s="35"/>
      <c r="W536" s="35"/>
      <c r="X536" s="35"/>
      <c r="Y536" s="35"/>
      <c r="Z536" s="35"/>
      <c r="AA536" s="35"/>
      <c r="AB536" s="35"/>
      <c r="AC536" s="35"/>
      <c r="AD536" s="35"/>
      <c r="AE536" s="35"/>
      <c r="AR536" s="152" t="s">
        <v>160</v>
      </c>
      <c r="AT536" s="152" t="s">
        <v>445</v>
      </c>
      <c r="AU536" s="152" t="s">
        <v>78</v>
      </c>
      <c r="AY536" s="20" t="s">
        <v>118</v>
      </c>
      <c r="BE536" s="153">
        <f>IF(N536="základní",J536,0)</f>
        <v>0</v>
      </c>
      <c r="BF536" s="153">
        <f>IF(N536="snížená",J536,0)</f>
        <v>0</v>
      </c>
      <c r="BG536" s="153">
        <f>IF(N536="zákl. přenesená",J536,0)</f>
        <v>0</v>
      </c>
      <c r="BH536" s="153">
        <f>IF(N536="sníž. přenesená",J536,0)</f>
        <v>0</v>
      </c>
      <c r="BI536" s="153">
        <f>IF(N536="nulová",J536,0)</f>
        <v>0</v>
      </c>
      <c r="BJ536" s="20" t="s">
        <v>31</v>
      </c>
      <c r="BK536" s="153">
        <f>ROUND(I536*H536,2)</f>
        <v>0</v>
      </c>
      <c r="BL536" s="20" t="s">
        <v>125</v>
      </c>
      <c r="BM536" s="152" t="s">
        <v>2397</v>
      </c>
    </row>
    <row r="537" spans="1:47" s="2" customFormat="1" ht="19.5">
      <c r="A537" s="35"/>
      <c r="B537" s="36"/>
      <c r="C537" s="35"/>
      <c r="D537" s="155" t="s">
        <v>890</v>
      </c>
      <c r="E537" s="35"/>
      <c r="F537" s="204" t="s">
        <v>2398</v>
      </c>
      <c r="G537" s="35"/>
      <c r="H537" s="35"/>
      <c r="I537" s="183"/>
      <c r="J537" s="35"/>
      <c r="K537" s="35"/>
      <c r="L537" s="36"/>
      <c r="M537" s="184"/>
      <c r="N537" s="185"/>
      <c r="O537" s="56"/>
      <c r="P537" s="56"/>
      <c r="Q537" s="56"/>
      <c r="R537" s="56"/>
      <c r="S537" s="56"/>
      <c r="T537" s="57"/>
      <c r="U537" s="35"/>
      <c r="V537" s="35"/>
      <c r="W537" s="35"/>
      <c r="X537" s="35"/>
      <c r="Y537" s="35"/>
      <c r="Z537" s="35"/>
      <c r="AA537" s="35"/>
      <c r="AB537" s="35"/>
      <c r="AC537" s="35"/>
      <c r="AD537" s="35"/>
      <c r="AE537" s="35"/>
      <c r="AT537" s="20" t="s">
        <v>890</v>
      </c>
      <c r="AU537" s="20" t="s">
        <v>78</v>
      </c>
    </row>
    <row r="538" spans="2:51" s="13" customFormat="1" ht="11.25">
      <c r="B538" s="154"/>
      <c r="D538" s="155" t="s">
        <v>127</v>
      </c>
      <c r="E538" s="156" t="s">
        <v>3</v>
      </c>
      <c r="F538" s="157" t="s">
        <v>2380</v>
      </c>
      <c r="H538" s="158">
        <v>30.3</v>
      </c>
      <c r="I538" s="159"/>
      <c r="L538" s="154"/>
      <c r="M538" s="160"/>
      <c r="N538" s="161"/>
      <c r="O538" s="161"/>
      <c r="P538" s="161"/>
      <c r="Q538" s="161"/>
      <c r="R538" s="161"/>
      <c r="S538" s="161"/>
      <c r="T538" s="162"/>
      <c r="AT538" s="156" t="s">
        <v>127</v>
      </c>
      <c r="AU538" s="156" t="s">
        <v>78</v>
      </c>
      <c r="AV538" s="13" t="s">
        <v>78</v>
      </c>
      <c r="AW538" s="13" t="s">
        <v>30</v>
      </c>
      <c r="AX538" s="13" t="s">
        <v>69</v>
      </c>
      <c r="AY538" s="156" t="s">
        <v>118</v>
      </c>
    </row>
    <row r="539" spans="2:51" s="15" customFormat="1" ht="11.25">
      <c r="B539" s="170"/>
      <c r="D539" s="155" t="s">
        <v>127</v>
      </c>
      <c r="E539" s="171" t="s">
        <v>3</v>
      </c>
      <c r="F539" s="172" t="s">
        <v>150</v>
      </c>
      <c r="H539" s="173">
        <v>30.3</v>
      </c>
      <c r="I539" s="174"/>
      <c r="L539" s="170"/>
      <c r="M539" s="175"/>
      <c r="N539" s="176"/>
      <c r="O539" s="176"/>
      <c r="P539" s="176"/>
      <c r="Q539" s="176"/>
      <c r="R539" s="176"/>
      <c r="S539" s="176"/>
      <c r="T539" s="177"/>
      <c r="AT539" s="171" t="s">
        <v>127</v>
      </c>
      <c r="AU539" s="171" t="s">
        <v>78</v>
      </c>
      <c r="AV539" s="15" t="s">
        <v>125</v>
      </c>
      <c r="AW539" s="15" t="s">
        <v>30</v>
      </c>
      <c r="AX539" s="15" t="s">
        <v>31</v>
      </c>
      <c r="AY539" s="171" t="s">
        <v>118</v>
      </c>
    </row>
    <row r="540" spans="1:65" s="2" customFormat="1" ht="16.5" customHeight="1">
      <c r="A540" s="35"/>
      <c r="B540" s="140"/>
      <c r="C540" s="194" t="s">
        <v>2399</v>
      </c>
      <c r="D540" s="194" t="s">
        <v>445</v>
      </c>
      <c r="E540" s="195" t="s">
        <v>2400</v>
      </c>
      <c r="F540" s="196" t="s">
        <v>2401</v>
      </c>
      <c r="G540" s="197" t="s">
        <v>171</v>
      </c>
      <c r="H540" s="198">
        <v>30.3</v>
      </c>
      <c r="I540" s="199"/>
      <c r="J540" s="200">
        <f>ROUND(I540*H540,2)</f>
        <v>0</v>
      </c>
      <c r="K540" s="196" t="s">
        <v>271</v>
      </c>
      <c r="L540" s="201"/>
      <c r="M540" s="202" t="s">
        <v>3</v>
      </c>
      <c r="N540" s="203" t="s">
        <v>40</v>
      </c>
      <c r="O540" s="56"/>
      <c r="P540" s="150">
        <f>O540*H540</f>
        <v>0</v>
      </c>
      <c r="Q540" s="150">
        <v>0.027</v>
      </c>
      <c r="R540" s="150">
        <f>Q540*H540</f>
        <v>0.8181</v>
      </c>
      <c r="S540" s="150">
        <v>0</v>
      </c>
      <c r="T540" s="151">
        <f>S540*H540</f>
        <v>0</v>
      </c>
      <c r="U540" s="35"/>
      <c r="V540" s="35"/>
      <c r="W540" s="35"/>
      <c r="X540" s="35"/>
      <c r="Y540" s="35"/>
      <c r="Z540" s="35"/>
      <c r="AA540" s="35"/>
      <c r="AB540" s="35"/>
      <c r="AC540" s="35"/>
      <c r="AD540" s="35"/>
      <c r="AE540" s="35"/>
      <c r="AR540" s="152" t="s">
        <v>160</v>
      </c>
      <c r="AT540" s="152" t="s">
        <v>445</v>
      </c>
      <c r="AU540" s="152" t="s">
        <v>78</v>
      </c>
      <c r="AY540" s="20" t="s">
        <v>118</v>
      </c>
      <c r="BE540" s="153">
        <f>IF(N540="základní",J540,0)</f>
        <v>0</v>
      </c>
      <c r="BF540" s="153">
        <f>IF(N540="snížená",J540,0)</f>
        <v>0</v>
      </c>
      <c r="BG540" s="153">
        <f>IF(N540="zákl. přenesená",J540,0)</f>
        <v>0</v>
      </c>
      <c r="BH540" s="153">
        <f>IF(N540="sníž. přenesená",J540,0)</f>
        <v>0</v>
      </c>
      <c r="BI540" s="153">
        <f>IF(N540="nulová",J540,0)</f>
        <v>0</v>
      </c>
      <c r="BJ540" s="20" t="s">
        <v>31</v>
      </c>
      <c r="BK540" s="153">
        <f>ROUND(I540*H540,2)</f>
        <v>0</v>
      </c>
      <c r="BL540" s="20" t="s">
        <v>125</v>
      </c>
      <c r="BM540" s="152" t="s">
        <v>2402</v>
      </c>
    </row>
    <row r="541" spans="2:51" s="13" customFormat="1" ht="11.25">
      <c r="B541" s="154"/>
      <c r="D541" s="155" t="s">
        <v>127</v>
      </c>
      <c r="E541" s="156" t="s">
        <v>3</v>
      </c>
      <c r="F541" s="157" t="s">
        <v>2380</v>
      </c>
      <c r="H541" s="158">
        <v>30.3</v>
      </c>
      <c r="I541" s="159"/>
      <c r="L541" s="154"/>
      <c r="M541" s="160"/>
      <c r="N541" s="161"/>
      <c r="O541" s="161"/>
      <c r="P541" s="161"/>
      <c r="Q541" s="161"/>
      <c r="R541" s="161"/>
      <c r="S541" s="161"/>
      <c r="T541" s="162"/>
      <c r="AT541" s="156" t="s">
        <v>127</v>
      </c>
      <c r="AU541" s="156" t="s">
        <v>78</v>
      </c>
      <c r="AV541" s="13" t="s">
        <v>78</v>
      </c>
      <c r="AW541" s="13" t="s">
        <v>30</v>
      </c>
      <c r="AX541" s="13" t="s">
        <v>69</v>
      </c>
      <c r="AY541" s="156" t="s">
        <v>118</v>
      </c>
    </row>
    <row r="542" spans="2:51" s="15" customFormat="1" ht="11.25">
      <c r="B542" s="170"/>
      <c r="D542" s="155" t="s">
        <v>127</v>
      </c>
      <c r="E542" s="171" t="s">
        <v>3</v>
      </c>
      <c r="F542" s="172" t="s">
        <v>150</v>
      </c>
      <c r="H542" s="173">
        <v>30.3</v>
      </c>
      <c r="I542" s="174"/>
      <c r="L542" s="170"/>
      <c r="M542" s="175"/>
      <c r="N542" s="176"/>
      <c r="O542" s="176"/>
      <c r="P542" s="176"/>
      <c r="Q542" s="176"/>
      <c r="R542" s="176"/>
      <c r="S542" s="176"/>
      <c r="T542" s="177"/>
      <c r="AT542" s="171" t="s">
        <v>127</v>
      </c>
      <c r="AU542" s="171" t="s">
        <v>78</v>
      </c>
      <c r="AV542" s="15" t="s">
        <v>125</v>
      </c>
      <c r="AW542" s="15" t="s">
        <v>30</v>
      </c>
      <c r="AX542" s="15" t="s">
        <v>31</v>
      </c>
      <c r="AY542" s="171" t="s">
        <v>118</v>
      </c>
    </row>
    <row r="543" spans="1:65" s="2" customFormat="1" ht="16.5" customHeight="1">
      <c r="A543" s="35"/>
      <c r="B543" s="140"/>
      <c r="C543" s="141" t="s">
        <v>2403</v>
      </c>
      <c r="D543" s="141" t="s">
        <v>121</v>
      </c>
      <c r="E543" s="142" t="s">
        <v>2404</v>
      </c>
      <c r="F543" s="143" t="s">
        <v>2405</v>
      </c>
      <c r="G543" s="144" t="s">
        <v>171</v>
      </c>
      <c r="H543" s="145">
        <v>30</v>
      </c>
      <c r="I543" s="146"/>
      <c r="J543" s="147">
        <f>ROUND(I543*H543,2)</f>
        <v>0</v>
      </c>
      <c r="K543" s="143" t="s">
        <v>271</v>
      </c>
      <c r="L543" s="36"/>
      <c r="M543" s="148" t="s">
        <v>3</v>
      </c>
      <c r="N543" s="149" t="s">
        <v>40</v>
      </c>
      <c r="O543" s="56"/>
      <c r="P543" s="150">
        <f>O543*H543</f>
        <v>0</v>
      </c>
      <c r="Q543" s="150">
        <v>0.21734</v>
      </c>
      <c r="R543" s="150">
        <f>Q543*H543</f>
        <v>6.5202</v>
      </c>
      <c r="S543" s="150">
        <v>0</v>
      </c>
      <c r="T543" s="151">
        <f>S543*H543</f>
        <v>0</v>
      </c>
      <c r="U543" s="35"/>
      <c r="V543" s="35"/>
      <c r="W543" s="35"/>
      <c r="X543" s="35"/>
      <c r="Y543" s="35"/>
      <c r="Z543" s="35"/>
      <c r="AA543" s="35"/>
      <c r="AB543" s="35"/>
      <c r="AC543" s="35"/>
      <c r="AD543" s="35"/>
      <c r="AE543" s="35"/>
      <c r="AR543" s="152" t="s">
        <v>125</v>
      </c>
      <c r="AT543" s="152" t="s">
        <v>121</v>
      </c>
      <c r="AU543" s="152" t="s">
        <v>78</v>
      </c>
      <c r="AY543" s="20" t="s">
        <v>118</v>
      </c>
      <c r="BE543" s="153">
        <f>IF(N543="základní",J543,0)</f>
        <v>0</v>
      </c>
      <c r="BF543" s="153">
        <f>IF(N543="snížená",J543,0)</f>
        <v>0</v>
      </c>
      <c r="BG543" s="153">
        <f>IF(N543="zákl. přenesená",J543,0)</f>
        <v>0</v>
      </c>
      <c r="BH543" s="153">
        <f>IF(N543="sníž. přenesená",J543,0)</f>
        <v>0</v>
      </c>
      <c r="BI543" s="153">
        <f>IF(N543="nulová",J543,0)</f>
        <v>0</v>
      </c>
      <c r="BJ543" s="20" t="s">
        <v>31</v>
      </c>
      <c r="BK543" s="153">
        <f>ROUND(I543*H543,2)</f>
        <v>0</v>
      </c>
      <c r="BL543" s="20" t="s">
        <v>125</v>
      </c>
      <c r="BM543" s="152" t="s">
        <v>2406</v>
      </c>
    </row>
    <row r="544" spans="1:47" s="2" customFormat="1" ht="11.25">
      <c r="A544" s="35"/>
      <c r="B544" s="36"/>
      <c r="C544" s="35"/>
      <c r="D544" s="181" t="s">
        <v>273</v>
      </c>
      <c r="E544" s="35"/>
      <c r="F544" s="182" t="s">
        <v>2407</v>
      </c>
      <c r="G544" s="35"/>
      <c r="H544" s="35"/>
      <c r="I544" s="183"/>
      <c r="J544" s="35"/>
      <c r="K544" s="35"/>
      <c r="L544" s="36"/>
      <c r="M544" s="184"/>
      <c r="N544" s="185"/>
      <c r="O544" s="56"/>
      <c r="P544" s="56"/>
      <c r="Q544" s="56"/>
      <c r="R544" s="56"/>
      <c r="S544" s="56"/>
      <c r="T544" s="57"/>
      <c r="U544" s="35"/>
      <c r="V544" s="35"/>
      <c r="W544" s="35"/>
      <c r="X544" s="35"/>
      <c r="Y544" s="35"/>
      <c r="Z544" s="35"/>
      <c r="AA544" s="35"/>
      <c r="AB544" s="35"/>
      <c r="AC544" s="35"/>
      <c r="AD544" s="35"/>
      <c r="AE544" s="35"/>
      <c r="AT544" s="20" t="s">
        <v>273</v>
      </c>
      <c r="AU544" s="20" t="s">
        <v>78</v>
      </c>
    </row>
    <row r="545" spans="2:51" s="13" customFormat="1" ht="11.25">
      <c r="B545" s="154"/>
      <c r="D545" s="155" t="s">
        <v>127</v>
      </c>
      <c r="E545" s="156" t="s">
        <v>3</v>
      </c>
      <c r="F545" s="157" t="s">
        <v>221</v>
      </c>
      <c r="H545" s="158">
        <v>30</v>
      </c>
      <c r="I545" s="159"/>
      <c r="L545" s="154"/>
      <c r="M545" s="160"/>
      <c r="N545" s="161"/>
      <c r="O545" s="161"/>
      <c r="P545" s="161"/>
      <c r="Q545" s="161"/>
      <c r="R545" s="161"/>
      <c r="S545" s="161"/>
      <c r="T545" s="162"/>
      <c r="AT545" s="156" t="s">
        <v>127</v>
      </c>
      <c r="AU545" s="156" t="s">
        <v>78</v>
      </c>
      <c r="AV545" s="13" t="s">
        <v>78</v>
      </c>
      <c r="AW545" s="13" t="s">
        <v>30</v>
      </c>
      <c r="AX545" s="13" t="s">
        <v>31</v>
      </c>
      <c r="AY545" s="156" t="s">
        <v>118</v>
      </c>
    </row>
    <row r="546" spans="1:65" s="2" customFormat="1" ht="16.5" customHeight="1">
      <c r="A546" s="35"/>
      <c r="B546" s="140"/>
      <c r="C546" s="194" t="s">
        <v>2408</v>
      </c>
      <c r="D546" s="194" t="s">
        <v>445</v>
      </c>
      <c r="E546" s="195" t="s">
        <v>2409</v>
      </c>
      <c r="F546" s="196" t="s">
        <v>2410</v>
      </c>
      <c r="G546" s="197" t="s">
        <v>171</v>
      </c>
      <c r="H546" s="198">
        <v>30</v>
      </c>
      <c r="I546" s="199"/>
      <c r="J546" s="200">
        <f>ROUND(I546*H546,2)</f>
        <v>0</v>
      </c>
      <c r="K546" s="196" t="s">
        <v>271</v>
      </c>
      <c r="L546" s="201"/>
      <c r="M546" s="202" t="s">
        <v>3</v>
      </c>
      <c r="N546" s="203" t="s">
        <v>40</v>
      </c>
      <c r="O546" s="56"/>
      <c r="P546" s="150">
        <f>O546*H546</f>
        <v>0</v>
      </c>
      <c r="Q546" s="150">
        <v>0.06</v>
      </c>
      <c r="R546" s="150">
        <f>Q546*H546</f>
        <v>1.7999999999999998</v>
      </c>
      <c r="S546" s="150">
        <v>0</v>
      </c>
      <c r="T546" s="151">
        <f>S546*H546</f>
        <v>0</v>
      </c>
      <c r="U546" s="35"/>
      <c r="V546" s="35"/>
      <c r="W546" s="35"/>
      <c r="X546" s="35"/>
      <c r="Y546" s="35"/>
      <c r="Z546" s="35"/>
      <c r="AA546" s="35"/>
      <c r="AB546" s="35"/>
      <c r="AC546" s="35"/>
      <c r="AD546" s="35"/>
      <c r="AE546" s="35"/>
      <c r="AR546" s="152" t="s">
        <v>160</v>
      </c>
      <c r="AT546" s="152" t="s">
        <v>445</v>
      </c>
      <c r="AU546" s="152" t="s">
        <v>78</v>
      </c>
      <c r="AY546" s="20" t="s">
        <v>118</v>
      </c>
      <c r="BE546" s="153">
        <f>IF(N546="základní",J546,0)</f>
        <v>0</v>
      </c>
      <c r="BF546" s="153">
        <f>IF(N546="snížená",J546,0)</f>
        <v>0</v>
      </c>
      <c r="BG546" s="153">
        <f>IF(N546="zákl. přenesená",J546,0)</f>
        <v>0</v>
      </c>
      <c r="BH546" s="153">
        <f>IF(N546="sníž. přenesená",J546,0)</f>
        <v>0</v>
      </c>
      <c r="BI546" s="153">
        <f>IF(N546="nulová",J546,0)</f>
        <v>0</v>
      </c>
      <c r="BJ546" s="20" t="s">
        <v>31</v>
      </c>
      <c r="BK546" s="153">
        <f>ROUND(I546*H546,2)</f>
        <v>0</v>
      </c>
      <c r="BL546" s="20" t="s">
        <v>125</v>
      </c>
      <c r="BM546" s="152" t="s">
        <v>2411</v>
      </c>
    </row>
    <row r="547" spans="2:51" s="13" customFormat="1" ht="11.25">
      <c r="B547" s="154"/>
      <c r="D547" s="155" t="s">
        <v>127</v>
      </c>
      <c r="E547" s="156" t="s">
        <v>3</v>
      </c>
      <c r="F547" s="157" t="s">
        <v>221</v>
      </c>
      <c r="H547" s="158">
        <v>30</v>
      </c>
      <c r="I547" s="159"/>
      <c r="L547" s="154"/>
      <c r="M547" s="160"/>
      <c r="N547" s="161"/>
      <c r="O547" s="161"/>
      <c r="P547" s="161"/>
      <c r="Q547" s="161"/>
      <c r="R547" s="161"/>
      <c r="S547" s="161"/>
      <c r="T547" s="162"/>
      <c r="AT547" s="156" t="s">
        <v>127</v>
      </c>
      <c r="AU547" s="156" t="s">
        <v>78</v>
      </c>
      <c r="AV547" s="13" t="s">
        <v>78</v>
      </c>
      <c r="AW547" s="13" t="s">
        <v>30</v>
      </c>
      <c r="AX547" s="13" t="s">
        <v>31</v>
      </c>
      <c r="AY547" s="156" t="s">
        <v>118</v>
      </c>
    </row>
    <row r="548" spans="1:65" s="2" customFormat="1" ht="16.5" customHeight="1">
      <c r="A548" s="35"/>
      <c r="B548" s="140"/>
      <c r="C548" s="141" t="s">
        <v>2412</v>
      </c>
      <c r="D548" s="141" t="s">
        <v>121</v>
      </c>
      <c r="E548" s="142" t="s">
        <v>708</v>
      </c>
      <c r="F548" s="143" t="s">
        <v>709</v>
      </c>
      <c r="G548" s="144" t="s">
        <v>325</v>
      </c>
      <c r="H548" s="145">
        <v>45.09</v>
      </c>
      <c r="I548" s="146"/>
      <c r="J548" s="147">
        <f>ROUND(I548*H548,2)</f>
        <v>0</v>
      </c>
      <c r="K548" s="143" t="s">
        <v>271</v>
      </c>
      <c r="L548" s="36"/>
      <c r="M548" s="148" t="s">
        <v>3</v>
      </c>
      <c r="N548" s="149" t="s">
        <v>40</v>
      </c>
      <c r="O548" s="56"/>
      <c r="P548" s="150">
        <f>O548*H548</f>
        <v>0</v>
      </c>
      <c r="Q548" s="150">
        <v>2.30102</v>
      </c>
      <c r="R548" s="150">
        <f>Q548*H548</f>
        <v>103.7529918</v>
      </c>
      <c r="S548" s="150">
        <v>0</v>
      </c>
      <c r="T548" s="151">
        <f>S548*H548</f>
        <v>0</v>
      </c>
      <c r="U548" s="35"/>
      <c r="V548" s="35"/>
      <c r="W548" s="35"/>
      <c r="X548" s="35"/>
      <c r="Y548" s="35"/>
      <c r="Z548" s="35"/>
      <c r="AA548" s="35"/>
      <c r="AB548" s="35"/>
      <c r="AC548" s="35"/>
      <c r="AD548" s="35"/>
      <c r="AE548" s="35"/>
      <c r="AR548" s="152" t="s">
        <v>125</v>
      </c>
      <c r="AT548" s="152" t="s">
        <v>121</v>
      </c>
      <c r="AU548" s="152" t="s">
        <v>78</v>
      </c>
      <c r="AY548" s="20" t="s">
        <v>118</v>
      </c>
      <c r="BE548" s="153">
        <f>IF(N548="základní",J548,0)</f>
        <v>0</v>
      </c>
      <c r="BF548" s="153">
        <f>IF(N548="snížená",J548,0)</f>
        <v>0</v>
      </c>
      <c r="BG548" s="153">
        <f>IF(N548="zákl. přenesená",J548,0)</f>
        <v>0</v>
      </c>
      <c r="BH548" s="153">
        <f>IF(N548="sníž. přenesená",J548,0)</f>
        <v>0</v>
      </c>
      <c r="BI548" s="153">
        <f>IF(N548="nulová",J548,0)</f>
        <v>0</v>
      </c>
      <c r="BJ548" s="20" t="s">
        <v>31</v>
      </c>
      <c r="BK548" s="153">
        <f>ROUND(I548*H548,2)</f>
        <v>0</v>
      </c>
      <c r="BL548" s="20" t="s">
        <v>125</v>
      </c>
      <c r="BM548" s="152" t="s">
        <v>2413</v>
      </c>
    </row>
    <row r="549" spans="1:47" s="2" customFormat="1" ht="11.25">
      <c r="A549" s="35"/>
      <c r="B549" s="36"/>
      <c r="C549" s="35"/>
      <c r="D549" s="181" t="s">
        <v>273</v>
      </c>
      <c r="E549" s="35"/>
      <c r="F549" s="182" t="s">
        <v>711</v>
      </c>
      <c r="G549" s="35"/>
      <c r="H549" s="35"/>
      <c r="I549" s="183"/>
      <c r="J549" s="35"/>
      <c r="K549" s="35"/>
      <c r="L549" s="36"/>
      <c r="M549" s="184"/>
      <c r="N549" s="185"/>
      <c r="O549" s="56"/>
      <c r="P549" s="56"/>
      <c r="Q549" s="56"/>
      <c r="R549" s="56"/>
      <c r="S549" s="56"/>
      <c r="T549" s="57"/>
      <c r="U549" s="35"/>
      <c r="V549" s="35"/>
      <c r="W549" s="35"/>
      <c r="X549" s="35"/>
      <c r="Y549" s="35"/>
      <c r="Z549" s="35"/>
      <c r="AA549" s="35"/>
      <c r="AB549" s="35"/>
      <c r="AC549" s="35"/>
      <c r="AD549" s="35"/>
      <c r="AE549" s="35"/>
      <c r="AT549" s="20" t="s">
        <v>273</v>
      </c>
      <c r="AU549" s="20" t="s">
        <v>78</v>
      </c>
    </row>
    <row r="550" spans="2:51" s="13" customFormat="1" ht="11.25">
      <c r="B550" s="154"/>
      <c r="D550" s="155" t="s">
        <v>127</v>
      </c>
      <c r="E550" s="156" t="s">
        <v>3</v>
      </c>
      <c r="F550" s="157" t="s">
        <v>2414</v>
      </c>
      <c r="H550" s="158">
        <v>45.09</v>
      </c>
      <c r="I550" s="159"/>
      <c r="L550" s="154"/>
      <c r="M550" s="160"/>
      <c r="N550" s="161"/>
      <c r="O550" s="161"/>
      <c r="P550" s="161"/>
      <c r="Q550" s="161"/>
      <c r="R550" s="161"/>
      <c r="S550" s="161"/>
      <c r="T550" s="162"/>
      <c r="AT550" s="156" t="s">
        <v>127</v>
      </c>
      <c r="AU550" s="156" t="s">
        <v>78</v>
      </c>
      <c r="AV550" s="13" t="s">
        <v>78</v>
      </c>
      <c r="AW550" s="13" t="s">
        <v>30</v>
      </c>
      <c r="AX550" s="13" t="s">
        <v>31</v>
      </c>
      <c r="AY550" s="156" t="s">
        <v>118</v>
      </c>
    </row>
    <row r="551" spans="2:63" s="12" customFormat="1" ht="22.9" customHeight="1">
      <c r="B551" s="127"/>
      <c r="D551" s="128" t="s">
        <v>68</v>
      </c>
      <c r="E551" s="138" t="s">
        <v>119</v>
      </c>
      <c r="F551" s="138" t="s">
        <v>120</v>
      </c>
      <c r="I551" s="130"/>
      <c r="J551" s="139">
        <f>BK551</f>
        <v>0</v>
      </c>
      <c r="L551" s="127"/>
      <c r="M551" s="132"/>
      <c r="N551" s="133"/>
      <c r="O551" s="133"/>
      <c r="P551" s="134">
        <f>SUM(P552:P712)</f>
        <v>0</v>
      </c>
      <c r="Q551" s="133"/>
      <c r="R551" s="134">
        <f>SUM(R552:R712)</f>
        <v>484.5733221</v>
      </c>
      <c r="S551" s="133"/>
      <c r="T551" s="135">
        <f>SUM(T552:T712)</f>
        <v>0</v>
      </c>
      <c r="AR551" s="128" t="s">
        <v>31</v>
      </c>
      <c r="AT551" s="136" t="s">
        <v>68</v>
      </c>
      <c r="AU551" s="136" t="s">
        <v>31</v>
      </c>
      <c r="AY551" s="128" t="s">
        <v>118</v>
      </c>
      <c r="BK551" s="137">
        <f>SUM(BK552:BK712)</f>
        <v>0</v>
      </c>
    </row>
    <row r="552" spans="1:65" s="2" customFormat="1" ht="16.5" customHeight="1">
      <c r="A552" s="35"/>
      <c r="B552" s="140"/>
      <c r="C552" s="141" t="s">
        <v>2415</v>
      </c>
      <c r="D552" s="141" t="s">
        <v>121</v>
      </c>
      <c r="E552" s="142" t="s">
        <v>2416</v>
      </c>
      <c r="F552" s="143" t="s">
        <v>2417</v>
      </c>
      <c r="G552" s="144" t="s">
        <v>124</v>
      </c>
      <c r="H552" s="145">
        <v>1</v>
      </c>
      <c r="I552" s="146"/>
      <c r="J552" s="147">
        <f>ROUND(I552*H552,2)</f>
        <v>0</v>
      </c>
      <c r="K552" s="143" t="s">
        <v>3</v>
      </c>
      <c r="L552" s="36"/>
      <c r="M552" s="148" t="s">
        <v>3</v>
      </c>
      <c r="N552" s="149" t="s">
        <v>40</v>
      </c>
      <c r="O552" s="56"/>
      <c r="P552" s="150">
        <f>O552*H552</f>
        <v>0</v>
      </c>
      <c r="Q552" s="150">
        <v>0</v>
      </c>
      <c r="R552" s="150">
        <f>Q552*H552</f>
        <v>0</v>
      </c>
      <c r="S552" s="150">
        <v>0</v>
      </c>
      <c r="T552" s="151">
        <f>S552*H552</f>
        <v>0</v>
      </c>
      <c r="U552" s="35"/>
      <c r="V552" s="35"/>
      <c r="W552" s="35"/>
      <c r="X552" s="35"/>
      <c r="Y552" s="35"/>
      <c r="Z552" s="35"/>
      <c r="AA552" s="35"/>
      <c r="AB552" s="35"/>
      <c r="AC552" s="35"/>
      <c r="AD552" s="35"/>
      <c r="AE552" s="35"/>
      <c r="AR552" s="152" t="s">
        <v>125</v>
      </c>
      <c r="AT552" s="152" t="s">
        <v>121</v>
      </c>
      <c r="AU552" s="152" t="s">
        <v>78</v>
      </c>
      <c r="AY552" s="20" t="s">
        <v>118</v>
      </c>
      <c r="BE552" s="153">
        <f>IF(N552="základní",J552,0)</f>
        <v>0</v>
      </c>
      <c r="BF552" s="153">
        <f>IF(N552="snížená",J552,0)</f>
        <v>0</v>
      </c>
      <c r="BG552" s="153">
        <f>IF(N552="zákl. přenesená",J552,0)</f>
        <v>0</v>
      </c>
      <c r="BH552" s="153">
        <f>IF(N552="sníž. přenesená",J552,0)</f>
        <v>0</v>
      </c>
      <c r="BI552" s="153">
        <f>IF(N552="nulová",J552,0)</f>
        <v>0</v>
      </c>
      <c r="BJ552" s="20" t="s">
        <v>31</v>
      </c>
      <c r="BK552" s="153">
        <f>ROUND(I552*H552,2)</f>
        <v>0</v>
      </c>
      <c r="BL552" s="20" t="s">
        <v>125</v>
      </c>
      <c r="BM552" s="152" t="s">
        <v>2418</v>
      </c>
    </row>
    <row r="553" spans="2:51" s="13" customFormat="1" ht="11.25">
      <c r="B553" s="154"/>
      <c r="D553" s="155" t="s">
        <v>127</v>
      </c>
      <c r="E553" s="156" t="s">
        <v>3</v>
      </c>
      <c r="F553" s="157" t="s">
        <v>31</v>
      </c>
      <c r="H553" s="158">
        <v>1</v>
      </c>
      <c r="I553" s="159"/>
      <c r="L553" s="154"/>
      <c r="M553" s="160"/>
      <c r="N553" s="161"/>
      <c r="O553" s="161"/>
      <c r="P553" s="161"/>
      <c r="Q553" s="161"/>
      <c r="R553" s="161"/>
      <c r="S553" s="161"/>
      <c r="T553" s="162"/>
      <c r="AT553" s="156" t="s">
        <v>127</v>
      </c>
      <c r="AU553" s="156" t="s">
        <v>78</v>
      </c>
      <c r="AV553" s="13" t="s">
        <v>78</v>
      </c>
      <c r="AW553" s="13" t="s">
        <v>30</v>
      </c>
      <c r="AX553" s="13" t="s">
        <v>31</v>
      </c>
      <c r="AY553" s="156" t="s">
        <v>118</v>
      </c>
    </row>
    <row r="554" spans="1:65" s="2" customFormat="1" ht="16.5" customHeight="1">
      <c r="A554" s="35"/>
      <c r="B554" s="140"/>
      <c r="C554" s="141" t="s">
        <v>2419</v>
      </c>
      <c r="D554" s="141" t="s">
        <v>121</v>
      </c>
      <c r="E554" s="142" t="s">
        <v>2420</v>
      </c>
      <c r="F554" s="143" t="s">
        <v>2421</v>
      </c>
      <c r="G554" s="144" t="s">
        <v>171</v>
      </c>
      <c r="H554" s="145">
        <v>8</v>
      </c>
      <c r="I554" s="146"/>
      <c r="J554" s="147">
        <f>ROUND(I554*H554,2)</f>
        <v>0</v>
      </c>
      <c r="K554" s="143" t="s">
        <v>271</v>
      </c>
      <c r="L554" s="36"/>
      <c r="M554" s="148" t="s">
        <v>3</v>
      </c>
      <c r="N554" s="149" t="s">
        <v>40</v>
      </c>
      <c r="O554" s="56"/>
      <c r="P554" s="150">
        <f>O554*H554</f>
        <v>0</v>
      </c>
      <c r="Q554" s="150">
        <v>0.10931</v>
      </c>
      <c r="R554" s="150">
        <f>Q554*H554</f>
        <v>0.87448</v>
      </c>
      <c r="S554" s="150">
        <v>0</v>
      </c>
      <c r="T554" s="151">
        <f>S554*H554</f>
        <v>0</v>
      </c>
      <c r="U554" s="35"/>
      <c r="V554" s="35"/>
      <c r="W554" s="35"/>
      <c r="X554" s="35"/>
      <c r="Y554" s="35"/>
      <c r="Z554" s="35"/>
      <c r="AA554" s="35"/>
      <c r="AB554" s="35"/>
      <c r="AC554" s="35"/>
      <c r="AD554" s="35"/>
      <c r="AE554" s="35"/>
      <c r="AR554" s="152" t="s">
        <v>125</v>
      </c>
      <c r="AT554" s="152" t="s">
        <v>121</v>
      </c>
      <c r="AU554" s="152" t="s">
        <v>78</v>
      </c>
      <c r="AY554" s="20" t="s">
        <v>118</v>
      </c>
      <c r="BE554" s="153">
        <f>IF(N554="základní",J554,0)</f>
        <v>0</v>
      </c>
      <c r="BF554" s="153">
        <f>IF(N554="snížená",J554,0)</f>
        <v>0</v>
      </c>
      <c r="BG554" s="153">
        <f>IF(N554="zákl. přenesená",J554,0)</f>
        <v>0</v>
      </c>
      <c r="BH554" s="153">
        <f>IF(N554="sníž. přenesená",J554,0)</f>
        <v>0</v>
      </c>
      <c r="BI554" s="153">
        <f>IF(N554="nulová",J554,0)</f>
        <v>0</v>
      </c>
      <c r="BJ554" s="20" t="s">
        <v>31</v>
      </c>
      <c r="BK554" s="153">
        <f>ROUND(I554*H554,2)</f>
        <v>0</v>
      </c>
      <c r="BL554" s="20" t="s">
        <v>125</v>
      </c>
      <c r="BM554" s="152" t="s">
        <v>2422</v>
      </c>
    </row>
    <row r="555" spans="1:47" s="2" customFormat="1" ht="11.25">
      <c r="A555" s="35"/>
      <c r="B555" s="36"/>
      <c r="C555" s="35"/>
      <c r="D555" s="181" t="s">
        <v>273</v>
      </c>
      <c r="E555" s="35"/>
      <c r="F555" s="182" t="s">
        <v>2423</v>
      </c>
      <c r="G555" s="35"/>
      <c r="H555" s="35"/>
      <c r="I555" s="183"/>
      <c r="J555" s="35"/>
      <c r="K555" s="35"/>
      <c r="L555" s="36"/>
      <c r="M555" s="184"/>
      <c r="N555" s="185"/>
      <c r="O555" s="56"/>
      <c r="P555" s="56"/>
      <c r="Q555" s="56"/>
      <c r="R555" s="56"/>
      <c r="S555" s="56"/>
      <c r="T555" s="57"/>
      <c r="U555" s="35"/>
      <c r="V555" s="35"/>
      <c r="W555" s="35"/>
      <c r="X555" s="35"/>
      <c r="Y555" s="35"/>
      <c r="Z555" s="35"/>
      <c r="AA555" s="35"/>
      <c r="AB555" s="35"/>
      <c r="AC555" s="35"/>
      <c r="AD555" s="35"/>
      <c r="AE555" s="35"/>
      <c r="AT555" s="20" t="s">
        <v>273</v>
      </c>
      <c r="AU555" s="20" t="s">
        <v>78</v>
      </c>
    </row>
    <row r="556" spans="2:51" s="13" customFormat="1" ht="22.5">
      <c r="B556" s="154"/>
      <c r="D556" s="155" t="s">
        <v>127</v>
      </c>
      <c r="E556" s="156" t="s">
        <v>3</v>
      </c>
      <c r="F556" s="157" t="s">
        <v>2424</v>
      </c>
      <c r="H556" s="158">
        <v>8</v>
      </c>
      <c r="I556" s="159"/>
      <c r="L556" s="154"/>
      <c r="M556" s="160"/>
      <c r="N556" s="161"/>
      <c r="O556" s="161"/>
      <c r="P556" s="161"/>
      <c r="Q556" s="161"/>
      <c r="R556" s="161"/>
      <c r="S556" s="161"/>
      <c r="T556" s="162"/>
      <c r="AT556" s="156" t="s">
        <v>127</v>
      </c>
      <c r="AU556" s="156" t="s">
        <v>78</v>
      </c>
      <c r="AV556" s="13" t="s">
        <v>78</v>
      </c>
      <c r="AW556" s="13" t="s">
        <v>30</v>
      </c>
      <c r="AX556" s="13" t="s">
        <v>31</v>
      </c>
      <c r="AY556" s="156" t="s">
        <v>118</v>
      </c>
    </row>
    <row r="557" spans="1:65" s="2" customFormat="1" ht="16.5" customHeight="1">
      <c r="A557" s="35"/>
      <c r="B557" s="140"/>
      <c r="C557" s="194" t="s">
        <v>2425</v>
      </c>
      <c r="D557" s="194" t="s">
        <v>445</v>
      </c>
      <c r="E557" s="195" t="s">
        <v>2426</v>
      </c>
      <c r="F557" s="196" t="s">
        <v>2427</v>
      </c>
      <c r="G557" s="197" t="s">
        <v>171</v>
      </c>
      <c r="H557" s="198">
        <v>8</v>
      </c>
      <c r="I557" s="199"/>
      <c r="J557" s="200">
        <f>ROUND(I557*H557,2)</f>
        <v>0</v>
      </c>
      <c r="K557" s="196" t="s">
        <v>271</v>
      </c>
      <c r="L557" s="201"/>
      <c r="M557" s="202" t="s">
        <v>3</v>
      </c>
      <c r="N557" s="203" t="s">
        <v>40</v>
      </c>
      <c r="O557" s="56"/>
      <c r="P557" s="150">
        <f>O557*H557</f>
        <v>0</v>
      </c>
      <c r="Q557" s="150">
        <v>0.006</v>
      </c>
      <c r="R557" s="150">
        <f>Q557*H557</f>
        <v>0.048</v>
      </c>
      <c r="S557" s="150">
        <v>0</v>
      </c>
      <c r="T557" s="151">
        <f>S557*H557</f>
        <v>0</v>
      </c>
      <c r="U557" s="35"/>
      <c r="V557" s="35"/>
      <c r="W557" s="35"/>
      <c r="X557" s="35"/>
      <c r="Y557" s="35"/>
      <c r="Z557" s="35"/>
      <c r="AA557" s="35"/>
      <c r="AB557" s="35"/>
      <c r="AC557" s="35"/>
      <c r="AD557" s="35"/>
      <c r="AE557" s="35"/>
      <c r="AR557" s="152" t="s">
        <v>160</v>
      </c>
      <c r="AT557" s="152" t="s">
        <v>445</v>
      </c>
      <c r="AU557" s="152" t="s">
        <v>78</v>
      </c>
      <c r="AY557" s="20" t="s">
        <v>118</v>
      </c>
      <c r="BE557" s="153">
        <f>IF(N557="základní",J557,0)</f>
        <v>0</v>
      </c>
      <c r="BF557" s="153">
        <f>IF(N557="snížená",J557,0)</f>
        <v>0</v>
      </c>
      <c r="BG557" s="153">
        <f>IF(N557="zákl. přenesená",J557,0)</f>
        <v>0</v>
      </c>
      <c r="BH557" s="153">
        <f>IF(N557="sníž. přenesená",J557,0)</f>
        <v>0</v>
      </c>
      <c r="BI557" s="153">
        <f>IF(N557="nulová",J557,0)</f>
        <v>0</v>
      </c>
      <c r="BJ557" s="20" t="s">
        <v>31</v>
      </c>
      <c r="BK557" s="153">
        <f>ROUND(I557*H557,2)</f>
        <v>0</v>
      </c>
      <c r="BL557" s="20" t="s">
        <v>125</v>
      </c>
      <c r="BM557" s="152" t="s">
        <v>2428</v>
      </c>
    </row>
    <row r="558" spans="1:65" s="2" customFormat="1" ht="16.5" customHeight="1">
      <c r="A558" s="35"/>
      <c r="B558" s="140"/>
      <c r="C558" s="141" t="s">
        <v>2429</v>
      </c>
      <c r="D558" s="141" t="s">
        <v>121</v>
      </c>
      <c r="E558" s="142" t="s">
        <v>2430</v>
      </c>
      <c r="F558" s="143" t="s">
        <v>2431</v>
      </c>
      <c r="G558" s="144" t="s">
        <v>171</v>
      </c>
      <c r="H558" s="145">
        <v>13</v>
      </c>
      <c r="I558" s="146"/>
      <c r="J558" s="147">
        <f>ROUND(I558*H558,2)</f>
        <v>0</v>
      </c>
      <c r="K558" s="143" t="s">
        <v>271</v>
      </c>
      <c r="L558" s="36"/>
      <c r="M558" s="148" t="s">
        <v>3</v>
      </c>
      <c r="N558" s="149" t="s">
        <v>40</v>
      </c>
      <c r="O558" s="56"/>
      <c r="P558" s="150">
        <f>O558*H558</f>
        <v>0</v>
      </c>
      <c r="Q558" s="150">
        <v>0.11171</v>
      </c>
      <c r="R558" s="150">
        <f>Q558*H558</f>
        <v>1.4522300000000001</v>
      </c>
      <c r="S558" s="150">
        <v>0</v>
      </c>
      <c r="T558" s="151">
        <f>S558*H558</f>
        <v>0</v>
      </c>
      <c r="U558" s="35"/>
      <c r="V558" s="35"/>
      <c r="W558" s="35"/>
      <c r="X558" s="35"/>
      <c r="Y558" s="35"/>
      <c r="Z558" s="35"/>
      <c r="AA558" s="35"/>
      <c r="AB558" s="35"/>
      <c r="AC558" s="35"/>
      <c r="AD558" s="35"/>
      <c r="AE558" s="35"/>
      <c r="AR558" s="152" t="s">
        <v>125</v>
      </c>
      <c r="AT558" s="152" t="s">
        <v>121</v>
      </c>
      <c r="AU558" s="152" t="s">
        <v>78</v>
      </c>
      <c r="AY558" s="20" t="s">
        <v>118</v>
      </c>
      <c r="BE558" s="153">
        <f>IF(N558="základní",J558,0)</f>
        <v>0</v>
      </c>
      <c r="BF558" s="153">
        <f>IF(N558="snížená",J558,0)</f>
        <v>0</v>
      </c>
      <c r="BG558" s="153">
        <f>IF(N558="zákl. přenesená",J558,0)</f>
        <v>0</v>
      </c>
      <c r="BH558" s="153">
        <f>IF(N558="sníž. přenesená",J558,0)</f>
        <v>0</v>
      </c>
      <c r="BI558" s="153">
        <f>IF(N558="nulová",J558,0)</f>
        <v>0</v>
      </c>
      <c r="BJ558" s="20" t="s">
        <v>31</v>
      </c>
      <c r="BK558" s="153">
        <f>ROUND(I558*H558,2)</f>
        <v>0</v>
      </c>
      <c r="BL558" s="20" t="s">
        <v>125</v>
      </c>
      <c r="BM558" s="152" t="s">
        <v>2432</v>
      </c>
    </row>
    <row r="559" spans="1:47" s="2" customFormat="1" ht="11.25">
      <c r="A559" s="35"/>
      <c r="B559" s="36"/>
      <c r="C559" s="35"/>
      <c r="D559" s="181" t="s">
        <v>273</v>
      </c>
      <c r="E559" s="35"/>
      <c r="F559" s="182" t="s">
        <v>2433</v>
      </c>
      <c r="G559" s="35"/>
      <c r="H559" s="35"/>
      <c r="I559" s="183"/>
      <c r="J559" s="35"/>
      <c r="K559" s="35"/>
      <c r="L559" s="36"/>
      <c r="M559" s="184"/>
      <c r="N559" s="185"/>
      <c r="O559" s="56"/>
      <c r="P559" s="56"/>
      <c r="Q559" s="56"/>
      <c r="R559" s="56"/>
      <c r="S559" s="56"/>
      <c r="T559" s="57"/>
      <c r="U559" s="35"/>
      <c r="V559" s="35"/>
      <c r="W559" s="35"/>
      <c r="X559" s="35"/>
      <c r="Y559" s="35"/>
      <c r="Z559" s="35"/>
      <c r="AA559" s="35"/>
      <c r="AB559" s="35"/>
      <c r="AC559" s="35"/>
      <c r="AD559" s="35"/>
      <c r="AE559" s="35"/>
      <c r="AT559" s="20" t="s">
        <v>273</v>
      </c>
      <c r="AU559" s="20" t="s">
        <v>78</v>
      </c>
    </row>
    <row r="560" spans="2:51" s="14" customFormat="1" ht="11.25">
      <c r="B560" s="163"/>
      <c r="D560" s="155" t="s">
        <v>127</v>
      </c>
      <c r="E560" s="164" t="s">
        <v>3</v>
      </c>
      <c r="F560" s="165" t="s">
        <v>2434</v>
      </c>
      <c r="H560" s="164" t="s">
        <v>3</v>
      </c>
      <c r="I560" s="166"/>
      <c r="L560" s="163"/>
      <c r="M560" s="167"/>
      <c r="N560" s="168"/>
      <c r="O560" s="168"/>
      <c r="P560" s="168"/>
      <c r="Q560" s="168"/>
      <c r="R560" s="168"/>
      <c r="S560" s="168"/>
      <c r="T560" s="169"/>
      <c r="AT560" s="164" t="s">
        <v>127</v>
      </c>
      <c r="AU560" s="164" t="s">
        <v>78</v>
      </c>
      <c r="AV560" s="14" t="s">
        <v>31</v>
      </c>
      <c r="AW560" s="14" t="s">
        <v>30</v>
      </c>
      <c r="AX560" s="14" t="s">
        <v>69</v>
      </c>
      <c r="AY560" s="164" t="s">
        <v>118</v>
      </c>
    </row>
    <row r="561" spans="2:51" s="13" customFormat="1" ht="11.25">
      <c r="B561" s="154"/>
      <c r="D561" s="155" t="s">
        <v>127</v>
      </c>
      <c r="E561" s="156" t="s">
        <v>3</v>
      </c>
      <c r="F561" s="157" t="s">
        <v>2435</v>
      </c>
      <c r="H561" s="158">
        <v>13</v>
      </c>
      <c r="I561" s="159"/>
      <c r="L561" s="154"/>
      <c r="M561" s="160"/>
      <c r="N561" s="161"/>
      <c r="O561" s="161"/>
      <c r="P561" s="161"/>
      <c r="Q561" s="161"/>
      <c r="R561" s="161"/>
      <c r="S561" s="161"/>
      <c r="T561" s="162"/>
      <c r="AT561" s="156" t="s">
        <v>127</v>
      </c>
      <c r="AU561" s="156" t="s">
        <v>78</v>
      </c>
      <c r="AV561" s="13" t="s">
        <v>78</v>
      </c>
      <c r="AW561" s="13" t="s">
        <v>30</v>
      </c>
      <c r="AX561" s="13" t="s">
        <v>31</v>
      </c>
      <c r="AY561" s="156" t="s">
        <v>118</v>
      </c>
    </row>
    <row r="562" spans="1:65" s="2" customFormat="1" ht="16.5" customHeight="1">
      <c r="A562" s="35"/>
      <c r="B562" s="140"/>
      <c r="C562" s="194" t="s">
        <v>2436</v>
      </c>
      <c r="D562" s="194" t="s">
        <v>445</v>
      </c>
      <c r="E562" s="195" t="s">
        <v>2437</v>
      </c>
      <c r="F562" s="196" t="s">
        <v>2438</v>
      </c>
      <c r="G562" s="197" t="s">
        <v>171</v>
      </c>
      <c r="H562" s="198">
        <v>13.13</v>
      </c>
      <c r="I562" s="199"/>
      <c r="J562" s="200">
        <f>ROUND(I562*H562,2)</f>
        <v>0</v>
      </c>
      <c r="K562" s="196" t="s">
        <v>3</v>
      </c>
      <c r="L562" s="201"/>
      <c r="M562" s="202" t="s">
        <v>3</v>
      </c>
      <c r="N562" s="203" t="s">
        <v>40</v>
      </c>
      <c r="O562" s="56"/>
      <c r="P562" s="150">
        <f>O562*H562</f>
        <v>0</v>
      </c>
      <c r="Q562" s="150">
        <v>0.0075</v>
      </c>
      <c r="R562" s="150">
        <f>Q562*H562</f>
        <v>0.09847500000000001</v>
      </c>
      <c r="S562" s="150">
        <v>0</v>
      </c>
      <c r="T562" s="151">
        <f>S562*H562</f>
        <v>0</v>
      </c>
      <c r="U562" s="35"/>
      <c r="V562" s="35"/>
      <c r="W562" s="35"/>
      <c r="X562" s="35"/>
      <c r="Y562" s="35"/>
      <c r="Z562" s="35"/>
      <c r="AA562" s="35"/>
      <c r="AB562" s="35"/>
      <c r="AC562" s="35"/>
      <c r="AD562" s="35"/>
      <c r="AE562" s="35"/>
      <c r="AR562" s="152" t="s">
        <v>160</v>
      </c>
      <c r="AT562" s="152" t="s">
        <v>445</v>
      </c>
      <c r="AU562" s="152" t="s">
        <v>78</v>
      </c>
      <c r="AY562" s="20" t="s">
        <v>118</v>
      </c>
      <c r="BE562" s="153">
        <f>IF(N562="základní",J562,0)</f>
        <v>0</v>
      </c>
      <c r="BF562" s="153">
        <f>IF(N562="snížená",J562,0)</f>
        <v>0</v>
      </c>
      <c r="BG562" s="153">
        <f>IF(N562="zákl. přenesená",J562,0)</f>
        <v>0</v>
      </c>
      <c r="BH562" s="153">
        <f>IF(N562="sníž. přenesená",J562,0)</f>
        <v>0</v>
      </c>
      <c r="BI562" s="153">
        <f>IF(N562="nulová",J562,0)</f>
        <v>0</v>
      </c>
      <c r="BJ562" s="20" t="s">
        <v>31</v>
      </c>
      <c r="BK562" s="153">
        <f>ROUND(I562*H562,2)</f>
        <v>0</v>
      </c>
      <c r="BL562" s="20" t="s">
        <v>125</v>
      </c>
      <c r="BM562" s="152" t="s">
        <v>2439</v>
      </c>
    </row>
    <row r="563" spans="2:51" s="13" customFormat="1" ht="11.25">
      <c r="B563" s="154"/>
      <c r="D563" s="155" t="s">
        <v>127</v>
      </c>
      <c r="E563" s="156" t="s">
        <v>3</v>
      </c>
      <c r="F563" s="157" t="s">
        <v>2440</v>
      </c>
      <c r="H563" s="158">
        <v>13.13</v>
      </c>
      <c r="I563" s="159"/>
      <c r="L563" s="154"/>
      <c r="M563" s="160"/>
      <c r="N563" s="161"/>
      <c r="O563" s="161"/>
      <c r="P563" s="161"/>
      <c r="Q563" s="161"/>
      <c r="R563" s="161"/>
      <c r="S563" s="161"/>
      <c r="T563" s="162"/>
      <c r="AT563" s="156" t="s">
        <v>127</v>
      </c>
      <c r="AU563" s="156" t="s">
        <v>78</v>
      </c>
      <c r="AV563" s="13" t="s">
        <v>78</v>
      </c>
      <c r="AW563" s="13" t="s">
        <v>30</v>
      </c>
      <c r="AX563" s="13" t="s">
        <v>69</v>
      </c>
      <c r="AY563" s="156" t="s">
        <v>118</v>
      </c>
    </row>
    <row r="564" spans="2:51" s="15" customFormat="1" ht="11.25">
      <c r="B564" s="170"/>
      <c r="D564" s="155" t="s">
        <v>127</v>
      </c>
      <c r="E564" s="171" t="s">
        <v>3</v>
      </c>
      <c r="F564" s="172" t="s">
        <v>150</v>
      </c>
      <c r="H564" s="173">
        <v>13.13</v>
      </c>
      <c r="I564" s="174"/>
      <c r="L564" s="170"/>
      <c r="M564" s="175"/>
      <c r="N564" s="176"/>
      <c r="O564" s="176"/>
      <c r="P564" s="176"/>
      <c r="Q564" s="176"/>
      <c r="R564" s="176"/>
      <c r="S564" s="176"/>
      <c r="T564" s="177"/>
      <c r="AT564" s="171" t="s">
        <v>127</v>
      </c>
      <c r="AU564" s="171" t="s">
        <v>78</v>
      </c>
      <c r="AV564" s="15" t="s">
        <v>125</v>
      </c>
      <c r="AW564" s="15" t="s">
        <v>30</v>
      </c>
      <c r="AX564" s="15" t="s">
        <v>31</v>
      </c>
      <c r="AY564" s="171" t="s">
        <v>118</v>
      </c>
    </row>
    <row r="565" spans="1:65" s="2" customFormat="1" ht="16.5" customHeight="1">
      <c r="A565" s="35"/>
      <c r="B565" s="140"/>
      <c r="C565" s="141" t="s">
        <v>2441</v>
      </c>
      <c r="D565" s="141" t="s">
        <v>121</v>
      </c>
      <c r="E565" s="142" t="s">
        <v>2442</v>
      </c>
      <c r="F565" s="143" t="s">
        <v>2443</v>
      </c>
      <c r="G565" s="144" t="s">
        <v>171</v>
      </c>
      <c r="H565" s="145">
        <v>2</v>
      </c>
      <c r="I565" s="146"/>
      <c r="J565" s="147">
        <f>ROUND(I565*H565,2)</f>
        <v>0</v>
      </c>
      <c r="K565" s="143" t="s">
        <v>271</v>
      </c>
      <c r="L565" s="36"/>
      <c r="M565" s="148" t="s">
        <v>3</v>
      </c>
      <c r="N565" s="149" t="s">
        <v>40</v>
      </c>
      <c r="O565" s="56"/>
      <c r="P565" s="150">
        <f>O565*H565</f>
        <v>0</v>
      </c>
      <c r="Q565" s="150">
        <v>0.0009</v>
      </c>
      <c r="R565" s="150">
        <f>Q565*H565</f>
        <v>0.0018</v>
      </c>
      <c r="S565" s="150">
        <v>0</v>
      </c>
      <c r="T565" s="151">
        <f>S565*H565</f>
        <v>0</v>
      </c>
      <c r="U565" s="35"/>
      <c r="V565" s="35"/>
      <c r="W565" s="35"/>
      <c r="X565" s="35"/>
      <c r="Y565" s="35"/>
      <c r="Z565" s="35"/>
      <c r="AA565" s="35"/>
      <c r="AB565" s="35"/>
      <c r="AC565" s="35"/>
      <c r="AD565" s="35"/>
      <c r="AE565" s="35"/>
      <c r="AR565" s="152" t="s">
        <v>125</v>
      </c>
      <c r="AT565" s="152" t="s">
        <v>121</v>
      </c>
      <c r="AU565" s="152" t="s">
        <v>78</v>
      </c>
      <c r="AY565" s="20" t="s">
        <v>118</v>
      </c>
      <c r="BE565" s="153">
        <f>IF(N565="základní",J565,0)</f>
        <v>0</v>
      </c>
      <c r="BF565" s="153">
        <f>IF(N565="snížená",J565,0)</f>
        <v>0</v>
      </c>
      <c r="BG565" s="153">
        <f>IF(N565="zákl. přenesená",J565,0)</f>
        <v>0</v>
      </c>
      <c r="BH565" s="153">
        <f>IF(N565="sníž. přenesená",J565,0)</f>
        <v>0</v>
      </c>
      <c r="BI565" s="153">
        <f>IF(N565="nulová",J565,0)</f>
        <v>0</v>
      </c>
      <c r="BJ565" s="20" t="s">
        <v>31</v>
      </c>
      <c r="BK565" s="153">
        <f>ROUND(I565*H565,2)</f>
        <v>0</v>
      </c>
      <c r="BL565" s="20" t="s">
        <v>125</v>
      </c>
      <c r="BM565" s="152" t="s">
        <v>2444</v>
      </c>
    </row>
    <row r="566" spans="1:47" s="2" customFormat="1" ht="11.25">
      <c r="A566" s="35"/>
      <c r="B566" s="36"/>
      <c r="C566" s="35"/>
      <c r="D566" s="181" t="s">
        <v>273</v>
      </c>
      <c r="E566" s="35"/>
      <c r="F566" s="182" t="s">
        <v>2445</v>
      </c>
      <c r="G566" s="35"/>
      <c r="H566" s="35"/>
      <c r="I566" s="183"/>
      <c r="J566" s="35"/>
      <c r="K566" s="35"/>
      <c r="L566" s="36"/>
      <c r="M566" s="184"/>
      <c r="N566" s="185"/>
      <c r="O566" s="56"/>
      <c r="P566" s="56"/>
      <c r="Q566" s="56"/>
      <c r="R566" s="56"/>
      <c r="S566" s="56"/>
      <c r="T566" s="57"/>
      <c r="U566" s="35"/>
      <c r="V566" s="35"/>
      <c r="W566" s="35"/>
      <c r="X566" s="35"/>
      <c r="Y566" s="35"/>
      <c r="Z566" s="35"/>
      <c r="AA566" s="35"/>
      <c r="AB566" s="35"/>
      <c r="AC566" s="35"/>
      <c r="AD566" s="35"/>
      <c r="AE566" s="35"/>
      <c r="AT566" s="20" t="s">
        <v>273</v>
      </c>
      <c r="AU566" s="20" t="s">
        <v>78</v>
      </c>
    </row>
    <row r="567" spans="2:51" s="13" customFormat="1" ht="22.5">
      <c r="B567" s="154"/>
      <c r="D567" s="155" t="s">
        <v>127</v>
      </c>
      <c r="E567" s="156" t="s">
        <v>3</v>
      </c>
      <c r="F567" s="157" t="s">
        <v>2446</v>
      </c>
      <c r="H567" s="158">
        <v>2</v>
      </c>
      <c r="I567" s="159"/>
      <c r="L567" s="154"/>
      <c r="M567" s="160"/>
      <c r="N567" s="161"/>
      <c r="O567" s="161"/>
      <c r="P567" s="161"/>
      <c r="Q567" s="161"/>
      <c r="R567" s="161"/>
      <c r="S567" s="161"/>
      <c r="T567" s="162"/>
      <c r="AT567" s="156" t="s">
        <v>127</v>
      </c>
      <c r="AU567" s="156" t="s">
        <v>78</v>
      </c>
      <c r="AV567" s="13" t="s">
        <v>78</v>
      </c>
      <c r="AW567" s="13" t="s">
        <v>30</v>
      </c>
      <c r="AX567" s="13" t="s">
        <v>31</v>
      </c>
      <c r="AY567" s="156" t="s">
        <v>118</v>
      </c>
    </row>
    <row r="568" spans="1:65" s="2" customFormat="1" ht="16.5" customHeight="1">
      <c r="A568" s="35"/>
      <c r="B568" s="140"/>
      <c r="C568" s="194" t="s">
        <v>2093</v>
      </c>
      <c r="D568" s="194" t="s">
        <v>445</v>
      </c>
      <c r="E568" s="195" t="s">
        <v>2447</v>
      </c>
      <c r="F568" s="196" t="s">
        <v>2448</v>
      </c>
      <c r="G568" s="197" t="s">
        <v>171</v>
      </c>
      <c r="H568" s="198">
        <v>2</v>
      </c>
      <c r="I568" s="199"/>
      <c r="J568" s="200">
        <f>ROUND(I568*H568,2)</f>
        <v>0</v>
      </c>
      <c r="K568" s="196" t="s">
        <v>271</v>
      </c>
      <c r="L568" s="201"/>
      <c r="M568" s="202" t="s">
        <v>3</v>
      </c>
      <c r="N568" s="203" t="s">
        <v>40</v>
      </c>
      <c r="O568" s="56"/>
      <c r="P568" s="150">
        <f>O568*H568</f>
        <v>0</v>
      </c>
      <c r="Q568" s="150">
        <v>0.0075</v>
      </c>
      <c r="R568" s="150">
        <f>Q568*H568</f>
        <v>0.015</v>
      </c>
      <c r="S568" s="150">
        <v>0</v>
      </c>
      <c r="T568" s="151">
        <f>S568*H568</f>
        <v>0</v>
      </c>
      <c r="U568" s="35"/>
      <c r="V568" s="35"/>
      <c r="W568" s="35"/>
      <c r="X568" s="35"/>
      <c r="Y568" s="35"/>
      <c r="Z568" s="35"/>
      <c r="AA568" s="35"/>
      <c r="AB568" s="35"/>
      <c r="AC568" s="35"/>
      <c r="AD568" s="35"/>
      <c r="AE568" s="35"/>
      <c r="AR568" s="152" t="s">
        <v>160</v>
      </c>
      <c r="AT568" s="152" t="s">
        <v>445</v>
      </c>
      <c r="AU568" s="152" t="s">
        <v>78</v>
      </c>
      <c r="AY568" s="20" t="s">
        <v>118</v>
      </c>
      <c r="BE568" s="153">
        <f>IF(N568="základní",J568,0)</f>
        <v>0</v>
      </c>
      <c r="BF568" s="153">
        <f>IF(N568="snížená",J568,0)</f>
        <v>0</v>
      </c>
      <c r="BG568" s="153">
        <f>IF(N568="zákl. přenesená",J568,0)</f>
        <v>0</v>
      </c>
      <c r="BH568" s="153">
        <f>IF(N568="sníž. přenesená",J568,0)</f>
        <v>0</v>
      </c>
      <c r="BI568" s="153">
        <f>IF(N568="nulová",J568,0)</f>
        <v>0</v>
      </c>
      <c r="BJ568" s="20" t="s">
        <v>31</v>
      </c>
      <c r="BK568" s="153">
        <f>ROUND(I568*H568,2)</f>
        <v>0</v>
      </c>
      <c r="BL568" s="20" t="s">
        <v>125</v>
      </c>
      <c r="BM568" s="152" t="s">
        <v>2449</v>
      </c>
    </row>
    <row r="569" spans="1:65" s="2" customFormat="1" ht="16.5" customHeight="1">
      <c r="A569" s="35"/>
      <c r="B569" s="140"/>
      <c r="C569" s="194" t="s">
        <v>2450</v>
      </c>
      <c r="D569" s="194" t="s">
        <v>445</v>
      </c>
      <c r="E569" s="195" t="s">
        <v>2451</v>
      </c>
      <c r="F569" s="196" t="s">
        <v>2452</v>
      </c>
      <c r="G569" s="197" t="s">
        <v>171</v>
      </c>
      <c r="H569" s="198">
        <v>8</v>
      </c>
      <c r="I569" s="199"/>
      <c r="J569" s="200">
        <f>ROUND(I569*H569,2)</f>
        <v>0</v>
      </c>
      <c r="K569" s="196" t="s">
        <v>271</v>
      </c>
      <c r="L569" s="201"/>
      <c r="M569" s="202" t="s">
        <v>3</v>
      </c>
      <c r="N569" s="203" t="s">
        <v>40</v>
      </c>
      <c r="O569" s="56"/>
      <c r="P569" s="150">
        <f>O569*H569</f>
        <v>0</v>
      </c>
      <c r="Q569" s="150">
        <v>4E-05</v>
      </c>
      <c r="R569" s="150">
        <f>Q569*H569</f>
        <v>0.00032</v>
      </c>
      <c r="S569" s="150">
        <v>0</v>
      </c>
      <c r="T569" s="151">
        <f>S569*H569</f>
        <v>0</v>
      </c>
      <c r="U569" s="35"/>
      <c r="V569" s="35"/>
      <c r="W569" s="35"/>
      <c r="X569" s="35"/>
      <c r="Y569" s="35"/>
      <c r="Z569" s="35"/>
      <c r="AA569" s="35"/>
      <c r="AB569" s="35"/>
      <c r="AC569" s="35"/>
      <c r="AD569" s="35"/>
      <c r="AE569" s="35"/>
      <c r="AR569" s="152" t="s">
        <v>160</v>
      </c>
      <c r="AT569" s="152" t="s">
        <v>445</v>
      </c>
      <c r="AU569" s="152" t="s">
        <v>78</v>
      </c>
      <c r="AY569" s="20" t="s">
        <v>118</v>
      </c>
      <c r="BE569" s="153">
        <f>IF(N569="základní",J569,0)</f>
        <v>0</v>
      </c>
      <c r="BF569" s="153">
        <f>IF(N569="snížená",J569,0)</f>
        <v>0</v>
      </c>
      <c r="BG569" s="153">
        <f>IF(N569="zákl. přenesená",J569,0)</f>
        <v>0</v>
      </c>
      <c r="BH569" s="153">
        <f>IF(N569="sníž. přenesená",J569,0)</f>
        <v>0</v>
      </c>
      <c r="BI569" s="153">
        <f>IF(N569="nulová",J569,0)</f>
        <v>0</v>
      </c>
      <c r="BJ569" s="20" t="s">
        <v>31</v>
      </c>
      <c r="BK569" s="153">
        <f>ROUND(I569*H569,2)</f>
        <v>0</v>
      </c>
      <c r="BL569" s="20" t="s">
        <v>125</v>
      </c>
      <c r="BM569" s="152" t="s">
        <v>2453</v>
      </c>
    </row>
    <row r="570" spans="1:65" s="2" customFormat="1" ht="16.5" customHeight="1">
      <c r="A570" s="35"/>
      <c r="B570" s="140"/>
      <c r="C570" s="141" t="s">
        <v>2454</v>
      </c>
      <c r="D570" s="141" t="s">
        <v>121</v>
      </c>
      <c r="E570" s="142" t="s">
        <v>2455</v>
      </c>
      <c r="F570" s="143" t="s">
        <v>2456</v>
      </c>
      <c r="G570" s="144" t="s">
        <v>171</v>
      </c>
      <c r="H570" s="145">
        <v>10</v>
      </c>
      <c r="I570" s="146"/>
      <c r="J570" s="147">
        <f>ROUND(I570*H570,2)</f>
        <v>0</v>
      </c>
      <c r="K570" s="143" t="s">
        <v>271</v>
      </c>
      <c r="L570" s="36"/>
      <c r="M570" s="148" t="s">
        <v>3</v>
      </c>
      <c r="N570" s="149" t="s">
        <v>40</v>
      </c>
      <c r="O570" s="56"/>
      <c r="P570" s="150">
        <f>O570*H570</f>
        <v>0</v>
      </c>
      <c r="Q570" s="150">
        <v>0.0007</v>
      </c>
      <c r="R570" s="150">
        <f>Q570*H570</f>
        <v>0.007</v>
      </c>
      <c r="S570" s="150">
        <v>0</v>
      </c>
      <c r="T570" s="151">
        <f>S570*H570</f>
        <v>0</v>
      </c>
      <c r="U570" s="35"/>
      <c r="V570" s="35"/>
      <c r="W570" s="35"/>
      <c r="X570" s="35"/>
      <c r="Y570" s="35"/>
      <c r="Z570" s="35"/>
      <c r="AA570" s="35"/>
      <c r="AB570" s="35"/>
      <c r="AC570" s="35"/>
      <c r="AD570" s="35"/>
      <c r="AE570" s="35"/>
      <c r="AR570" s="152" t="s">
        <v>125</v>
      </c>
      <c r="AT570" s="152" t="s">
        <v>121</v>
      </c>
      <c r="AU570" s="152" t="s">
        <v>78</v>
      </c>
      <c r="AY570" s="20" t="s">
        <v>118</v>
      </c>
      <c r="BE570" s="153">
        <f>IF(N570="základní",J570,0)</f>
        <v>0</v>
      </c>
      <c r="BF570" s="153">
        <f>IF(N570="snížená",J570,0)</f>
        <v>0</v>
      </c>
      <c r="BG570" s="153">
        <f>IF(N570="zákl. přenesená",J570,0)</f>
        <v>0</v>
      </c>
      <c r="BH570" s="153">
        <f>IF(N570="sníž. přenesená",J570,0)</f>
        <v>0</v>
      </c>
      <c r="BI570" s="153">
        <f>IF(N570="nulová",J570,0)</f>
        <v>0</v>
      </c>
      <c r="BJ570" s="20" t="s">
        <v>31</v>
      </c>
      <c r="BK570" s="153">
        <f>ROUND(I570*H570,2)</f>
        <v>0</v>
      </c>
      <c r="BL570" s="20" t="s">
        <v>125</v>
      </c>
      <c r="BM570" s="152" t="s">
        <v>2457</v>
      </c>
    </row>
    <row r="571" spans="1:47" s="2" customFormat="1" ht="11.25">
      <c r="A571" s="35"/>
      <c r="B571" s="36"/>
      <c r="C571" s="35"/>
      <c r="D571" s="181" t="s">
        <v>273</v>
      </c>
      <c r="E571" s="35"/>
      <c r="F571" s="182" t="s">
        <v>2458</v>
      </c>
      <c r="G571" s="35"/>
      <c r="H571" s="35"/>
      <c r="I571" s="183"/>
      <c r="J571" s="35"/>
      <c r="K571" s="35"/>
      <c r="L571" s="36"/>
      <c r="M571" s="184"/>
      <c r="N571" s="185"/>
      <c r="O571" s="56"/>
      <c r="P571" s="56"/>
      <c r="Q571" s="56"/>
      <c r="R571" s="56"/>
      <c r="S571" s="56"/>
      <c r="T571" s="57"/>
      <c r="U571" s="35"/>
      <c r="V571" s="35"/>
      <c r="W571" s="35"/>
      <c r="X571" s="35"/>
      <c r="Y571" s="35"/>
      <c r="Z571" s="35"/>
      <c r="AA571" s="35"/>
      <c r="AB571" s="35"/>
      <c r="AC571" s="35"/>
      <c r="AD571" s="35"/>
      <c r="AE571" s="35"/>
      <c r="AT571" s="20" t="s">
        <v>273</v>
      </c>
      <c r="AU571" s="20" t="s">
        <v>78</v>
      </c>
    </row>
    <row r="572" spans="2:51" s="14" customFormat="1" ht="11.25">
      <c r="B572" s="163"/>
      <c r="D572" s="155" t="s">
        <v>127</v>
      </c>
      <c r="E572" s="164" t="s">
        <v>3</v>
      </c>
      <c r="F572" s="165" t="s">
        <v>2459</v>
      </c>
      <c r="H572" s="164" t="s">
        <v>3</v>
      </c>
      <c r="I572" s="166"/>
      <c r="L572" s="163"/>
      <c r="M572" s="167"/>
      <c r="N572" s="168"/>
      <c r="O572" s="168"/>
      <c r="P572" s="168"/>
      <c r="Q572" s="168"/>
      <c r="R572" s="168"/>
      <c r="S572" s="168"/>
      <c r="T572" s="169"/>
      <c r="AT572" s="164" t="s">
        <v>127</v>
      </c>
      <c r="AU572" s="164" t="s">
        <v>78</v>
      </c>
      <c r="AV572" s="14" t="s">
        <v>31</v>
      </c>
      <c r="AW572" s="14" t="s">
        <v>30</v>
      </c>
      <c r="AX572" s="14" t="s">
        <v>69</v>
      </c>
      <c r="AY572" s="164" t="s">
        <v>118</v>
      </c>
    </row>
    <row r="573" spans="2:51" s="13" customFormat="1" ht="11.25">
      <c r="B573" s="154"/>
      <c r="D573" s="155" t="s">
        <v>127</v>
      </c>
      <c r="E573" s="156" t="s">
        <v>3</v>
      </c>
      <c r="F573" s="157" t="s">
        <v>2460</v>
      </c>
      <c r="H573" s="158">
        <v>2</v>
      </c>
      <c r="I573" s="159"/>
      <c r="L573" s="154"/>
      <c r="M573" s="160"/>
      <c r="N573" s="161"/>
      <c r="O573" s="161"/>
      <c r="P573" s="161"/>
      <c r="Q573" s="161"/>
      <c r="R573" s="161"/>
      <c r="S573" s="161"/>
      <c r="T573" s="162"/>
      <c r="AT573" s="156" t="s">
        <v>127</v>
      </c>
      <c r="AU573" s="156" t="s">
        <v>78</v>
      </c>
      <c r="AV573" s="13" t="s">
        <v>78</v>
      </c>
      <c r="AW573" s="13" t="s">
        <v>30</v>
      </c>
      <c r="AX573" s="13" t="s">
        <v>69</v>
      </c>
      <c r="AY573" s="156" t="s">
        <v>118</v>
      </c>
    </row>
    <row r="574" spans="2:51" s="13" customFormat="1" ht="11.25">
      <c r="B574" s="154"/>
      <c r="D574" s="155" t="s">
        <v>127</v>
      </c>
      <c r="E574" s="156" t="s">
        <v>3</v>
      </c>
      <c r="F574" s="157" t="s">
        <v>2461</v>
      </c>
      <c r="H574" s="158">
        <v>3</v>
      </c>
      <c r="I574" s="159"/>
      <c r="L574" s="154"/>
      <c r="M574" s="160"/>
      <c r="N574" s="161"/>
      <c r="O574" s="161"/>
      <c r="P574" s="161"/>
      <c r="Q574" s="161"/>
      <c r="R574" s="161"/>
      <c r="S574" s="161"/>
      <c r="T574" s="162"/>
      <c r="AT574" s="156" t="s">
        <v>127</v>
      </c>
      <c r="AU574" s="156" t="s">
        <v>78</v>
      </c>
      <c r="AV574" s="13" t="s">
        <v>78</v>
      </c>
      <c r="AW574" s="13" t="s">
        <v>30</v>
      </c>
      <c r="AX574" s="13" t="s">
        <v>69</v>
      </c>
      <c r="AY574" s="156" t="s">
        <v>118</v>
      </c>
    </row>
    <row r="575" spans="2:51" s="13" customFormat="1" ht="11.25">
      <c r="B575" s="154"/>
      <c r="D575" s="155" t="s">
        <v>127</v>
      </c>
      <c r="E575" s="156" t="s">
        <v>3</v>
      </c>
      <c r="F575" s="157" t="s">
        <v>2462</v>
      </c>
      <c r="H575" s="158">
        <v>2</v>
      </c>
      <c r="I575" s="159"/>
      <c r="L575" s="154"/>
      <c r="M575" s="160"/>
      <c r="N575" s="161"/>
      <c r="O575" s="161"/>
      <c r="P575" s="161"/>
      <c r="Q575" s="161"/>
      <c r="R575" s="161"/>
      <c r="S575" s="161"/>
      <c r="T575" s="162"/>
      <c r="AT575" s="156" t="s">
        <v>127</v>
      </c>
      <c r="AU575" s="156" t="s">
        <v>78</v>
      </c>
      <c r="AV575" s="13" t="s">
        <v>78</v>
      </c>
      <c r="AW575" s="13" t="s">
        <v>30</v>
      </c>
      <c r="AX575" s="13" t="s">
        <v>69</v>
      </c>
      <c r="AY575" s="156" t="s">
        <v>118</v>
      </c>
    </row>
    <row r="576" spans="2:51" s="13" customFormat="1" ht="11.25">
      <c r="B576" s="154"/>
      <c r="D576" s="155" t="s">
        <v>127</v>
      </c>
      <c r="E576" s="156" t="s">
        <v>3</v>
      </c>
      <c r="F576" s="157" t="s">
        <v>2463</v>
      </c>
      <c r="H576" s="158">
        <v>1</v>
      </c>
      <c r="I576" s="159"/>
      <c r="L576" s="154"/>
      <c r="M576" s="160"/>
      <c r="N576" s="161"/>
      <c r="O576" s="161"/>
      <c r="P576" s="161"/>
      <c r="Q576" s="161"/>
      <c r="R576" s="161"/>
      <c r="S576" s="161"/>
      <c r="T576" s="162"/>
      <c r="AT576" s="156" t="s">
        <v>127</v>
      </c>
      <c r="AU576" s="156" t="s">
        <v>78</v>
      </c>
      <c r="AV576" s="13" t="s">
        <v>78</v>
      </c>
      <c r="AW576" s="13" t="s">
        <v>30</v>
      </c>
      <c r="AX576" s="13" t="s">
        <v>69</v>
      </c>
      <c r="AY576" s="156" t="s">
        <v>118</v>
      </c>
    </row>
    <row r="577" spans="2:51" s="13" customFormat="1" ht="11.25">
      <c r="B577" s="154"/>
      <c r="D577" s="155" t="s">
        <v>127</v>
      </c>
      <c r="E577" s="156" t="s">
        <v>3</v>
      </c>
      <c r="F577" s="157" t="s">
        <v>2464</v>
      </c>
      <c r="H577" s="158">
        <v>1</v>
      </c>
      <c r="I577" s="159"/>
      <c r="L577" s="154"/>
      <c r="M577" s="160"/>
      <c r="N577" s="161"/>
      <c r="O577" s="161"/>
      <c r="P577" s="161"/>
      <c r="Q577" s="161"/>
      <c r="R577" s="161"/>
      <c r="S577" s="161"/>
      <c r="T577" s="162"/>
      <c r="AT577" s="156" t="s">
        <v>127</v>
      </c>
      <c r="AU577" s="156" t="s">
        <v>78</v>
      </c>
      <c r="AV577" s="13" t="s">
        <v>78</v>
      </c>
      <c r="AW577" s="13" t="s">
        <v>30</v>
      </c>
      <c r="AX577" s="13" t="s">
        <v>69</v>
      </c>
      <c r="AY577" s="156" t="s">
        <v>118</v>
      </c>
    </row>
    <row r="578" spans="2:51" s="13" customFormat="1" ht="11.25">
      <c r="B578" s="154"/>
      <c r="D578" s="155" t="s">
        <v>127</v>
      </c>
      <c r="E578" s="156" t="s">
        <v>3</v>
      </c>
      <c r="F578" s="157" t="s">
        <v>2465</v>
      </c>
      <c r="H578" s="158">
        <v>1</v>
      </c>
      <c r="I578" s="159"/>
      <c r="L578" s="154"/>
      <c r="M578" s="160"/>
      <c r="N578" s="161"/>
      <c r="O578" s="161"/>
      <c r="P578" s="161"/>
      <c r="Q578" s="161"/>
      <c r="R578" s="161"/>
      <c r="S578" s="161"/>
      <c r="T578" s="162"/>
      <c r="AT578" s="156" t="s">
        <v>127</v>
      </c>
      <c r="AU578" s="156" t="s">
        <v>78</v>
      </c>
      <c r="AV578" s="13" t="s">
        <v>78</v>
      </c>
      <c r="AW578" s="13" t="s">
        <v>30</v>
      </c>
      <c r="AX578" s="13" t="s">
        <v>69</v>
      </c>
      <c r="AY578" s="156" t="s">
        <v>118</v>
      </c>
    </row>
    <row r="579" spans="2:51" s="15" customFormat="1" ht="11.25">
      <c r="B579" s="170"/>
      <c r="D579" s="155" t="s">
        <v>127</v>
      </c>
      <c r="E579" s="171" t="s">
        <v>3</v>
      </c>
      <c r="F579" s="172" t="s">
        <v>150</v>
      </c>
      <c r="H579" s="173">
        <v>10</v>
      </c>
      <c r="I579" s="174"/>
      <c r="L579" s="170"/>
      <c r="M579" s="175"/>
      <c r="N579" s="176"/>
      <c r="O579" s="176"/>
      <c r="P579" s="176"/>
      <c r="Q579" s="176"/>
      <c r="R579" s="176"/>
      <c r="S579" s="176"/>
      <c r="T579" s="177"/>
      <c r="AT579" s="171" t="s">
        <v>127</v>
      </c>
      <c r="AU579" s="171" t="s">
        <v>78</v>
      </c>
      <c r="AV579" s="15" t="s">
        <v>125</v>
      </c>
      <c r="AW579" s="15" t="s">
        <v>30</v>
      </c>
      <c r="AX579" s="15" t="s">
        <v>31</v>
      </c>
      <c r="AY579" s="171" t="s">
        <v>118</v>
      </c>
    </row>
    <row r="580" spans="1:65" s="2" customFormat="1" ht="37.9" customHeight="1">
      <c r="A580" s="35"/>
      <c r="B580" s="140"/>
      <c r="C580" s="194" t="s">
        <v>2466</v>
      </c>
      <c r="D580" s="194" t="s">
        <v>445</v>
      </c>
      <c r="E580" s="195" t="s">
        <v>2467</v>
      </c>
      <c r="F580" s="196" t="s">
        <v>2468</v>
      </c>
      <c r="G580" s="197" t="s">
        <v>171</v>
      </c>
      <c r="H580" s="198">
        <v>1</v>
      </c>
      <c r="I580" s="199"/>
      <c r="J580" s="200">
        <f>ROUND(I580*H580,2)</f>
        <v>0</v>
      </c>
      <c r="K580" s="196" t="s">
        <v>3</v>
      </c>
      <c r="L580" s="201"/>
      <c r="M580" s="202" t="s">
        <v>3</v>
      </c>
      <c r="N580" s="203" t="s">
        <v>40</v>
      </c>
      <c r="O580" s="56"/>
      <c r="P580" s="150">
        <f>O580*H580</f>
        <v>0</v>
      </c>
      <c r="Q580" s="150">
        <v>0.004</v>
      </c>
      <c r="R580" s="150">
        <f>Q580*H580</f>
        <v>0.004</v>
      </c>
      <c r="S580" s="150">
        <v>0</v>
      </c>
      <c r="T580" s="151">
        <f>S580*H580</f>
        <v>0</v>
      </c>
      <c r="U580" s="35"/>
      <c r="V580" s="35"/>
      <c r="W580" s="35"/>
      <c r="X580" s="35"/>
      <c r="Y580" s="35"/>
      <c r="Z580" s="35"/>
      <c r="AA580" s="35"/>
      <c r="AB580" s="35"/>
      <c r="AC580" s="35"/>
      <c r="AD580" s="35"/>
      <c r="AE580" s="35"/>
      <c r="AR580" s="152" t="s">
        <v>160</v>
      </c>
      <c r="AT580" s="152" t="s">
        <v>445</v>
      </c>
      <c r="AU580" s="152" t="s">
        <v>78</v>
      </c>
      <c r="AY580" s="20" t="s">
        <v>118</v>
      </c>
      <c r="BE580" s="153">
        <f>IF(N580="základní",J580,0)</f>
        <v>0</v>
      </c>
      <c r="BF580" s="153">
        <f>IF(N580="snížená",J580,0)</f>
        <v>0</v>
      </c>
      <c r="BG580" s="153">
        <f>IF(N580="zákl. přenesená",J580,0)</f>
        <v>0</v>
      </c>
      <c r="BH580" s="153">
        <f>IF(N580="sníž. přenesená",J580,0)</f>
        <v>0</v>
      </c>
      <c r="BI580" s="153">
        <f>IF(N580="nulová",J580,0)</f>
        <v>0</v>
      </c>
      <c r="BJ580" s="20" t="s">
        <v>31</v>
      </c>
      <c r="BK580" s="153">
        <f>ROUND(I580*H580,2)</f>
        <v>0</v>
      </c>
      <c r="BL580" s="20" t="s">
        <v>125</v>
      </c>
      <c r="BM580" s="152" t="s">
        <v>2469</v>
      </c>
    </row>
    <row r="581" spans="2:51" s="14" customFormat="1" ht="11.25">
      <c r="B581" s="163"/>
      <c r="D581" s="155" t="s">
        <v>127</v>
      </c>
      <c r="E581" s="164" t="s">
        <v>3</v>
      </c>
      <c r="F581" s="165" t="s">
        <v>2470</v>
      </c>
      <c r="H581" s="164" t="s">
        <v>3</v>
      </c>
      <c r="I581" s="166"/>
      <c r="L581" s="163"/>
      <c r="M581" s="167"/>
      <c r="N581" s="168"/>
      <c r="O581" s="168"/>
      <c r="P581" s="168"/>
      <c r="Q581" s="168"/>
      <c r="R581" s="168"/>
      <c r="S581" s="168"/>
      <c r="T581" s="169"/>
      <c r="AT581" s="164" t="s">
        <v>127</v>
      </c>
      <c r="AU581" s="164" t="s">
        <v>78</v>
      </c>
      <c r="AV581" s="14" t="s">
        <v>31</v>
      </c>
      <c r="AW581" s="14" t="s">
        <v>30</v>
      </c>
      <c r="AX581" s="14" t="s">
        <v>69</v>
      </c>
      <c r="AY581" s="164" t="s">
        <v>118</v>
      </c>
    </row>
    <row r="582" spans="2:51" s="13" customFormat="1" ht="11.25">
      <c r="B582" s="154"/>
      <c r="D582" s="155" t="s">
        <v>127</v>
      </c>
      <c r="E582" s="156" t="s">
        <v>3</v>
      </c>
      <c r="F582" s="157" t="s">
        <v>2465</v>
      </c>
      <c r="H582" s="158">
        <v>1</v>
      </c>
      <c r="I582" s="159"/>
      <c r="L582" s="154"/>
      <c r="M582" s="160"/>
      <c r="N582" s="161"/>
      <c r="O582" s="161"/>
      <c r="P582" s="161"/>
      <c r="Q582" s="161"/>
      <c r="R582" s="161"/>
      <c r="S582" s="161"/>
      <c r="T582" s="162"/>
      <c r="AT582" s="156" t="s">
        <v>127</v>
      </c>
      <c r="AU582" s="156" t="s">
        <v>78</v>
      </c>
      <c r="AV582" s="13" t="s">
        <v>78</v>
      </c>
      <c r="AW582" s="13" t="s">
        <v>30</v>
      </c>
      <c r="AX582" s="13" t="s">
        <v>31</v>
      </c>
      <c r="AY582" s="156" t="s">
        <v>118</v>
      </c>
    </row>
    <row r="583" spans="1:65" s="2" customFormat="1" ht="37.9" customHeight="1">
      <c r="A583" s="35"/>
      <c r="B583" s="140"/>
      <c r="C583" s="194" t="s">
        <v>2471</v>
      </c>
      <c r="D583" s="194" t="s">
        <v>445</v>
      </c>
      <c r="E583" s="195" t="s">
        <v>2472</v>
      </c>
      <c r="F583" s="196" t="s">
        <v>2468</v>
      </c>
      <c r="G583" s="197" t="s">
        <v>171</v>
      </c>
      <c r="H583" s="198">
        <v>1</v>
      </c>
      <c r="I583" s="199"/>
      <c r="J583" s="200">
        <f>ROUND(I583*H583,2)</f>
        <v>0</v>
      </c>
      <c r="K583" s="196" t="s">
        <v>3</v>
      </c>
      <c r="L583" s="201"/>
      <c r="M583" s="202" t="s">
        <v>3</v>
      </c>
      <c r="N583" s="203" t="s">
        <v>40</v>
      </c>
      <c r="O583" s="56"/>
      <c r="P583" s="150">
        <f>O583*H583</f>
        <v>0</v>
      </c>
      <c r="Q583" s="150">
        <v>0.004</v>
      </c>
      <c r="R583" s="150">
        <f>Q583*H583</f>
        <v>0.004</v>
      </c>
      <c r="S583" s="150">
        <v>0</v>
      </c>
      <c r="T583" s="151">
        <f>S583*H583</f>
        <v>0</v>
      </c>
      <c r="U583" s="35"/>
      <c r="V583" s="35"/>
      <c r="W583" s="35"/>
      <c r="X583" s="35"/>
      <c r="Y583" s="35"/>
      <c r="Z583" s="35"/>
      <c r="AA583" s="35"/>
      <c r="AB583" s="35"/>
      <c r="AC583" s="35"/>
      <c r="AD583" s="35"/>
      <c r="AE583" s="35"/>
      <c r="AR583" s="152" t="s">
        <v>160</v>
      </c>
      <c r="AT583" s="152" t="s">
        <v>445</v>
      </c>
      <c r="AU583" s="152" t="s">
        <v>78</v>
      </c>
      <c r="AY583" s="20" t="s">
        <v>118</v>
      </c>
      <c r="BE583" s="153">
        <f>IF(N583="základní",J583,0)</f>
        <v>0</v>
      </c>
      <c r="BF583" s="153">
        <f>IF(N583="snížená",J583,0)</f>
        <v>0</v>
      </c>
      <c r="BG583" s="153">
        <f>IF(N583="zákl. přenesená",J583,0)</f>
        <v>0</v>
      </c>
      <c r="BH583" s="153">
        <f>IF(N583="sníž. přenesená",J583,0)</f>
        <v>0</v>
      </c>
      <c r="BI583" s="153">
        <f>IF(N583="nulová",J583,0)</f>
        <v>0</v>
      </c>
      <c r="BJ583" s="20" t="s">
        <v>31</v>
      </c>
      <c r="BK583" s="153">
        <f>ROUND(I583*H583,2)</f>
        <v>0</v>
      </c>
      <c r="BL583" s="20" t="s">
        <v>125</v>
      </c>
      <c r="BM583" s="152" t="s">
        <v>2473</v>
      </c>
    </row>
    <row r="584" spans="2:51" s="14" customFormat="1" ht="11.25">
      <c r="B584" s="163"/>
      <c r="D584" s="155" t="s">
        <v>127</v>
      </c>
      <c r="E584" s="164" t="s">
        <v>3</v>
      </c>
      <c r="F584" s="165" t="s">
        <v>2470</v>
      </c>
      <c r="H584" s="164" t="s">
        <v>3</v>
      </c>
      <c r="I584" s="166"/>
      <c r="L584" s="163"/>
      <c r="M584" s="167"/>
      <c r="N584" s="168"/>
      <c r="O584" s="168"/>
      <c r="P584" s="168"/>
      <c r="Q584" s="168"/>
      <c r="R584" s="168"/>
      <c r="S584" s="168"/>
      <c r="T584" s="169"/>
      <c r="AT584" s="164" t="s">
        <v>127</v>
      </c>
      <c r="AU584" s="164" t="s">
        <v>78</v>
      </c>
      <c r="AV584" s="14" t="s">
        <v>31</v>
      </c>
      <c r="AW584" s="14" t="s">
        <v>30</v>
      </c>
      <c r="AX584" s="14" t="s">
        <v>69</v>
      </c>
      <c r="AY584" s="164" t="s">
        <v>118</v>
      </c>
    </row>
    <row r="585" spans="2:51" s="13" customFormat="1" ht="11.25">
      <c r="B585" s="154"/>
      <c r="D585" s="155" t="s">
        <v>127</v>
      </c>
      <c r="E585" s="156" t="s">
        <v>3</v>
      </c>
      <c r="F585" s="157" t="s">
        <v>2464</v>
      </c>
      <c r="H585" s="158">
        <v>1</v>
      </c>
      <c r="I585" s="159"/>
      <c r="L585" s="154"/>
      <c r="M585" s="160"/>
      <c r="N585" s="161"/>
      <c r="O585" s="161"/>
      <c r="P585" s="161"/>
      <c r="Q585" s="161"/>
      <c r="R585" s="161"/>
      <c r="S585" s="161"/>
      <c r="T585" s="162"/>
      <c r="AT585" s="156" t="s">
        <v>127</v>
      </c>
      <c r="AU585" s="156" t="s">
        <v>78</v>
      </c>
      <c r="AV585" s="13" t="s">
        <v>78</v>
      </c>
      <c r="AW585" s="13" t="s">
        <v>30</v>
      </c>
      <c r="AX585" s="13" t="s">
        <v>31</v>
      </c>
      <c r="AY585" s="156" t="s">
        <v>118</v>
      </c>
    </row>
    <row r="586" spans="1:65" s="2" customFormat="1" ht="37.9" customHeight="1">
      <c r="A586" s="35"/>
      <c r="B586" s="140"/>
      <c r="C586" s="194" t="s">
        <v>2474</v>
      </c>
      <c r="D586" s="194" t="s">
        <v>445</v>
      </c>
      <c r="E586" s="195" t="s">
        <v>2475</v>
      </c>
      <c r="F586" s="196" t="s">
        <v>2468</v>
      </c>
      <c r="G586" s="197" t="s">
        <v>171</v>
      </c>
      <c r="H586" s="198">
        <v>8</v>
      </c>
      <c r="I586" s="199"/>
      <c r="J586" s="200">
        <f>ROUND(I586*H586,2)</f>
        <v>0</v>
      </c>
      <c r="K586" s="196" t="s">
        <v>3</v>
      </c>
      <c r="L586" s="201"/>
      <c r="M586" s="202" t="s">
        <v>3</v>
      </c>
      <c r="N586" s="203" t="s">
        <v>40</v>
      </c>
      <c r="O586" s="56"/>
      <c r="P586" s="150">
        <f>O586*H586</f>
        <v>0</v>
      </c>
      <c r="Q586" s="150">
        <v>0.0024</v>
      </c>
      <c r="R586" s="150">
        <f>Q586*H586</f>
        <v>0.0192</v>
      </c>
      <c r="S586" s="150">
        <v>0</v>
      </c>
      <c r="T586" s="151">
        <f>S586*H586</f>
        <v>0</v>
      </c>
      <c r="U586" s="35"/>
      <c r="V586" s="35"/>
      <c r="W586" s="35"/>
      <c r="X586" s="35"/>
      <c r="Y586" s="35"/>
      <c r="Z586" s="35"/>
      <c r="AA586" s="35"/>
      <c r="AB586" s="35"/>
      <c r="AC586" s="35"/>
      <c r="AD586" s="35"/>
      <c r="AE586" s="35"/>
      <c r="AR586" s="152" t="s">
        <v>160</v>
      </c>
      <c r="AT586" s="152" t="s">
        <v>445</v>
      </c>
      <c r="AU586" s="152" t="s">
        <v>78</v>
      </c>
      <c r="AY586" s="20" t="s">
        <v>118</v>
      </c>
      <c r="BE586" s="153">
        <f>IF(N586="základní",J586,0)</f>
        <v>0</v>
      </c>
      <c r="BF586" s="153">
        <f>IF(N586="snížená",J586,0)</f>
        <v>0</v>
      </c>
      <c r="BG586" s="153">
        <f>IF(N586="zákl. přenesená",J586,0)</f>
        <v>0</v>
      </c>
      <c r="BH586" s="153">
        <f>IF(N586="sníž. přenesená",J586,0)</f>
        <v>0</v>
      </c>
      <c r="BI586" s="153">
        <f>IF(N586="nulová",J586,0)</f>
        <v>0</v>
      </c>
      <c r="BJ586" s="20" t="s">
        <v>31</v>
      </c>
      <c r="BK586" s="153">
        <f>ROUND(I586*H586,2)</f>
        <v>0</v>
      </c>
      <c r="BL586" s="20" t="s">
        <v>125</v>
      </c>
      <c r="BM586" s="152" t="s">
        <v>2476</v>
      </c>
    </row>
    <row r="587" spans="2:51" s="14" customFormat="1" ht="11.25">
      <c r="B587" s="163"/>
      <c r="D587" s="155" t="s">
        <v>127</v>
      </c>
      <c r="E587" s="164" t="s">
        <v>3</v>
      </c>
      <c r="F587" s="165" t="s">
        <v>2477</v>
      </c>
      <c r="H587" s="164" t="s">
        <v>3</v>
      </c>
      <c r="I587" s="166"/>
      <c r="L587" s="163"/>
      <c r="M587" s="167"/>
      <c r="N587" s="168"/>
      <c r="O587" s="168"/>
      <c r="P587" s="168"/>
      <c r="Q587" s="168"/>
      <c r="R587" s="168"/>
      <c r="S587" s="168"/>
      <c r="T587" s="169"/>
      <c r="AT587" s="164" t="s">
        <v>127</v>
      </c>
      <c r="AU587" s="164" t="s">
        <v>78</v>
      </c>
      <c r="AV587" s="14" t="s">
        <v>31</v>
      </c>
      <c r="AW587" s="14" t="s">
        <v>30</v>
      </c>
      <c r="AX587" s="14" t="s">
        <v>69</v>
      </c>
      <c r="AY587" s="164" t="s">
        <v>118</v>
      </c>
    </row>
    <row r="588" spans="2:51" s="13" customFormat="1" ht="11.25">
      <c r="B588" s="154"/>
      <c r="D588" s="155" t="s">
        <v>127</v>
      </c>
      <c r="E588" s="156" t="s">
        <v>3</v>
      </c>
      <c r="F588" s="157" t="s">
        <v>2460</v>
      </c>
      <c r="H588" s="158">
        <v>2</v>
      </c>
      <c r="I588" s="159"/>
      <c r="L588" s="154"/>
      <c r="M588" s="160"/>
      <c r="N588" s="161"/>
      <c r="O588" s="161"/>
      <c r="P588" s="161"/>
      <c r="Q588" s="161"/>
      <c r="R588" s="161"/>
      <c r="S588" s="161"/>
      <c r="T588" s="162"/>
      <c r="AT588" s="156" t="s">
        <v>127</v>
      </c>
      <c r="AU588" s="156" t="s">
        <v>78</v>
      </c>
      <c r="AV588" s="13" t="s">
        <v>78</v>
      </c>
      <c r="AW588" s="13" t="s">
        <v>30</v>
      </c>
      <c r="AX588" s="13" t="s">
        <v>69</v>
      </c>
      <c r="AY588" s="156" t="s">
        <v>118</v>
      </c>
    </row>
    <row r="589" spans="2:51" s="13" customFormat="1" ht="11.25">
      <c r="B589" s="154"/>
      <c r="D589" s="155" t="s">
        <v>127</v>
      </c>
      <c r="E589" s="156" t="s">
        <v>3</v>
      </c>
      <c r="F589" s="157" t="s">
        <v>2461</v>
      </c>
      <c r="H589" s="158">
        <v>3</v>
      </c>
      <c r="I589" s="159"/>
      <c r="L589" s="154"/>
      <c r="M589" s="160"/>
      <c r="N589" s="161"/>
      <c r="O589" s="161"/>
      <c r="P589" s="161"/>
      <c r="Q589" s="161"/>
      <c r="R589" s="161"/>
      <c r="S589" s="161"/>
      <c r="T589" s="162"/>
      <c r="AT589" s="156" t="s">
        <v>127</v>
      </c>
      <c r="AU589" s="156" t="s">
        <v>78</v>
      </c>
      <c r="AV589" s="13" t="s">
        <v>78</v>
      </c>
      <c r="AW589" s="13" t="s">
        <v>30</v>
      </c>
      <c r="AX589" s="13" t="s">
        <v>69</v>
      </c>
      <c r="AY589" s="156" t="s">
        <v>118</v>
      </c>
    </row>
    <row r="590" spans="2:51" s="13" customFormat="1" ht="11.25">
      <c r="B590" s="154"/>
      <c r="D590" s="155" t="s">
        <v>127</v>
      </c>
      <c r="E590" s="156" t="s">
        <v>3</v>
      </c>
      <c r="F590" s="157" t="s">
        <v>2462</v>
      </c>
      <c r="H590" s="158">
        <v>2</v>
      </c>
      <c r="I590" s="159"/>
      <c r="L590" s="154"/>
      <c r="M590" s="160"/>
      <c r="N590" s="161"/>
      <c r="O590" s="161"/>
      <c r="P590" s="161"/>
      <c r="Q590" s="161"/>
      <c r="R590" s="161"/>
      <c r="S590" s="161"/>
      <c r="T590" s="162"/>
      <c r="AT590" s="156" t="s">
        <v>127</v>
      </c>
      <c r="AU590" s="156" t="s">
        <v>78</v>
      </c>
      <c r="AV590" s="13" t="s">
        <v>78</v>
      </c>
      <c r="AW590" s="13" t="s">
        <v>30</v>
      </c>
      <c r="AX590" s="13" t="s">
        <v>69</v>
      </c>
      <c r="AY590" s="156" t="s">
        <v>118</v>
      </c>
    </row>
    <row r="591" spans="2:51" s="13" customFormat="1" ht="11.25">
      <c r="B591" s="154"/>
      <c r="D591" s="155" t="s">
        <v>127</v>
      </c>
      <c r="E591" s="156" t="s">
        <v>3</v>
      </c>
      <c r="F591" s="157" t="s">
        <v>2463</v>
      </c>
      <c r="H591" s="158">
        <v>1</v>
      </c>
      <c r="I591" s="159"/>
      <c r="L591" s="154"/>
      <c r="M591" s="160"/>
      <c r="N591" s="161"/>
      <c r="O591" s="161"/>
      <c r="P591" s="161"/>
      <c r="Q591" s="161"/>
      <c r="R591" s="161"/>
      <c r="S591" s="161"/>
      <c r="T591" s="162"/>
      <c r="AT591" s="156" t="s">
        <v>127</v>
      </c>
      <c r="AU591" s="156" t="s">
        <v>78</v>
      </c>
      <c r="AV591" s="13" t="s">
        <v>78</v>
      </c>
      <c r="AW591" s="13" t="s">
        <v>30</v>
      </c>
      <c r="AX591" s="13" t="s">
        <v>69</v>
      </c>
      <c r="AY591" s="156" t="s">
        <v>118</v>
      </c>
    </row>
    <row r="592" spans="2:51" s="15" customFormat="1" ht="11.25">
      <c r="B592" s="170"/>
      <c r="D592" s="155" t="s">
        <v>127</v>
      </c>
      <c r="E592" s="171" t="s">
        <v>3</v>
      </c>
      <c r="F592" s="172" t="s">
        <v>150</v>
      </c>
      <c r="H592" s="173">
        <v>8</v>
      </c>
      <c r="I592" s="174"/>
      <c r="L592" s="170"/>
      <c r="M592" s="175"/>
      <c r="N592" s="176"/>
      <c r="O592" s="176"/>
      <c r="P592" s="176"/>
      <c r="Q592" s="176"/>
      <c r="R592" s="176"/>
      <c r="S592" s="176"/>
      <c r="T592" s="177"/>
      <c r="AT592" s="171" t="s">
        <v>127</v>
      </c>
      <c r="AU592" s="171" t="s">
        <v>78</v>
      </c>
      <c r="AV592" s="15" t="s">
        <v>125</v>
      </c>
      <c r="AW592" s="15" t="s">
        <v>30</v>
      </c>
      <c r="AX592" s="15" t="s">
        <v>31</v>
      </c>
      <c r="AY592" s="171" t="s">
        <v>118</v>
      </c>
    </row>
    <row r="593" spans="1:65" s="2" customFormat="1" ht="16.5" customHeight="1">
      <c r="A593" s="35"/>
      <c r="B593" s="140"/>
      <c r="C593" s="141" t="s">
        <v>2478</v>
      </c>
      <c r="D593" s="141" t="s">
        <v>121</v>
      </c>
      <c r="E593" s="142" t="s">
        <v>2479</v>
      </c>
      <c r="F593" s="143" t="s">
        <v>2480</v>
      </c>
      <c r="G593" s="144" t="s">
        <v>171</v>
      </c>
      <c r="H593" s="145">
        <v>3</v>
      </c>
      <c r="I593" s="146"/>
      <c r="J593" s="147">
        <f>ROUND(I593*H593,2)</f>
        <v>0</v>
      </c>
      <c r="K593" s="143" t="s">
        <v>271</v>
      </c>
      <c r="L593" s="36"/>
      <c r="M593" s="148" t="s">
        <v>3</v>
      </c>
      <c r="N593" s="149" t="s">
        <v>40</v>
      </c>
      <c r="O593" s="56"/>
      <c r="P593" s="150">
        <f>O593*H593</f>
        <v>0</v>
      </c>
      <c r="Q593" s="150">
        <v>1E-05</v>
      </c>
      <c r="R593" s="150">
        <f>Q593*H593</f>
        <v>3.0000000000000004E-05</v>
      </c>
      <c r="S593" s="150">
        <v>0</v>
      </c>
      <c r="T593" s="151">
        <f>S593*H593</f>
        <v>0</v>
      </c>
      <c r="U593" s="35"/>
      <c r="V593" s="35"/>
      <c r="W593" s="35"/>
      <c r="X593" s="35"/>
      <c r="Y593" s="35"/>
      <c r="Z593" s="35"/>
      <c r="AA593" s="35"/>
      <c r="AB593" s="35"/>
      <c r="AC593" s="35"/>
      <c r="AD593" s="35"/>
      <c r="AE593" s="35"/>
      <c r="AR593" s="152" t="s">
        <v>125</v>
      </c>
      <c r="AT593" s="152" t="s">
        <v>121</v>
      </c>
      <c r="AU593" s="152" t="s">
        <v>78</v>
      </c>
      <c r="AY593" s="20" t="s">
        <v>118</v>
      </c>
      <c r="BE593" s="153">
        <f>IF(N593="základní",J593,0)</f>
        <v>0</v>
      </c>
      <c r="BF593" s="153">
        <f>IF(N593="snížená",J593,0)</f>
        <v>0</v>
      </c>
      <c r="BG593" s="153">
        <f>IF(N593="zákl. přenesená",J593,0)</f>
        <v>0</v>
      </c>
      <c r="BH593" s="153">
        <f>IF(N593="sníž. přenesená",J593,0)</f>
        <v>0</v>
      </c>
      <c r="BI593" s="153">
        <f>IF(N593="nulová",J593,0)</f>
        <v>0</v>
      </c>
      <c r="BJ593" s="20" t="s">
        <v>31</v>
      </c>
      <c r="BK593" s="153">
        <f>ROUND(I593*H593,2)</f>
        <v>0</v>
      </c>
      <c r="BL593" s="20" t="s">
        <v>125</v>
      </c>
      <c r="BM593" s="152" t="s">
        <v>2481</v>
      </c>
    </row>
    <row r="594" spans="1:47" s="2" customFormat="1" ht="11.25">
      <c r="A594" s="35"/>
      <c r="B594" s="36"/>
      <c r="C594" s="35"/>
      <c r="D594" s="181" t="s">
        <v>273</v>
      </c>
      <c r="E594" s="35"/>
      <c r="F594" s="182" t="s">
        <v>2482</v>
      </c>
      <c r="G594" s="35"/>
      <c r="H594" s="35"/>
      <c r="I594" s="183"/>
      <c r="J594" s="35"/>
      <c r="K594" s="35"/>
      <c r="L594" s="36"/>
      <c r="M594" s="184"/>
      <c r="N594" s="185"/>
      <c r="O594" s="56"/>
      <c r="P594" s="56"/>
      <c r="Q594" s="56"/>
      <c r="R594" s="56"/>
      <c r="S594" s="56"/>
      <c r="T594" s="57"/>
      <c r="U594" s="35"/>
      <c r="V594" s="35"/>
      <c r="W594" s="35"/>
      <c r="X594" s="35"/>
      <c r="Y594" s="35"/>
      <c r="Z594" s="35"/>
      <c r="AA594" s="35"/>
      <c r="AB594" s="35"/>
      <c r="AC594" s="35"/>
      <c r="AD594" s="35"/>
      <c r="AE594" s="35"/>
      <c r="AT594" s="20" t="s">
        <v>273</v>
      </c>
      <c r="AU594" s="20" t="s">
        <v>78</v>
      </c>
    </row>
    <row r="595" spans="2:51" s="14" customFormat="1" ht="22.5">
      <c r="B595" s="163"/>
      <c r="D595" s="155" t="s">
        <v>127</v>
      </c>
      <c r="E595" s="164" t="s">
        <v>3</v>
      </c>
      <c r="F595" s="165" t="s">
        <v>2483</v>
      </c>
      <c r="H595" s="164" t="s">
        <v>3</v>
      </c>
      <c r="I595" s="166"/>
      <c r="L595" s="163"/>
      <c r="M595" s="167"/>
      <c r="N595" s="168"/>
      <c r="O595" s="168"/>
      <c r="P595" s="168"/>
      <c r="Q595" s="168"/>
      <c r="R595" s="168"/>
      <c r="S595" s="168"/>
      <c r="T595" s="169"/>
      <c r="AT595" s="164" t="s">
        <v>127</v>
      </c>
      <c r="AU595" s="164" t="s">
        <v>78</v>
      </c>
      <c r="AV595" s="14" t="s">
        <v>31</v>
      </c>
      <c r="AW595" s="14" t="s">
        <v>30</v>
      </c>
      <c r="AX595" s="14" t="s">
        <v>69</v>
      </c>
      <c r="AY595" s="164" t="s">
        <v>118</v>
      </c>
    </row>
    <row r="596" spans="2:51" s="13" customFormat="1" ht="11.25">
      <c r="B596" s="154"/>
      <c r="D596" s="155" t="s">
        <v>127</v>
      </c>
      <c r="E596" s="156" t="s">
        <v>3</v>
      </c>
      <c r="F596" s="157" t="s">
        <v>2464</v>
      </c>
      <c r="H596" s="158">
        <v>1</v>
      </c>
      <c r="I596" s="159"/>
      <c r="L596" s="154"/>
      <c r="M596" s="160"/>
      <c r="N596" s="161"/>
      <c r="O596" s="161"/>
      <c r="P596" s="161"/>
      <c r="Q596" s="161"/>
      <c r="R596" s="161"/>
      <c r="S596" s="161"/>
      <c r="T596" s="162"/>
      <c r="AT596" s="156" t="s">
        <v>127</v>
      </c>
      <c r="AU596" s="156" t="s">
        <v>78</v>
      </c>
      <c r="AV596" s="13" t="s">
        <v>78</v>
      </c>
      <c r="AW596" s="13" t="s">
        <v>30</v>
      </c>
      <c r="AX596" s="13" t="s">
        <v>69</v>
      </c>
      <c r="AY596" s="156" t="s">
        <v>118</v>
      </c>
    </row>
    <row r="597" spans="2:51" s="13" customFormat="1" ht="11.25">
      <c r="B597" s="154"/>
      <c r="D597" s="155" t="s">
        <v>127</v>
      </c>
      <c r="E597" s="156" t="s">
        <v>3</v>
      </c>
      <c r="F597" s="157" t="s">
        <v>2484</v>
      </c>
      <c r="H597" s="158">
        <v>1</v>
      </c>
      <c r="I597" s="159"/>
      <c r="L597" s="154"/>
      <c r="M597" s="160"/>
      <c r="N597" s="161"/>
      <c r="O597" s="161"/>
      <c r="P597" s="161"/>
      <c r="Q597" s="161"/>
      <c r="R597" s="161"/>
      <c r="S597" s="161"/>
      <c r="T597" s="162"/>
      <c r="AT597" s="156" t="s">
        <v>127</v>
      </c>
      <c r="AU597" s="156" t="s">
        <v>78</v>
      </c>
      <c r="AV597" s="13" t="s">
        <v>78</v>
      </c>
      <c r="AW597" s="13" t="s">
        <v>30</v>
      </c>
      <c r="AX597" s="13" t="s">
        <v>69</v>
      </c>
      <c r="AY597" s="156" t="s">
        <v>118</v>
      </c>
    </row>
    <row r="598" spans="2:51" s="13" customFormat="1" ht="11.25">
      <c r="B598" s="154"/>
      <c r="D598" s="155" t="s">
        <v>127</v>
      </c>
      <c r="E598" s="156" t="s">
        <v>3</v>
      </c>
      <c r="F598" s="157" t="s">
        <v>2485</v>
      </c>
      <c r="H598" s="158">
        <v>1</v>
      </c>
      <c r="I598" s="159"/>
      <c r="L598" s="154"/>
      <c r="M598" s="160"/>
      <c r="N598" s="161"/>
      <c r="O598" s="161"/>
      <c r="P598" s="161"/>
      <c r="Q598" s="161"/>
      <c r="R598" s="161"/>
      <c r="S598" s="161"/>
      <c r="T598" s="162"/>
      <c r="AT598" s="156" t="s">
        <v>127</v>
      </c>
      <c r="AU598" s="156" t="s">
        <v>78</v>
      </c>
      <c r="AV598" s="13" t="s">
        <v>78</v>
      </c>
      <c r="AW598" s="13" t="s">
        <v>30</v>
      </c>
      <c r="AX598" s="13" t="s">
        <v>69</v>
      </c>
      <c r="AY598" s="156" t="s">
        <v>118</v>
      </c>
    </row>
    <row r="599" spans="2:51" s="15" customFormat="1" ht="11.25">
      <c r="B599" s="170"/>
      <c r="D599" s="155" t="s">
        <v>127</v>
      </c>
      <c r="E599" s="171" t="s">
        <v>3</v>
      </c>
      <c r="F599" s="172" t="s">
        <v>150</v>
      </c>
      <c r="H599" s="173">
        <v>3</v>
      </c>
      <c r="I599" s="174"/>
      <c r="L599" s="170"/>
      <c r="M599" s="175"/>
      <c r="N599" s="176"/>
      <c r="O599" s="176"/>
      <c r="P599" s="176"/>
      <c r="Q599" s="176"/>
      <c r="R599" s="176"/>
      <c r="S599" s="176"/>
      <c r="T599" s="177"/>
      <c r="AT599" s="171" t="s">
        <v>127</v>
      </c>
      <c r="AU599" s="171" t="s">
        <v>78</v>
      </c>
      <c r="AV599" s="15" t="s">
        <v>125</v>
      </c>
      <c r="AW599" s="15" t="s">
        <v>30</v>
      </c>
      <c r="AX599" s="15" t="s">
        <v>31</v>
      </c>
      <c r="AY599" s="171" t="s">
        <v>118</v>
      </c>
    </row>
    <row r="600" spans="1:65" s="2" customFormat="1" ht="16.5" customHeight="1">
      <c r="A600" s="35"/>
      <c r="B600" s="140"/>
      <c r="C600" s="141" t="s">
        <v>2486</v>
      </c>
      <c r="D600" s="141" t="s">
        <v>121</v>
      </c>
      <c r="E600" s="142" t="s">
        <v>2487</v>
      </c>
      <c r="F600" s="143" t="s">
        <v>2488</v>
      </c>
      <c r="G600" s="144" t="s">
        <v>171</v>
      </c>
      <c r="H600" s="145">
        <v>2</v>
      </c>
      <c r="I600" s="146"/>
      <c r="J600" s="147">
        <f>ROUND(I600*H600,2)</f>
        <v>0</v>
      </c>
      <c r="K600" s="143" t="s">
        <v>271</v>
      </c>
      <c r="L600" s="36"/>
      <c r="M600" s="148" t="s">
        <v>3</v>
      </c>
      <c r="N600" s="149" t="s">
        <v>40</v>
      </c>
      <c r="O600" s="56"/>
      <c r="P600" s="150">
        <f>O600*H600</f>
        <v>0</v>
      </c>
      <c r="Q600" s="150">
        <v>0.00105</v>
      </c>
      <c r="R600" s="150">
        <f>Q600*H600</f>
        <v>0.0021</v>
      </c>
      <c r="S600" s="150">
        <v>0</v>
      </c>
      <c r="T600" s="151">
        <f>S600*H600</f>
        <v>0</v>
      </c>
      <c r="U600" s="35"/>
      <c r="V600" s="35"/>
      <c r="W600" s="35"/>
      <c r="X600" s="35"/>
      <c r="Y600" s="35"/>
      <c r="Z600" s="35"/>
      <c r="AA600" s="35"/>
      <c r="AB600" s="35"/>
      <c r="AC600" s="35"/>
      <c r="AD600" s="35"/>
      <c r="AE600" s="35"/>
      <c r="AR600" s="152" t="s">
        <v>125</v>
      </c>
      <c r="AT600" s="152" t="s">
        <v>121</v>
      </c>
      <c r="AU600" s="152" t="s">
        <v>78</v>
      </c>
      <c r="AY600" s="20" t="s">
        <v>118</v>
      </c>
      <c r="BE600" s="153">
        <f>IF(N600="základní",J600,0)</f>
        <v>0</v>
      </c>
      <c r="BF600" s="153">
        <f>IF(N600="snížená",J600,0)</f>
        <v>0</v>
      </c>
      <c r="BG600" s="153">
        <f>IF(N600="zákl. přenesená",J600,0)</f>
        <v>0</v>
      </c>
      <c r="BH600" s="153">
        <f>IF(N600="sníž. přenesená",J600,0)</f>
        <v>0</v>
      </c>
      <c r="BI600" s="153">
        <f>IF(N600="nulová",J600,0)</f>
        <v>0</v>
      </c>
      <c r="BJ600" s="20" t="s">
        <v>31</v>
      </c>
      <c r="BK600" s="153">
        <f>ROUND(I600*H600,2)</f>
        <v>0</v>
      </c>
      <c r="BL600" s="20" t="s">
        <v>125</v>
      </c>
      <c r="BM600" s="152" t="s">
        <v>2489</v>
      </c>
    </row>
    <row r="601" spans="1:47" s="2" customFormat="1" ht="11.25">
      <c r="A601" s="35"/>
      <c r="B601" s="36"/>
      <c r="C601" s="35"/>
      <c r="D601" s="181" t="s">
        <v>273</v>
      </c>
      <c r="E601" s="35"/>
      <c r="F601" s="182" t="s">
        <v>2490</v>
      </c>
      <c r="G601" s="35"/>
      <c r="H601" s="35"/>
      <c r="I601" s="183"/>
      <c r="J601" s="35"/>
      <c r="K601" s="35"/>
      <c r="L601" s="36"/>
      <c r="M601" s="184"/>
      <c r="N601" s="185"/>
      <c r="O601" s="56"/>
      <c r="P601" s="56"/>
      <c r="Q601" s="56"/>
      <c r="R601" s="56"/>
      <c r="S601" s="56"/>
      <c r="T601" s="57"/>
      <c r="U601" s="35"/>
      <c r="V601" s="35"/>
      <c r="W601" s="35"/>
      <c r="X601" s="35"/>
      <c r="Y601" s="35"/>
      <c r="Z601" s="35"/>
      <c r="AA601" s="35"/>
      <c r="AB601" s="35"/>
      <c r="AC601" s="35"/>
      <c r="AD601" s="35"/>
      <c r="AE601" s="35"/>
      <c r="AT601" s="20" t="s">
        <v>273</v>
      </c>
      <c r="AU601" s="20" t="s">
        <v>78</v>
      </c>
    </row>
    <row r="602" spans="2:51" s="14" customFormat="1" ht="11.25">
      <c r="B602" s="163"/>
      <c r="D602" s="155" t="s">
        <v>127</v>
      </c>
      <c r="E602" s="164" t="s">
        <v>3</v>
      </c>
      <c r="F602" s="165" t="s">
        <v>2459</v>
      </c>
      <c r="H602" s="164" t="s">
        <v>3</v>
      </c>
      <c r="I602" s="166"/>
      <c r="L602" s="163"/>
      <c r="M602" s="167"/>
      <c r="N602" s="168"/>
      <c r="O602" s="168"/>
      <c r="P602" s="168"/>
      <c r="Q602" s="168"/>
      <c r="R602" s="168"/>
      <c r="S602" s="168"/>
      <c r="T602" s="169"/>
      <c r="AT602" s="164" t="s">
        <v>127</v>
      </c>
      <c r="AU602" s="164" t="s">
        <v>78</v>
      </c>
      <c r="AV602" s="14" t="s">
        <v>31</v>
      </c>
      <c r="AW602" s="14" t="s">
        <v>30</v>
      </c>
      <c r="AX602" s="14" t="s">
        <v>69</v>
      </c>
      <c r="AY602" s="164" t="s">
        <v>118</v>
      </c>
    </row>
    <row r="603" spans="2:51" s="13" customFormat="1" ht="11.25">
      <c r="B603" s="154"/>
      <c r="D603" s="155" t="s">
        <v>127</v>
      </c>
      <c r="E603" s="156" t="s">
        <v>3</v>
      </c>
      <c r="F603" s="157" t="s">
        <v>2491</v>
      </c>
      <c r="H603" s="158">
        <v>2</v>
      </c>
      <c r="I603" s="159"/>
      <c r="L603" s="154"/>
      <c r="M603" s="160"/>
      <c r="N603" s="161"/>
      <c r="O603" s="161"/>
      <c r="P603" s="161"/>
      <c r="Q603" s="161"/>
      <c r="R603" s="161"/>
      <c r="S603" s="161"/>
      <c r="T603" s="162"/>
      <c r="AT603" s="156" t="s">
        <v>127</v>
      </c>
      <c r="AU603" s="156" t="s">
        <v>78</v>
      </c>
      <c r="AV603" s="13" t="s">
        <v>78</v>
      </c>
      <c r="AW603" s="13" t="s">
        <v>30</v>
      </c>
      <c r="AX603" s="13" t="s">
        <v>31</v>
      </c>
      <c r="AY603" s="156" t="s">
        <v>118</v>
      </c>
    </row>
    <row r="604" spans="1:65" s="2" customFormat="1" ht="37.9" customHeight="1">
      <c r="A604" s="35"/>
      <c r="B604" s="140"/>
      <c r="C604" s="194" t="s">
        <v>2492</v>
      </c>
      <c r="D604" s="194" t="s">
        <v>445</v>
      </c>
      <c r="E604" s="195" t="s">
        <v>2493</v>
      </c>
      <c r="F604" s="196" t="s">
        <v>2468</v>
      </c>
      <c r="G604" s="197" t="s">
        <v>171</v>
      </c>
      <c r="H604" s="198">
        <v>2</v>
      </c>
      <c r="I604" s="199"/>
      <c r="J604" s="200">
        <f>ROUND(I604*H604,2)</f>
        <v>0</v>
      </c>
      <c r="K604" s="196" t="s">
        <v>3</v>
      </c>
      <c r="L604" s="201"/>
      <c r="M604" s="202" t="s">
        <v>3</v>
      </c>
      <c r="N604" s="203" t="s">
        <v>40</v>
      </c>
      <c r="O604" s="56"/>
      <c r="P604" s="150">
        <f>O604*H604</f>
        <v>0</v>
      </c>
      <c r="Q604" s="150">
        <v>0.0077</v>
      </c>
      <c r="R604" s="150">
        <f>Q604*H604</f>
        <v>0.0154</v>
      </c>
      <c r="S604" s="150">
        <v>0</v>
      </c>
      <c r="T604" s="151">
        <f>S604*H604</f>
        <v>0</v>
      </c>
      <c r="U604" s="35"/>
      <c r="V604" s="35"/>
      <c r="W604" s="35"/>
      <c r="X604" s="35"/>
      <c r="Y604" s="35"/>
      <c r="Z604" s="35"/>
      <c r="AA604" s="35"/>
      <c r="AB604" s="35"/>
      <c r="AC604" s="35"/>
      <c r="AD604" s="35"/>
      <c r="AE604" s="35"/>
      <c r="AR604" s="152" t="s">
        <v>160</v>
      </c>
      <c r="AT604" s="152" t="s">
        <v>445</v>
      </c>
      <c r="AU604" s="152" t="s">
        <v>78</v>
      </c>
      <c r="AY604" s="20" t="s">
        <v>118</v>
      </c>
      <c r="BE604" s="153">
        <f>IF(N604="základní",J604,0)</f>
        <v>0</v>
      </c>
      <c r="BF604" s="153">
        <f>IF(N604="snížená",J604,0)</f>
        <v>0</v>
      </c>
      <c r="BG604" s="153">
        <f>IF(N604="zákl. přenesená",J604,0)</f>
        <v>0</v>
      </c>
      <c r="BH604" s="153">
        <f>IF(N604="sníž. přenesená",J604,0)</f>
        <v>0</v>
      </c>
      <c r="BI604" s="153">
        <f>IF(N604="nulová",J604,0)</f>
        <v>0</v>
      </c>
      <c r="BJ604" s="20" t="s">
        <v>31</v>
      </c>
      <c r="BK604" s="153">
        <f>ROUND(I604*H604,2)</f>
        <v>0</v>
      </c>
      <c r="BL604" s="20" t="s">
        <v>125</v>
      </c>
      <c r="BM604" s="152" t="s">
        <v>2494</v>
      </c>
    </row>
    <row r="605" spans="2:51" s="13" customFormat="1" ht="11.25">
      <c r="B605" s="154"/>
      <c r="D605" s="155" t="s">
        <v>127</v>
      </c>
      <c r="E605" s="156" t="s">
        <v>3</v>
      </c>
      <c r="F605" s="157" t="s">
        <v>2491</v>
      </c>
      <c r="H605" s="158">
        <v>2</v>
      </c>
      <c r="I605" s="159"/>
      <c r="L605" s="154"/>
      <c r="M605" s="160"/>
      <c r="N605" s="161"/>
      <c r="O605" s="161"/>
      <c r="P605" s="161"/>
      <c r="Q605" s="161"/>
      <c r="R605" s="161"/>
      <c r="S605" s="161"/>
      <c r="T605" s="162"/>
      <c r="AT605" s="156" t="s">
        <v>127</v>
      </c>
      <c r="AU605" s="156" t="s">
        <v>78</v>
      </c>
      <c r="AV605" s="13" t="s">
        <v>78</v>
      </c>
      <c r="AW605" s="13" t="s">
        <v>30</v>
      </c>
      <c r="AX605" s="13" t="s">
        <v>31</v>
      </c>
      <c r="AY605" s="156" t="s">
        <v>118</v>
      </c>
    </row>
    <row r="606" spans="1:65" s="2" customFormat="1" ht="16.5" customHeight="1">
      <c r="A606" s="35"/>
      <c r="B606" s="140"/>
      <c r="C606" s="141" t="s">
        <v>2495</v>
      </c>
      <c r="D606" s="141" t="s">
        <v>121</v>
      </c>
      <c r="E606" s="142" t="s">
        <v>2496</v>
      </c>
      <c r="F606" s="143" t="s">
        <v>2497</v>
      </c>
      <c r="G606" s="144" t="s">
        <v>171</v>
      </c>
      <c r="H606" s="145">
        <v>10</v>
      </c>
      <c r="I606" s="146"/>
      <c r="J606" s="147">
        <f>ROUND(I606*H606,2)</f>
        <v>0</v>
      </c>
      <c r="K606" s="143" t="s">
        <v>271</v>
      </c>
      <c r="L606" s="36"/>
      <c r="M606" s="148" t="s">
        <v>3</v>
      </c>
      <c r="N606" s="149" t="s">
        <v>40</v>
      </c>
      <c r="O606" s="56"/>
      <c r="P606" s="150">
        <f>O606*H606</f>
        <v>0</v>
      </c>
      <c r="Q606" s="150">
        <v>0.11241</v>
      </c>
      <c r="R606" s="150">
        <f>Q606*H606</f>
        <v>1.1240999999999999</v>
      </c>
      <c r="S606" s="150">
        <v>0</v>
      </c>
      <c r="T606" s="151">
        <f>S606*H606</f>
        <v>0</v>
      </c>
      <c r="U606" s="35"/>
      <c r="V606" s="35"/>
      <c r="W606" s="35"/>
      <c r="X606" s="35"/>
      <c r="Y606" s="35"/>
      <c r="Z606" s="35"/>
      <c r="AA606" s="35"/>
      <c r="AB606" s="35"/>
      <c r="AC606" s="35"/>
      <c r="AD606" s="35"/>
      <c r="AE606" s="35"/>
      <c r="AR606" s="152" t="s">
        <v>125</v>
      </c>
      <c r="AT606" s="152" t="s">
        <v>121</v>
      </c>
      <c r="AU606" s="152" t="s">
        <v>78</v>
      </c>
      <c r="AY606" s="20" t="s">
        <v>118</v>
      </c>
      <c r="BE606" s="153">
        <f>IF(N606="základní",J606,0)</f>
        <v>0</v>
      </c>
      <c r="BF606" s="153">
        <f>IF(N606="snížená",J606,0)</f>
        <v>0</v>
      </c>
      <c r="BG606" s="153">
        <f>IF(N606="zákl. přenesená",J606,0)</f>
        <v>0</v>
      </c>
      <c r="BH606" s="153">
        <f>IF(N606="sníž. přenesená",J606,0)</f>
        <v>0</v>
      </c>
      <c r="BI606" s="153">
        <f>IF(N606="nulová",J606,0)</f>
        <v>0</v>
      </c>
      <c r="BJ606" s="20" t="s">
        <v>31</v>
      </c>
      <c r="BK606" s="153">
        <f>ROUND(I606*H606,2)</f>
        <v>0</v>
      </c>
      <c r="BL606" s="20" t="s">
        <v>125</v>
      </c>
      <c r="BM606" s="152" t="s">
        <v>2498</v>
      </c>
    </row>
    <row r="607" spans="1:47" s="2" customFormat="1" ht="11.25">
      <c r="A607" s="35"/>
      <c r="B607" s="36"/>
      <c r="C607" s="35"/>
      <c r="D607" s="181" t="s">
        <v>273</v>
      </c>
      <c r="E607" s="35"/>
      <c r="F607" s="182" t="s">
        <v>2499</v>
      </c>
      <c r="G607" s="35"/>
      <c r="H607" s="35"/>
      <c r="I607" s="183"/>
      <c r="J607" s="35"/>
      <c r="K607" s="35"/>
      <c r="L607" s="36"/>
      <c r="M607" s="184"/>
      <c r="N607" s="185"/>
      <c r="O607" s="56"/>
      <c r="P607" s="56"/>
      <c r="Q607" s="56"/>
      <c r="R607" s="56"/>
      <c r="S607" s="56"/>
      <c r="T607" s="57"/>
      <c r="U607" s="35"/>
      <c r="V607" s="35"/>
      <c r="W607" s="35"/>
      <c r="X607" s="35"/>
      <c r="Y607" s="35"/>
      <c r="Z607" s="35"/>
      <c r="AA607" s="35"/>
      <c r="AB607" s="35"/>
      <c r="AC607" s="35"/>
      <c r="AD607" s="35"/>
      <c r="AE607" s="35"/>
      <c r="AT607" s="20" t="s">
        <v>273</v>
      </c>
      <c r="AU607" s="20" t="s">
        <v>78</v>
      </c>
    </row>
    <row r="608" spans="1:65" s="2" customFormat="1" ht="16.5" customHeight="1">
      <c r="A608" s="35"/>
      <c r="B608" s="140"/>
      <c r="C608" s="194" t="s">
        <v>2500</v>
      </c>
      <c r="D608" s="194" t="s">
        <v>445</v>
      </c>
      <c r="E608" s="195" t="s">
        <v>2501</v>
      </c>
      <c r="F608" s="196" t="s">
        <v>2502</v>
      </c>
      <c r="G608" s="197" t="s">
        <v>171</v>
      </c>
      <c r="H608" s="198">
        <v>10</v>
      </c>
      <c r="I608" s="199"/>
      <c r="J608" s="200">
        <f>ROUND(I608*H608,2)</f>
        <v>0</v>
      </c>
      <c r="K608" s="196" t="s">
        <v>271</v>
      </c>
      <c r="L608" s="201"/>
      <c r="M608" s="202" t="s">
        <v>3</v>
      </c>
      <c r="N608" s="203" t="s">
        <v>40</v>
      </c>
      <c r="O608" s="56"/>
      <c r="P608" s="150">
        <f>O608*H608</f>
        <v>0</v>
      </c>
      <c r="Q608" s="150">
        <v>0.0061</v>
      </c>
      <c r="R608" s="150">
        <f>Q608*H608</f>
        <v>0.061000000000000006</v>
      </c>
      <c r="S608" s="150">
        <v>0</v>
      </c>
      <c r="T608" s="151">
        <f>S608*H608</f>
        <v>0</v>
      </c>
      <c r="U608" s="35"/>
      <c r="V608" s="35"/>
      <c r="W608" s="35"/>
      <c r="X608" s="35"/>
      <c r="Y608" s="35"/>
      <c r="Z608" s="35"/>
      <c r="AA608" s="35"/>
      <c r="AB608" s="35"/>
      <c r="AC608" s="35"/>
      <c r="AD608" s="35"/>
      <c r="AE608" s="35"/>
      <c r="AR608" s="152" t="s">
        <v>160</v>
      </c>
      <c r="AT608" s="152" t="s">
        <v>445</v>
      </c>
      <c r="AU608" s="152" t="s">
        <v>78</v>
      </c>
      <c r="AY608" s="20" t="s">
        <v>118</v>
      </c>
      <c r="BE608" s="153">
        <f>IF(N608="základní",J608,0)</f>
        <v>0</v>
      </c>
      <c r="BF608" s="153">
        <f>IF(N608="snížená",J608,0)</f>
        <v>0</v>
      </c>
      <c r="BG608" s="153">
        <f>IF(N608="zákl. přenesená",J608,0)</f>
        <v>0</v>
      </c>
      <c r="BH608" s="153">
        <f>IF(N608="sníž. přenesená",J608,0)</f>
        <v>0</v>
      </c>
      <c r="BI608" s="153">
        <f>IF(N608="nulová",J608,0)</f>
        <v>0</v>
      </c>
      <c r="BJ608" s="20" t="s">
        <v>31</v>
      </c>
      <c r="BK608" s="153">
        <f>ROUND(I608*H608,2)</f>
        <v>0</v>
      </c>
      <c r="BL608" s="20" t="s">
        <v>125</v>
      </c>
      <c r="BM608" s="152" t="s">
        <v>2503</v>
      </c>
    </row>
    <row r="609" spans="1:65" s="2" customFormat="1" ht="16.5" customHeight="1">
      <c r="A609" s="35"/>
      <c r="B609" s="140"/>
      <c r="C609" s="194" t="s">
        <v>2504</v>
      </c>
      <c r="D609" s="194" t="s">
        <v>445</v>
      </c>
      <c r="E609" s="195" t="s">
        <v>2505</v>
      </c>
      <c r="F609" s="196" t="s">
        <v>2506</v>
      </c>
      <c r="G609" s="197" t="s">
        <v>171</v>
      </c>
      <c r="H609" s="198">
        <v>10</v>
      </c>
      <c r="I609" s="199"/>
      <c r="J609" s="200">
        <f>ROUND(I609*H609,2)</f>
        <v>0</v>
      </c>
      <c r="K609" s="196" t="s">
        <v>271</v>
      </c>
      <c r="L609" s="201"/>
      <c r="M609" s="202" t="s">
        <v>3</v>
      </c>
      <c r="N609" s="203" t="s">
        <v>40</v>
      </c>
      <c r="O609" s="56"/>
      <c r="P609" s="150">
        <f>O609*H609</f>
        <v>0</v>
      </c>
      <c r="Q609" s="150">
        <v>0.003</v>
      </c>
      <c r="R609" s="150">
        <f>Q609*H609</f>
        <v>0.03</v>
      </c>
      <c r="S609" s="150">
        <v>0</v>
      </c>
      <c r="T609" s="151">
        <f>S609*H609</f>
        <v>0</v>
      </c>
      <c r="U609" s="35"/>
      <c r="V609" s="35"/>
      <c r="W609" s="35"/>
      <c r="X609" s="35"/>
      <c r="Y609" s="35"/>
      <c r="Z609" s="35"/>
      <c r="AA609" s="35"/>
      <c r="AB609" s="35"/>
      <c r="AC609" s="35"/>
      <c r="AD609" s="35"/>
      <c r="AE609" s="35"/>
      <c r="AR609" s="152" t="s">
        <v>160</v>
      </c>
      <c r="AT609" s="152" t="s">
        <v>445</v>
      </c>
      <c r="AU609" s="152" t="s">
        <v>78</v>
      </c>
      <c r="AY609" s="20" t="s">
        <v>118</v>
      </c>
      <c r="BE609" s="153">
        <f>IF(N609="základní",J609,0)</f>
        <v>0</v>
      </c>
      <c r="BF609" s="153">
        <f>IF(N609="snížená",J609,0)</f>
        <v>0</v>
      </c>
      <c r="BG609" s="153">
        <f>IF(N609="zákl. přenesená",J609,0)</f>
        <v>0</v>
      </c>
      <c r="BH609" s="153">
        <f>IF(N609="sníž. přenesená",J609,0)</f>
        <v>0</v>
      </c>
      <c r="BI609" s="153">
        <f>IF(N609="nulová",J609,0)</f>
        <v>0</v>
      </c>
      <c r="BJ609" s="20" t="s">
        <v>31</v>
      </c>
      <c r="BK609" s="153">
        <f>ROUND(I609*H609,2)</f>
        <v>0</v>
      </c>
      <c r="BL609" s="20" t="s">
        <v>125</v>
      </c>
      <c r="BM609" s="152" t="s">
        <v>2507</v>
      </c>
    </row>
    <row r="610" spans="1:65" s="2" customFormat="1" ht="16.5" customHeight="1">
      <c r="A610" s="35"/>
      <c r="B610" s="140"/>
      <c r="C610" s="194" t="s">
        <v>2508</v>
      </c>
      <c r="D610" s="194" t="s">
        <v>445</v>
      </c>
      <c r="E610" s="195" t="s">
        <v>2509</v>
      </c>
      <c r="F610" s="196" t="s">
        <v>2510</v>
      </c>
      <c r="G610" s="197" t="s">
        <v>171</v>
      </c>
      <c r="H610" s="198">
        <v>24</v>
      </c>
      <c r="I610" s="199"/>
      <c r="J610" s="200">
        <f>ROUND(I610*H610,2)</f>
        <v>0</v>
      </c>
      <c r="K610" s="196" t="s">
        <v>271</v>
      </c>
      <c r="L610" s="201"/>
      <c r="M610" s="202" t="s">
        <v>3</v>
      </c>
      <c r="N610" s="203" t="s">
        <v>40</v>
      </c>
      <c r="O610" s="56"/>
      <c r="P610" s="150">
        <f>O610*H610</f>
        <v>0</v>
      </c>
      <c r="Q610" s="150">
        <v>0.00035</v>
      </c>
      <c r="R610" s="150">
        <f>Q610*H610</f>
        <v>0.0084</v>
      </c>
      <c r="S610" s="150">
        <v>0</v>
      </c>
      <c r="T610" s="151">
        <f>S610*H610</f>
        <v>0</v>
      </c>
      <c r="U610" s="35"/>
      <c r="V610" s="35"/>
      <c r="W610" s="35"/>
      <c r="X610" s="35"/>
      <c r="Y610" s="35"/>
      <c r="Z610" s="35"/>
      <c r="AA610" s="35"/>
      <c r="AB610" s="35"/>
      <c r="AC610" s="35"/>
      <c r="AD610" s="35"/>
      <c r="AE610" s="35"/>
      <c r="AR610" s="152" t="s">
        <v>160</v>
      </c>
      <c r="AT610" s="152" t="s">
        <v>445</v>
      </c>
      <c r="AU610" s="152" t="s">
        <v>78</v>
      </c>
      <c r="AY610" s="20" t="s">
        <v>118</v>
      </c>
      <c r="BE610" s="153">
        <f>IF(N610="základní",J610,0)</f>
        <v>0</v>
      </c>
      <c r="BF610" s="153">
        <f>IF(N610="snížená",J610,0)</f>
        <v>0</v>
      </c>
      <c r="BG610" s="153">
        <f>IF(N610="zákl. přenesená",J610,0)</f>
        <v>0</v>
      </c>
      <c r="BH610" s="153">
        <f>IF(N610="sníž. přenesená",J610,0)</f>
        <v>0</v>
      </c>
      <c r="BI610" s="153">
        <f>IF(N610="nulová",J610,0)</f>
        <v>0</v>
      </c>
      <c r="BJ610" s="20" t="s">
        <v>31</v>
      </c>
      <c r="BK610" s="153">
        <f>ROUND(I610*H610,2)</f>
        <v>0</v>
      </c>
      <c r="BL610" s="20" t="s">
        <v>125</v>
      </c>
      <c r="BM610" s="152" t="s">
        <v>2511</v>
      </c>
    </row>
    <row r="611" spans="1:65" s="2" customFormat="1" ht="16.5" customHeight="1">
      <c r="A611" s="35"/>
      <c r="B611" s="140"/>
      <c r="C611" s="194" t="s">
        <v>2512</v>
      </c>
      <c r="D611" s="194" t="s">
        <v>445</v>
      </c>
      <c r="E611" s="195" t="s">
        <v>2513</v>
      </c>
      <c r="F611" s="196" t="s">
        <v>2514</v>
      </c>
      <c r="G611" s="197" t="s">
        <v>171</v>
      </c>
      <c r="H611" s="198">
        <v>10</v>
      </c>
      <c r="I611" s="199"/>
      <c r="J611" s="200">
        <f>ROUND(I611*H611,2)</f>
        <v>0</v>
      </c>
      <c r="K611" s="196" t="s">
        <v>271</v>
      </c>
      <c r="L611" s="201"/>
      <c r="M611" s="202" t="s">
        <v>3</v>
      </c>
      <c r="N611" s="203" t="s">
        <v>40</v>
      </c>
      <c r="O611" s="56"/>
      <c r="P611" s="150">
        <f>O611*H611</f>
        <v>0</v>
      </c>
      <c r="Q611" s="150">
        <v>0.0001</v>
      </c>
      <c r="R611" s="150">
        <f>Q611*H611</f>
        <v>0.001</v>
      </c>
      <c r="S611" s="150">
        <v>0</v>
      </c>
      <c r="T611" s="151">
        <f>S611*H611</f>
        <v>0</v>
      </c>
      <c r="U611" s="35"/>
      <c r="V611" s="35"/>
      <c r="W611" s="35"/>
      <c r="X611" s="35"/>
      <c r="Y611" s="35"/>
      <c r="Z611" s="35"/>
      <c r="AA611" s="35"/>
      <c r="AB611" s="35"/>
      <c r="AC611" s="35"/>
      <c r="AD611" s="35"/>
      <c r="AE611" s="35"/>
      <c r="AR611" s="152" t="s">
        <v>160</v>
      </c>
      <c r="AT611" s="152" t="s">
        <v>445</v>
      </c>
      <c r="AU611" s="152" t="s">
        <v>78</v>
      </c>
      <c r="AY611" s="20" t="s">
        <v>118</v>
      </c>
      <c r="BE611" s="153">
        <f>IF(N611="základní",J611,0)</f>
        <v>0</v>
      </c>
      <c r="BF611" s="153">
        <f>IF(N611="snížená",J611,0)</f>
        <v>0</v>
      </c>
      <c r="BG611" s="153">
        <f>IF(N611="zákl. přenesená",J611,0)</f>
        <v>0</v>
      </c>
      <c r="BH611" s="153">
        <f>IF(N611="sníž. přenesená",J611,0)</f>
        <v>0</v>
      </c>
      <c r="BI611" s="153">
        <f>IF(N611="nulová",J611,0)</f>
        <v>0</v>
      </c>
      <c r="BJ611" s="20" t="s">
        <v>31</v>
      </c>
      <c r="BK611" s="153">
        <f>ROUND(I611*H611,2)</f>
        <v>0</v>
      </c>
      <c r="BL611" s="20" t="s">
        <v>125</v>
      </c>
      <c r="BM611" s="152" t="s">
        <v>2515</v>
      </c>
    </row>
    <row r="612" spans="1:65" s="2" customFormat="1" ht="16.5" customHeight="1">
      <c r="A612" s="35"/>
      <c r="B612" s="140"/>
      <c r="C612" s="141" t="s">
        <v>2516</v>
      </c>
      <c r="D612" s="141" t="s">
        <v>121</v>
      </c>
      <c r="E612" s="142" t="s">
        <v>2517</v>
      </c>
      <c r="F612" s="143" t="s">
        <v>2518</v>
      </c>
      <c r="G612" s="144" t="s">
        <v>142</v>
      </c>
      <c r="H612" s="145">
        <v>99</v>
      </c>
      <c r="I612" s="146"/>
      <c r="J612" s="147">
        <f>ROUND(I612*H612,2)</f>
        <v>0</v>
      </c>
      <c r="K612" s="143" t="s">
        <v>271</v>
      </c>
      <c r="L612" s="36"/>
      <c r="M612" s="148" t="s">
        <v>3</v>
      </c>
      <c r="N612" s="149" t="s">
        <v>40</v>
      </c>
      <c r="O612" s="56"/>
      <c r="P612" s="150">
        <f>O612*H612</f>
        <v>0</v>
      </c>
      <c r="Q612" s="150">
        <v>0.00013</v>
      </c>
      <c r="R612" s="150">
        <f>Q612*H612</f>
        <v>0.01287</v>
      </c>
      <c r="S612" s="150">
        <v>0</v>
      </c>
      <c r="T612" s="151">
        <f>S612*H612</f>
        <v>0</v>
      </c>
      <c r="U612" s="35"/>
      <c r="V612" s="35"/>
      <c r="W612" s="35"/>
      <c r="X612" s="35"/>
      <c r="Y612" s="35"/>
      <c r="Z612" s="35"/>
      <c r="AA612" s="35"/>
      <c r="AB612" s="35"/>
      <c r="AC612" s="35"/>
      <c r="AD612" s="35"/>
      <c r="AE612" s="35"/>
      <c r="AR612" s="152" t="s">
        <v>125</v>
      </c>
      <c r="AT612" s="152" t="s">
        <v>121</v>
      </c>
      <c r="AU612" s="152" t="s">
        <v>78</v>
      </c>
      <c r="AY612" s="20" t="s">
        <v>118</v>
      </c>
      <c r="BE612" s="153">
        <f>IF(N612="základní",J612,0)</f>
        <v>0</v>
      </c>
      <c r="BF612" s="153">
        <f>IF(N612="snížená",J612,0)</f>
        <v>0</v>
      </c>
      <c r="BG612" s="153">
        <f>IF(N612="zákl. přenesená",J612,0)</f>
        <v>0</v>
      </c>
      <c r="BH612" s="153">
        <f>IF(N612="sníž. přenesená",J612,0)</f>
        <v>0</v>
      </c>
      <c r="BI612" s="153">
        <f>IF(N612="nulová",J612,0)</f>
        <v>0</v>
      </c>
      <c r="BJ612" s="20" t="s">
        <v>31</v>
      </c>
      <c r="BK612" s="153">
        <f>ROUND(I612*H612,2)</f>
        <v>0</v>
      </c>
      <c r="BL612" s="20" t="s">
        <v>125</v>
      </c>
      <c r="BM612" s="152" t="s">
        <v>2519</v>
      </c>
    </row>
    <row r="613" spans="1:47" s="2" customFormat="1" ht="11.25">
      <c r="A613" s="35"/>
      <c r="B613" s="36"/>
      <c r="C613" s="35"/>
      <c r="D613" s="181" t="s">
        <v>273</v>
      </c>
      <c r="E613" s="35"/>
      <c r="F613" s="182" t="s">
        <v>2520</v>
      </c>
      <c r="G613" s="35"/>
      <c r="H613" s="35"/>
      <c r="I613" s="183"/>
      <c r="J613" s="35"/>
      <c r="K613" s="35"/>
      <c r="L613" s="36"/>
      <c r="M613" s="184"/>
      <c r="N613" s="185"/>
      <c r="O613" s="56"/>
      <c r="P613" s="56"/>
      <c r="Q613" s="56"/>
      <c r="R613" s="56"/>
      <c r="S613" s="56"/>
      <c r="T613" s="57"/>
      <c r="U613" s="35"/>
      <c r="V613" s="35"/>
      <c r="W613" s="35"/>
      <c r="X613" s="35"/>
      <c r="Y613" s="35"/>
      <c r="Z613" s="35"/>
      <c r="AA613" s="35"/>
      <c r="AB613" s="35"/>
      <c r="AC613" s="35"/>
      <c r="AD613" s="35"/>
      <c r="AE613" s="35"/>
      <c r="AT613" s="20" t="s">
        <v>273</v>
      </c>
      <c r="AU613" s="20" t="s">
        <v>78</v>
      </c>
    </row>
    <row r="614" spans="2:51" s="13" customFormat="1" ht="11.25">
      <c r="B614" s="154"/>
      <c r="D614" s="155" t="s">
        <v>127</v>
      </c>
      <c r="E614" s="156" t="s">
        <v>3</v>
      </c>
      <c r="F614" s="157" t="s">
        <v>2521</v>
      </c>
      <c r="H614" s="158">
        <v>99</v>
      </c>
      <c r="I614" s="159"/>
      <c r="L614" s="154"/>
      <c r="M614" s="160"/>
      <c r="N614" s="161"/>
      <c r="O614" s="161"/>
      <c r="P614" s="161"/>
      <c r="Q614" s="161"/>
      <c r="R614" s="161"/>
      <c r="S614" s="161"/>
      <c r="T614" s="162"/>
      <c r="AT614" s="156" t="s">
        <v>127</v>
      </c>
      <c r="AU614" s="156" t="s">
        <v>78</v>
      </c>
      <c r="AV614" s="13" t="s">
        <v>78</v>
      </c>
      <c r="AW614" s="13" t="s">
        <v>30</v>
      </c>
      <c r="AX614" s="13" t="s">
        <v>31</v>
      </c>
      <c r="AY614" s="156" t="s">
        <v>118</v>
      </c>
    </row>
    <row r="615" spans="1:65" s="2" customFormat="1" ht="24.2" customHeight="1">
      <c r="A615" s="35"/>
      <c r="B615" s="140"/>
      <c r="C615" s="141" t="s">
        <v>2522</v>
      </c>
      <c r="D615" s="141" t="s">
        <v>121</v>
      </c>
      <c r="E615" s="142" t="s">
        <v>2523</v>
      </c>
      <c r="F615" s="143" t="s">
        <v>2524</v>
      </c>
      <c r="G615" s="144" t="s">
        <v>142</v>
      </c>
      <c r="H615" s="145">
        <v>99</v>
      </c>
      <c r="I615" s="146"/>
      <c r="J615" s="147">
        <f>ROUND(I615*H615,2)</f>
        <v>0</v>
      </c>
      <c r="K615" s="143" t="s">
        <v>271</v>
      </c>
      <c r="L615" s="36"/>
      <c r="M615" s="148" t="s">
        <v>3</v>
      </c>
      <c r="N615" s="149" t="s">
        <v>40</v>
      </c>
      <c r="O615" s="56"/>
      <c r="P615" s="150">
        <f>O615*H615</f>
        <v>0</v>
      </c>
      <c r="Q615" s="150">
        <v>0</v>
      </c>
      <c r="R615" s="150">
        <f>Q615*H615</f>
        <v>0</v>
      </c>
      <c r="S615" s="150">
        <v>0</v>
      </c>
      <c r="T615" s="151">
        <f>S615*H615</f>
        <v>0</v>
      </c>
      <c r="U615" s="35"/>
      <c r="V615" s="35"/>
      <c r="W615" s="35"/>
      <c r="X615" s="35"/>
      <c r="Y615" s="35"/>
      <c r="Z615" s="35"/>
      <c r="AA615" s="35"/>
      <c r="AB615" s="35"/>
      <c r="AC615" s="35"/>
      <c r="AD615" s="35"/>
      <c r="AE615" s="35"/>
      <c r="AR615" s="152" t="s">
        <v>125</v>
      </c>
      <c r="AT615" s="152" t="s">
        <v>121</v>
      </c>
      <c r="AU615" s="152" t="s">
        <v>78</v>
      </c>
      <c r="AY615" s="20" t="s">
        <v>118</v>
      </c>
      <c r="BE615" s="153">
        <f>IF(N615="základní",J615,0)</f>
        <v>0</v>
      </c>
      <c r="BF615" s="153">
        <f>IF(N615="snížená",J615,0)</f>
        <v>0</v>
      </c>
      <c r="BG615" s="153">
        <f>IF(N615="zákl. přenesená",J615,0)</f>
        <v>0</v>
      </c>
      <c r="BH615" s="153">
        <f>IF(N615="sníž. přenesená",J615,0)</f>
        <v>0</v>
      </c>
      <c r="BI615" s="153">
        <f>IF(N615="nulová",J615,0)</f>
        <v>0</v>
      </c>
      <c r="BJ615" s="20" t="s">
        <v>31</v>
      </c>
      <c r="BK615" s="153">
        <f>ROUND(I615*H615,2)</f>
        <v>0</v>
      </c>
      <c r="BL615" s="20" t="s">
        <v>125</v>
      </c>
      <c r="BM615" s="152" t="s">
        <v>2525</v>
      </c>
    </row>
    <row r="616" spans="1:47" s="2" customFormat="1" ht="11.25">
      <c r="A616" s="35"/>
      <c r="B616" s="36"/>
      <c r="C616" s="35"/>
      <c r="D616" s="181" t="s">
        <v>273</v>
      </c>
      <c r="E616" s="35"/>
      <c r="F616" s="182" t="s">
        <v>2526</v>
      </c>
      <c r="G616" s="35"/>
      <c r="H616" s="35"/>
      <c r="I616" s="183"/>
      <c r="J616" s="35"/>
      <c r="K616" s="35"/>
      <c r="L616" s="36"/>
      <c r="M616" s="184"/>
      <c r="N616" s="185"/>
      <c r="O616" s="56"/>
      <c r="P616" s="56"/>
      <c r="Q616" s="56"/>
      <c r="R616" s="56"/>
      <c r="S616" s="56"/>
      <c r="T616" s="57"/>
      <c r="U616" s="35"/>
      <c r="V616" s="35"/>
      <c r="W616" s="35"/>
      <c r="X616" s="35"/>
      <c r="Y616" s="35"/>
      <c r="Z616" s="35"/>
      <c r="AA616" s="35"/>
      <c r="AB616" s="35"/>
      <c r="AC616" s="35"/>
      <c r="AD616" s="35"/>
      <c r="AE616" s="35"/>
      <c r="AT616" s="20" t="s">
        <v>273</v>
      </c>
      <c r="AU616" s="20" t="s">
        <v>78</v>
      </c>
    </row>
    <row r="617" spans="1:65" s="2" customFormat="1" ht="33" customHeight="1">
      <c r="A617" s="35"/>
      <c r="B617" s="140"/>
      <c r="C617" s="141" t="s">
        <v>2527</v>
      </c>
      <c r="D617" s="141" t="s">
        <v>121</v>
      </c>
      <c r="E617" s="142" t="s">
        <v>897</v>
      </c>
      <c r="F617" s="143" t="s">
        <v>898</v>
      </c>
      <c r="G617" s="144" t="s">
        <v>142</v>
      </c>
      <c r="H617" s="145">
        <v>1142</v>
      </c>
      <c r="I617" s="146"/>
      <c r="J617" s="147">
        <f>ROUND(I617*H617,2)</f>
        <v>0</v>
      </c>
      <c r="K617" s="143" t="s">
        <v>271</v>
      </c>
      <c r="L617" s="36"/>
      <c r="M617" s="148" t="s">
        <v>3</v>
      </c>
      <c r="N617" s="149" t="s">
        <v>40</v>
      </c>
      <c r="O617" s="56"/>
      <c r="P617" s="150">
        <f>O617*H617</f>
        <v>0</v>
      </c>
      <c r="Q617" s="150">
        <v>0.0719</v>
      </c>
      <c r="R617" s="150">
        <f>Q617*H617</f>
        <v>82.1098</v>
      </c>
      <c r="S617" s="150">
        <v>0</v>
      </c>
      <c r="T617" s="151">
        <f>S617*H617</f>
        <v>0</v>
      </c>
      <c r="U617" s="35"/>
      <c r="V617" s="35"/>
      <c r="W617" s="35"/>
      <c r="X617" s="35"/>
      <c r="Y617" s="35"/>
      <c r="Z617" s="35"/>
      <c r="AA617" s="35"/>
      <c r="AB617" s="35"/>
      <c r="AC617" s="35"/>
      <c r="AD617" s="35"/>
      <c r="AE617" s="35"/>
      <c r="AR617" s="152" t="s">
        <v>125</v>
      </c>
      <c r="AT617" s="152" t="s">
        <v>121</v>
      </c>
      <c r="AU617" s="152" t="s">
        <v>78</v>
      </c>
      <c r="AY617" s="20" t="s">
        <v>118</v>
      </c>
      <c r="BE617" s="153">
        <f>IF(N617="základní",J617,0)</f>
        <v>0</v>
      </c>
      <c r="BF617" s="153">
        <f>IF(N617="snížená",J617,0)</f>
        <v>0</v>
      </c>
      <c r="BG617" s="153">
        <f>IF(N617="zákl. přenesená",J617,0)</f>
        <v>0</v>
      </c>
      <c r="BH617" s="153">
        <f>IF(N617="sníž. přenesená",J617,0)</f>
        <v>0</v>
      </c>
      <c r="BI617" s="153">
        <f>IF(N617="nulová",J617,0)</f>
        <v>0</v>
      </c>
      <c r="BJ617" s="20" t="s">
        <v>31</v>
      </c>
      <c r="BK617" s="153">
        <f>ROUND(I617*H617,2)</f>
        <v>0</v>
      </c>
      <c r="BL617" s="20" t="s">
        <v>125</v>
      </c>
      <c r="BM617" s="152" t="s">
        <v>2528</v>
      </c>
    </row>
    <row r="618" spans="1:47" s="2" customFormat="1" ht="11.25">
      <c r="A618" s="35"/>
      <c r="B618" s="36"/>
      <c r="C618" s="35"/>
      <c r="D618" s="181" t="s">
        <v>273</v>
      </c>
      <c r="E618" s="35"/>
      <c r="F618" s="182" t="s">
        <v>900</v>
      </c>
      <c r="G618" s="35"/>
      <c r="H618" s="35"/>
      <c r="I618" s="183"/>
      <c r="J618" s="35"/>
      <c r="K618" s="35"/>
      <c r="L618" s="36"/>
      <c r="M618" s="184"/>
      <c r="N618" s="185"/>
      <c r="O618" s="56"/>
      <c r="P618" s="56"/>
      <c r="Q618" s="56"/>
      <c r="R618" s="56"/>
      <c r="S618" s="56"/>
      <c r="T618" s="57"/>
      <c r="U618" s="35"/>
      <c r="V618" s="35"/>
      <c r="W618" s="35"/>
      <c r="X618" s="35"/>
      <c r="Y618" s="35"/>
      <c r="Z618" s="35"/>
      <c r="AA618" s="35"/>
      <c r="AB618" s="35"/>
      <c r="AC618" s="35"/>
      <c r="AD618" s="35"/>
      <c r="AE618" s="35"/>
      <c r="AT618" s="20" t="s">
        <v>273</v>
      </c>
      <c r="AU618" s="20" t="s">
        <v>78</v>
      </c>
    </row>
    <row r="619" spans="2:51" s="14" customFormat="1" ht="11.25">
      <c r="B619" s="163"/>
      <c r="D619" s="155" t="s">
        <v>127</v>
      </c>
      <c r="E619" s="164" t="s">
        <v>3</v>
      </c>
      <c r="F619" s="165" t="s">
        <v>2529</v>
      </c>
      <c r="H619" s="164" t="s">
        <v>3</v>
      </c>
      <c r="I619" s="166"/>
      <c r="L619" s="163"/>
      <c r="M619" s="167"/>
      <c r="N619" s="168"/>
      <c r="O619" s="168"/>
      <c r="P619" s="168"/>
      <c r="Q619" s="168"/>
      <c r="R619" s="168"/>
      <c r="S619" s="168"/>
      <c r="T619" s="169"/>
      <c r="AT619" s="164" t="s">
        <v>127</v>
      </c>
      <c r="AU619" s="164" t="s">
        <v>78</v>
      </c>
      <c r="AV619" s="14" t="s">
        <v>31</v>
      </c>
      <c r="AW619" s="14" t="s">
        <v>30</v>
      </c>
      <c r="AX619" s="14" t="s">
        <v>69</v>
      </c>
      <c r="AY619" s="164" t="s">
        <v>118</v>
      </c>
    </row>
    <row r="620" spans="2:51" s="13" customFormat="1" ht="11.25">
      <c r="B620" s="154"/>
      <c r="D620" s="155" t="s">
        <v>127</v>
      </c>
      <c r="E620" s="156" t="s">
        <v>3</v>
      </c>
      <c r="F620" s="157" t="s">
        <v>2530</v>
      </c>
      <c r="H620" s="158">
        <v>1142</v>
      </c>
      <c r="I620" s="159"/>
      <c r="L620" s="154"/>
      <c r="M620" s="160"/>
      <c r="N620" s="161"/>
      <c r="O620" s="161"/>
      <c r="P620" s="161"/>
      <c r="Q620" s="161"/>
      <c r="R620" s="161"/>
      <c r="S620" s="161"/>
      <c r="T620" s="162"/>
      <c r="AT620" s="156" t="s">
        <v>127</v>
      </c>
      <c r="AU620" s="156" t="s">
        <v>78</v>
      </c>
      <c r="AV620" s="13" t="s">
        <v>78</v>
      </c>
      <c r="AW620" s="13" t="s">
        <v>30</v>
      </c>
      <c r="AX620" s="13" t="s">
        <v>31</v>
      </c>
      <c r="AY620" s="156" t="s">
        <v>118</v>
      </c>
    </row>
    <row r="621" spans="1:65" s="2" customFormat="1" ht="16.5" customHeight="1">
      <c r="A621" s="35"/>
      <c r="B621" s="140"/>
      <c r="C621" s="194" t="s">
        <v>2531</v>
      </c>
      <c r="D621" s="194" t="s">
        <v>445</v>
      </c>
      <c r="E621" s="195" t="s">
        <v>2325</v>
      </c>
      <c r="F621" s="196" t="s">
        <v>2326</v>
      </c>
      <c r="G621" s="197" t="s">
        <v>270</v>
      </c>
      <c r="H621" s="198">
        <v>117.626</v>
      </c>
      <c r="I621" s="199"/>
      <c r="J621" s="200">
        <f>ROUND(I621*H621,2)</f>
        <v>0</v>
      </c>
      <c r="K621" s="196" t="s">
        <v>271</v>
      </c>
      <c r="L621" s="201"/>
      <c r="M621" s="202" t="s">
        <v>3</v>
      </c>
      <c r="N621" s="203" t="s">
        <v>40</v>
      </c>
      <c r="O621" s="56"/>
      <c r="P621" s="150">
        <f>O621*H621</f>
        <v>0</v>
      </c>
      <c r="Q621" s="150">
        <v>0.176</v>
      </c>
      <c r="R621" s="150">
        <f>Q621*H621</f>
        <v>20.702175999999998</v>
      </c>
      <c r="S621" s="150">
        <v>0</v>
      </c>
      <c r="T621" s="151">
        <f>S621*H621</f>
        <v>0</v>
      </c>
      <c r="U621" s="35"/>
      <c r="V621" s="35"/>
      <c r="W621" s="35"/>
      <c r="X621" s="35"/>
      <c r="Y621" s="35"/>
      <c r="Z621" s="35"/>
      <c r="AA621" s="35"/>
      <c r="AB621" s="35"/>
      <c r="AC621" s="35"/>
      <c r="AD621" s="35"/>
      <c r="AE621" s="35"/>
      <c r="AR621" s="152" t="s">
        <v>160</v>
      </c>
      <c r="AT621" s="152" t="s">
        <v>445</v>
      </c>
      <c r="AU621" s="152" t="s">
        <v>78</v>
      </c>
      <c r="AY621" s="20" t="s">
        <v>118</v>
      </c>
      <c r="BE621" s="153">
        <f>IF(N621="základní",J621,0)</f>
        <v>0</v>
      </c>
      <c r="BF621" s="153">
        <f>IF(N621="snížená",J621,0)</f>
        <v>0</v>
      </c>
      <c r="BG621" s="153">
        <f>IF(N621="zákl. přenesená",J621,0)</f>
        <v>0</v>
      </c>
      <c r="BH621" s="153">
        <f>IF(N621="sníž. přenesená",J621,0)</f>
        <v>0</v>
      </c>
      <c r="BI621" s="153">
        <f>IF(N621="nulová",J621,0)</f>
        <v>0</v>
      </c>
      <c r="BJ621" s="20" t="s">
        <v>31</v>
      </c>
      <c r="BK621" s="153">
        <f>ROUND(I621*H621,2)</f>
        <v>0</v>
      </c>
      <c r="BL621" s="20" t="s">
        <v>125</v>
      </c>
      <c r="BM621" s="152" t="s">
        <v>2532</v>
      </c>
    </row>
    <row r="622" spans="2:51" s="13" customFormat="1" ht="11.25">
      <c r="B622" s="154"/>
      <c r="D622" s="155" t="s">
        <v>127</v>
      </c>
      <c r="E622" s="156" t="s">
        <v>3</v>
      </c>
      <c r="F622" s="157" t="s">
        <v>2533</v>
      </c>
      <c r="H622" s="158">
        <v>117.626</v>
      </c>
      <c r="I622" s="159"/>
      <c r="L622" s="154"/>
      <c r="M622" s="160"/>
      <c r="N622" s="161"/>
      <c r="O622" s="161"/>
      <c r="P622" s="161"/>
      <c r="Q622" s="161"/>
      <c r="R622" s="161"/>
      <c r="S622" s="161"/>
      <c r="T622" s="162"/>
      <c r="AT622" s="156" t="s">
        <v>127</v>
      </c>
      <c r="AU622" s="156" t="s">
        <v>78</v>
      </c>
      <c r="AV622" s="13" t="s">
        <v>78</v>
      </c>
      <c r="AW622" s="13" t="s">
        <v>30</v>
      </c>
      <c r="AX622" s="13" t="s">
        <v>31</v>
      </c>
      <c r="AY622" s="156" t="s">
        <v>118</v>
      </c>
    </row>
    <row r="623" spans="1:65" s="2" customFormat="1" ht="37.9" customHeight="1">
      <c r="A623" s="35"/>
      <c r="B623" s="140"/>
      <c r="C623" s="141" t="s">
        <v>2534</v>
      </c>
      <c r="D623" s="141" t="s">
        <v>121</v>
      </c>
      <c r="E623" s="142" t="s">
        <v>909</v>
      </c>
      <c r="F623" s="143" t="s">
        <v>910</v>
      </c>
      <c r="G623" s="144" t="s">
        <v>142</v>
      </c>
      <c r="H623" s="145">
        <v>571</v>
      </c>
      <c r="I623" s="146"/>
      <c r="J623" s="147">
        <f>ROUND(I623*H623,2)</f>
        <v>0</v>
      </c>
      <c r="K623" s="143" t="s">
        <v>271</v>
      </c>
      <c r="L623" s="36"/>
      <c r="M623" s="148" t="s">
        <v>3</v>
      </c>
      <c r="N623" s="149" t="s">
        <v>40</v>
      </c>
      <c r="O623" s="56"/>
      <c r="P623" s="150">
        <f>O623*H623</f>
        <v>0</v>
      </c>
      <c r="Q623" s="150">
        <v>0.08978</v>
      </c>
      <c r="R623" s="150">
        <f>Q623*H623</f>
        <v>51.26438</v>
      </c>
      <c r="S623" s="150">
        <v>0</v>
      </c>
      <c r="T623" s="151">
        <f>S623*H623</f>
        <v>0</v>
      </c>
      <c r="U623" s="35"/>
      <c r="V623" s="35"/>
      <c r="W623" s="35"/>
      <c r="X623" s="35"/>
      <c r="Y623" s="35"/>
      <c r="Z623" s="35"/>
      <c r="AA623" s="35"/>
      <c r="AB623" s="35"/>
      <c r="AC623" s="35"/>
      <c r="AD623" s="35"/>
      <c r="AE623" s="35"/>
      <c r="AR623" s="152" t="s">
        <v>125</v>
      </c>
      <c r="AT623" s="152" t="s">
        <v>121</v>
      </c>
      <c r="AU623" s="152" t="s">
        <v>78</v>
      </c>
      <c r="AY623" s="20" t="s">
        <v>118</v>
      </c>
      <c r="BE623" s="153">
        <f>IF(N623="základní",J623,0)</f>
        <v>0</v>
      </c>
      <c r="BF623" s="153">
        <f>IF(N623="snížená",J623,0)</f>
        <v>0</v>
      </c>
      <c r="BG623" s="153">
        <f>IF(N623="zákl. přenesená",J623,0)</f>
        <v>0</v>
      </c>
      <c r="BH623" s="153">
        <f>IF(N623="sníž. přenesená",J623,0)</f>
        <v>0</v>
      </c>
      <c r="BI623" s="153">
        <f>IF(N623="nulová",J623,0)</f>
        <v>0</v>
      </c>
      <c r="BJ623" s="20" t="s">
        <v>31</v>
      </c>
      <c r="BK623" s="153">
        <f>ROUND(I623*H623,2)</f>
        <v>0</v>
      </c>
      <c r="BL623" s="20" t="s">
        <v>125</v>
      </c>
      <c r="BM623" s="152" t="s">
        <v>2535</v>
      </c>
    </row>
    <row r="624" spans="1:47" s="2" customFormat="1" ht="11.25">
      <c r="A624" s="35"/>
      <c r="B624" s="36"/>
      <c r="C624" s="35"/>
      <c r="D624" s="181" t="s">
        <v>273</v>
      </c>
      <c r="E624" s="35"/>
      <c r="F624" s="182" t="s">
        <v>912</v>
      </c>
      <c r="G624" s="35"/>
      <c r="H624" s="35"/>
      <c r="I624" s="183"/>
      <c r="J624" s="35"/>
      <c r="K624" s="35"/>
      <c r="L624" s="36"/>
      <c r="M624" s="184"/>
      <c r="N624" s="185"/>
      <c r="O624" s="56"/>
      <c r="P624" s="56"/>
      <c r="Q624" s="56"/>
      <c r="R624" s="56"/>
      <c r="S624" s="56"/>
      <c r="T624" s="57"/>
      <c r="U624" s="35"/>
      <c r="V624" s="35"/>
      <c r="W624" s="35"/>
      <c r="X624" s="35"/>
      <c r="Y624" s="35"/>
      <c r="Z624" s="35"/>
      <c r="AA624" s="35"/>
      <c r="AB624" s="35"/>
      <c r="AC624" s="35"/>
      <c r="AD624" s="35"/>
      <c r="AE624" s="35"/>
      <c r="AT624" s="20" t="s">
        <v>273</v>
      </c>
      <c r="AU624" s="20" t="s">
        <v>78</v>
      </c>
    </row>
    <row r="625" spans="2:51" s="14" customFormat="1" ht="11.25">
      <c r="B625" s="163"/>
      <c r="D625" s="155" t="s">
        <v>127</v>
      </c>
      <c r="E625" s="164" t="s">
        <v>3</v>
      </c>
      <c r="F625" s="165" t="s">
        <v>2529</v>
      </c>
      <c r="H625" s="164" t="s">
        <v>3</v>
      </c>
      <c r="I625" s="166"/>
      <c r="L625" s="163"/>
      <c r="M625" s="167"/>
      <c r="N625" s="168"/>
      <c r="O625" s="168"/>
      <c r="P625" s="168"/>
      <c r="Q625" s="168"/>
      <c r="R625" s="168"/>
      <c r="S625" s="168"/>
      <c r="T625" s="169"/>
      <c r="AT625" s="164" t="s">
        <v>127</v>
      </c>
      <c r="AU625" s="164" t="s">
        <v>78</v>
      </c>
      <c r="AV625" s="14" t="s">
        <v>31</v>
      </c>
      <c r="AW625" s="14" t="s">
        <v>30</v>
      </c>
      <c r="AX625" s="14" t="s">
        <v>69</v>
      </c>
      <c r="AY625" s="164" t="s">
        <v>118</v>
      </c>
    </row>
    <row r="626" spans="2:51" s="13" customFormat="1" ht="11.25">
      <c r="B626" s="154"/>
      <c r="D626" s="155" t="s">
        <v>127</v>
      </c>
      <c r="E626" s="156" t="s">
        <v>3</v>
      </c>
      <c r="F626" s="157" t="s">
        <v>2536</v>
      </c>
      <c r="H626" s="158">
        <v>571</v>
      </c>
      <c r="I626" s="159"/>
      <c r="L626" s="154"/>
      <c r="M626" s="160"/>
      <c r="N626" s="161"/>
      <c r="O626" s="161"/>
      <c r="P626" s="161"/>
      <c r="Q626" s="161"/>
      <c r="R626" s="161"/>
      <c r="S626" s="161"/>
      <c r="T626" s="162"/>
      <c r="AT626" s="156" t="s">
        <v>127</v>
      </c>
      <c r="AU626" s="156" t="s">
        <v>78</v>
      </c>
      <c r="AV626" s="13" t="s">
        <v>78</v>
      </c>
      <c r="AW626" s="13" t="s">
        <v>30</v>
      </c>
      <c r="AX626" s="13" t="s">
        <v>31</v>
      </c>
      <c r="AY626" s="156" t="s">
        <v>118</v>
      </c>
    </row>
    <row r="627" spans="1:65" s="2" customFormat="1" ht="16.5" customHeight="1">
      <c r="A627" s="35"/>
      <c r="B627" s="140"/>
      <c r="C627" s="194" t="s">
        <v>2537</v>
      </c>
      <c r="D627" s="194" t="s">
        <v>445</v>
      </c>
      <c r="E627" s="195" t="s">
        <v>2325</v>
      </c>
      <c r="F627" s="196" t="s">
        <v>2326</v>
      </c>
      <c r="G627" s="197" t="s">
        <v>270</v>
      </c>
      <c r="H627" s="198">
        <v>58.813</v>
      </c>
      <c r="I627" s="199"/>
      <c r="J627" s="200">
        <f>ROUND(I627*H627,2)</f>
        <v>0</v>
      </c>
      <c r="K627" s="196" t="s">
        <v>271</v>
      </c>
      <c r="L627" s="201"/>
      <c r="M627" s="202" t="s">
        <v>3</v>
      </c>
      <c r="N627" s="203" t="s">
        <v>40</v>
      </c>
      <c r="O627" s="56"/>
      <c r="P627" s="150">
        <f>O627*H627</f>
        <v>0</v>
      </c>
      <c r="Q627" s="150">
        <v>0.176</v>
      </c>
      <c r="R627" s="150">
        <f>Q627*H627</f>
        <v>10.351087999999999</v>
      </c>
      <c r="S627" s="150">
        <v>0</v>
      </c>
      <c r="T627" s="151">
        <f>S627*H627</f>
        <v>0</v>
      </c>
      <c r="U627" s="35"/>
      <c r="V627" s="35"/>
      <c r="W627" s="35"/>
      <c r="X627" s="35"/>
      <c r="Y627" s="35"/>
      <c r="Z627" s="35"/>
      <c r="AA627" s="35"/>
      <c r="AB627" s="35"/>
      <c r="AC627" s="35"/>
      <c r="AD627" s="35"/>
      <c r="AE627" s="35"/>
      <c r="AR627" s="152" t="s">
        <v>160</v>
      </c>
      <c r="AT627" s="152" t="s">
        <v>445</v>
      </c>
      <c r="AU627" s="152" t="s">
        <v>78</v>
      </c>
      <c r="AY627" s="20" t="s">
        <v>118</v>
      </c>
      <c r="BE627" s="153">
        <f>IF(N627="základní",J627,0)</f>
        <v>0</v>
      </c>
      <c r="BF627" s="153">
        <f>IF(N627="snížená",J627,0)</f>
        <v>0</v>
      </c>
      <c r="BG627" s="153">
        <f>IF(N627="zákl. přenesená",J627,0)</f>
        <v>0</v>
      </c>
      <c r="BH627" s="153">
        <f>IF(N627="sníž. přenesená",J627,0)</f>
        <v>0</v>
      </c>
      <c r="BI627" s="153">
        <f>IF(N627="nulová",J627,0)</f>
        <v>0</v>
      </c>
      <c r="BJ627" s="20" t="s">
        <v>31</v>
      </c>
      <c r="BK627" s="153">
        <f>ROUND(I627*H627,2)</f>
        <v>0</v>
      </c>
      <c r="BL627" s="20" t="s">
        <v>125</v>
      </c>
      <c r="BM627" s="152" t="s">
        <v>2538</v>
      </c>
    </row>
    <row r="628" spans="2:51" s="13" customFormat="1" ht="11.25">
      <c r="B628" s="154"/>
      <c r="D628" s="155" t="s">
        <v>127</v>
      </c>
      <c r="E628" s="156" t="s">
        <v>3</v>
      </c>
      <c r="F628" s="157" t="s">
        <v>2539</v>
      </c>
      <c r="H628" s="158">
        <v>58.813</v>
      </c>
      <c r="I628" s="159"/>
      <c r="L628" s="154"/>
      <c r="M628" s="160"/>
      <c r="N628" s="161"/>
      <c r="O628" s="161"/>
      <c r="P628" s="161"/>
      <c r="Q628" s="161"/>
      <c r="R628" s="161"/>
      <c r="S628" s="161"/>
      <c r="T628" s="162"/>
      <c r="AT628" s="156" t="s">
        <v>127</v>
      </c>
      <c r="AU628" s="156" t="s">
        <v>78</v>
      </c>
      <c r="AV628" s="13" t="s">
        <v>78</v>
      </c>
      <c r="AW628" s="13" t="s">
        <v>30</v>
      </c>
      <c r="AX628" s="13" t="s">
        <v>31</v>
      </c>
      <c r="AY628" s="156" t="s">
        <v>118</v>
      </c>
    </row>
    <row r="629" spans="1:65" s="2" customFormat="1" ht="24.2" customHeight="1">
      <c r="A629" s="35"/>
      <c r="B629" s="140"/>
      <c r="C629" s="141" t="s">
        <v>2540</v>
      </c>
      <c r="D629" s="141" t="s">
        <v>121</v>
      </c>
      <c r="E629" s="142" t="s">
        <v>2541</v>
      </c>
      <c r="F629" s="143" t="s">
        <v>2542</v>
      </c>
      <c r="G629" s="144" t="s">
        <v>142</v>
      </c>
      <c r="H629" s="145">
        <v>1332.5</v>
      </c>
      <c r="I629" s="146"/>
      <c r="J629" s="147">
        <f>ROUND(I629*H629,2)</f>
        <v>0</v>
      </c>
      <c r="K629" s="143" t="s">
        <v>271</v>
      </c>
      <c r="L629" s="36"/>
      <c r="M629" s="148" t="s">
        <v>3</v>
      </c>
      <c r="N629" s="149" t="s">
        <v>40</v>
      </c>
      <c r="O629" s="56"/>
      <c r="P629" s="150">
        <f>O629*H629</f>
        <v>0</v>
      </c>
      <c r="Q629" s="150">
        <v>0.1554</v>
      </c>
      <c r="R629" s="150">
        <f>Q629*H629</f>
        <v>207.0705</v>
      </c>
      <c r="S629" s="150">
        <v>0</v>
      </c>
      <c r="T629" s="151">
        <f>S629*H629</f>
        <v>0</v>
      </c>
      <c r="U629" s="35"/>
      <c r="V629" s="35"/>
      <c r="W629" s="35"/>
      <c r="X629" s="35"/>
      <c r="Y629" s="35"/>
      <c r="Z629" s="35"/>
      <c r="AA629" s="35"/>
      <c r="AB629" s="35"/>
      <c r="AC629" s="35"/>
      <c r="AD629" s="35"/>
      <c r="AE629" s="35"/>
      <c r="AR629" s="152" t="s">
        <v>125</v>
      </c>
      <c r="AT629" s="152" t="s">
        <v>121</v>
      </c>
      <c r="AU629" s="152" t="s">
        <v>78</v>
      </c>
      <c r="AY629" s="20" t="s">
        <v>118</v>
      </c>
      <c r="BE629" s="153">
        <f>IF(N629="základní",J629,0)</f>
        <v>0</v>
      </c>
      <c r="BF629" s="153">
        <f>IF(N629="snížená",J629,0)</f>
        <v>0</v>
      </c>
      <c r="BG629" s="153">
        <f>IF(N629="zákl. přenesená",J629,0)</f>
        <v>0</v>
      </c>
      <c r="BH629" s="153">
        <f>IF(N629="sníž. přenesená",J629,0)</f>
        <v>0</v>
      </c>
      <c r="BI629" s="153">
        <f>IF(N629="nulová",J629,0)</f>
        <v>0</v>
      </c>
      <c r="BJ629" s="20" t="s">
        <v>31</v>
      </c>
      <c r="BK629" s="153">
        <f>ROUND(I629*H629,2)</f>
        <v>0</v>
      </c>
      <c r="BL629" s="20" t="s">
        <v>125</v>
      </c>
      <c r="BM629" s="152" t="s">
        <v>2543</v>
      </c>
    </row>
    <row r="630" spans="1:47" s="2" customFormat="1" ht="11.25">
      <c r="A630" s="35"/>
      <c r="B630" s="36"/>
      <c r="C630" s="35"/>
      <c r="D630" s="181" t="s">
        <v>273</v>
      </c>
      <c r="E630" s="35"/>
      <c r="F630" s="182" t="s">
        <v>2544</v>
      </c>
      <c r="G630" s="35"/>
      <c r="H630" s="35"/>
      <c r="I630" s="183"/>
      <c r="J630" s="35"/>
      <c r="K630" s="35"/>
      <c r="L630" s="36"/>
      <c r="M630" s="184"/>
      <c r="N630" s="185"/>
      <c r="O630" s="56"/>
      <c r="P630" s="56"/>
      <c r="Q630" s="56"/>
      <c r="R630" s="56"/>
      <c r="S630" s="56"/>
      <c r="T630" s="57"/>
      <c r="U630" s="35"/>
      <c r="V630" s="35"/>
      <c r="W630" s="35"/>
      <c r="X630" s="35"/>
      <c r="Y630" s="35"/>
      <c r="Z630" s="35"/>
      <c r="AA630" s="35"/>
      <c r="AB630" s="35"/>
      <c r="AC630" s="35"/>
      <c r="AD630" s="35"/>
      <c r="AE630" s="35"/>
      <c r="AT630" s="20" t="s">
        <v>273</v>
      </c>
      <c r="AU630" s="20" t="s">
        <v>78</v>
      </c>
    </row>
    <row r="631" spans="2:51" s="14" customFormat="1" ht="11.25">
      <c r="B631" s="163"/>
      <c r="D631" s="155" t="s">
        <v>127</v>
      </c>
      <c r="E631" s="164" t="s">
        <v>3</v>
      </c>
      <c r="F631" s="165" t="s">
        <v>2217</v>
      </c>
      <c r="H631" s="164" t="s">
        <v>3</v>
      </c>
      <c r="I631" s="166"/>
      <c r="L631" s="163"/>
      <c r="M631" s="167"/>
      <c r="N631" s="168"/>
      <c r="O631" s="168"/>
      <c r="P631" s="168"/>
      <c r="Q631" s="168"/>
      <c r="R631" s="168"/>
      <c r="S631" s="168"/>
      <c r="T631" s="169"/>
      <c r="AT631" s="164" t="s">
        <v>127</v>
      </c>
      <c r="AU631" s="164" t="s">
        <v>78</v>
      </c>
      <c r="AV631" s="14" t="s">
        <v>31</v>
      </c>
      <c r="AW631" s="14" t="s">
        <v>30</v>
      </c>
      <c r="AX631" s="14" t="s">
        <v>69</v>
      </c>
      <c r="AY631" s="164" t="s">
        <v>118</v>
      </c>
    </row>
    <row r="632" spans="2:51" s="13" customFormat="1" ht="11.25">
      <c r="B632" s="154"/>
      <c r="D632" s="155" t="s">
        <v>127</v>
      </c>
      <c r="E632" s="156" t="s">
        <v>3</v>
      </c>
      <c r="F632" s="157" t="s">
        <v>2545</v>
      </c>
      <c r="H632" s="158">
        <v>687</v>
      </c>
      <c r="I632" s="159"/>
      <c r="L632" s="154"/>
      <c r="M632" s="160"/>
      <c r="N632" s="161"/>
      <c r="O632" s="161"/>
      <c r="P632" s="161"/>
      <c r="Q632" s="161"/>
      <c r="R632" s="161"/>
      <c r="S632" s="161"/>
      <c r="T632" s="162"/>
      <c r="AT632" s="156" t="s">
        <v>127</v>
      </c>
      <c r="AU632" s="156" t="s">
        <v>78</v>
      </c>
      <c r="AV632" s="13" t="s">
        <v>78</v>
      </c>
      <c r="AW632" s="13" t="s">
        <v>30</v>
      </c>
      <c r="AX632" s="13" t="s">
        <v>69</v>
      </c>
      <c r="AY632" s="156" t="s">
        <v>118</v>
      </c>
    </row>
    <row r="633" spans="2:51" s="13" customFormat="1" ht="11.25">
      <c r="B633" s="154"/>
      <c r="D633" s="155" t="s">
        <v>127</v>
      </c>
      <c r="E633" s="156" t="s">
        <v>3</v>
      </c>
      <c r="F633" s="157" t="s">
        <v>2546</v>
      </c>
      <c r="H633" s="158">
        <v>60</v>
      </c>
      <c r="I633" s="159"/>
      <c r="L633" s="154"/>
      <c r="M633" s="160"/>
      <c r="N633" s="161"/>
      <c r="O633" s="161"/>
      <c r="P633" s="161"/>
      <c r="Q633" s="161"/>
      <c r="R633" s="161"/>
      <c r="S633" s="161"/>
      <c r="T633" s="162"/>
      <c r="AT633" s="156" t="s">
        <v>127</v>
      </c>
      <c r="AU633" s="156" t="s">
        <v>78</v>
      </c>
      <c r="AV633" s="13" t="s">
        <v>78</v>
      </c>
      <c r="AW633" s="13" t="s">
        <v>30</v>
      </c>
      <c r="AX633" s="13" t="s">
        <v>69</v>
      </c>
      <c r="AY633" s="156" t="s">
        <v>118</v>
      </c>
    </row>
    <row r="634" spans="2:51" s="13" customFormat="1" ht="11.25">
      <c r="B634" s="154"/>
      <c r="D634" s="155" t="s">
        <v>127</v>
      </c>
      <c r="E634" s="156" t="s">
        <v>3</v>
      </c>
      <c r="F634" s="157" t="s">
        <v>2547</v>
      </c>
      <c r="H634" s="158">
        <v>23</v>
      </c>
      <c r="I634" s="159"/>
      <c r="L634" s="154"/>
      <c r="M634" s="160"/>
      <c r="N634" s="161"/>
      <c r="O634" s="161"/>
      <c r="P634" s="161"/>
      <c r="Q634" s="161"/>
      <c r="R634" s="161"/>
      <c r="S634" s="161"/>
      <c r="T634" s="162"/>
      <c r="AT634" s="156" t="s">
        <v>127</v>
      </c>
      <c r="AU634" s="156" t="s">
        <v>78</v>
      </c>
      <c r="AV634" s="13" t="s">
        <v>78</v>
      </c>
      <c r="AW634" s="13" t="s">
        <v>30</v>
      </c>
      <c r="AX634" s="13" t="s">
        <v>69</v>
      </c>
      <c r="AY634" s="156" t="s">
        <v>118</v>
      </c>
    </row>
    <row r="635" spans="2:51" s="13" customFormat="1" ht="11.25">
      <c r="B635" s="154"/>
      <c r="D635" s="155" t="s">
        <v>127</v>
      </c>
      <c r="E635" s="156" t="s">
        <v>3</v>
      </c>
      <c r="F635" s="157" t="s">
        <v>2548</v>
      </c>
      <c r="H635" s="158">
        <v>561</v>
      </c>
      <c r="I635" s="159"/>
      <c r="L635" s="154"/>
      <c r="M635" s="160"/>
      <c r="N635" s="161"/>
      <c r="O635" s="161"/>
      <c r="P635" s="161"/>
      <c r="Q635" s="161"/>
      <c r="R635" s="161"/>
      <c r="S635" s="161"/>
      <c r="T635" s="162"/>
      <c r="AT635" s="156" t="s">
        <v>127</v>
      </c>
      <c r="AU635" s="156" t="s">
        <v>78</v>
      </c>
      <c r="AV635" s="13" t="s">
        <v>78</v>
      </c>
      <c r="AW635" s="13" t="s">
        <v>30</v>
      </c>
      <c r="AX635" s="13" t="s">
        <v>69</v>
      </c>
      <c r="AY635" s="156" t="s">
        <v>118</v>
      </c>
    </row>
    <row r="636" spans="2:51" s="13" customFormat="1" ht="11.25">
      <c r="B636" s="154"/>
      <c r="D636" s="155" t="s">
        <v>127</v>
      </c>
      <c r="E636" s="156" t="s">
        <v>3</v>
      </c>
      <c r="F636" s="157" t="s">
        <v>2549</v>
      </c>
      <c r="H636" s="158">
        <v>1.5</v>
      </c>
      <c r="I636" s="159"/>
      <c r="L636" s="154"/>
      <c r="M636" s="160"/>
      <c r="N636" s="161"/>
      <c r="O636" s="161"/>
      <c r="P636" s="161"/>
      <c r="Q636" s="161"/>
      <c r="R636" s="161"/>
      <c r="S636" s="161"/>
      <c r="T636" s="162"/>
      <c r="AT636" s="156" t="s">
        <v>127</v>
      </c>
      <c r="AU636" s="156" t="s">
        <v>78</v>
      </c>
      <c r="AV636" s="13" t="s">
        <v>78</v>
      </c>
      <c r="AW636" s="13" t="s">
        <v>30</v>
      </c>
      <c r="AX636" s="13" t="s">
        <v>69</v>
      </c>
      <c r="AY636" s="156" t="s">
        <v>118</v>
      </c>
    </row>
    <row r="637" spans="2:51" s="15" customFormat="1" ht="11.25">
      <c r="B637" s="170"/>
      <c r="D637" s="155" t="s">
        <v>127</v>
      </c>
      <c r="E637" s="171" t="s">
        <v>3</v>
      </c>
      <c r="F637" s="172" t="s">
        <v>150</v>
      </c>
      <c r="H637" s="173">
        <v>1332.5</v>
      </c>
      <c r="I637" s="174"/>
      <c r="L637" s="170"/>
      <c r="M637" s="175"/>
      <c r="N637" s="176"/>
      <c r="O637" s="176"/>
      <c r="P637" s="176"/>
      <c r="Q637" s="176"/>
      <c r="R637" s="176"/>
      <c r="S637" s="176"/>
      <c r="T637" s="177"/>
      <c r="AT637" s="171" t="s">
        <v>127</v>
      </c>
      <c r="AU637" s="171" t="s">
        <v>78</v>
      </c>
      <c r="AV637" s="15" t="s">
        <v>125</v>
      </c>
      <c r="AW637" s="15" t="s">
        <v>30</v>
      </c>
      <c r="AX637" s="15" t="s">
        <v>31</v>
      </c>
      <c r="AY637" s="171" t="s">
        <v>118</v>
      </c>
    </row>
    <row r="638" spans="1:65" s="2" customFormat="1" ht="16.5" customHeight="1">
      <c r="A638" s="35"/>
      <c r="B638" s="140"/>
      <c r="C638" s="194" t="s">
        <v>2550</v>
      </c>
      <c r="D638" s="194" t="s">
        <v>445</v>
      </c>
      <c r="E638" s="195" t="s">
        <v>2551</v>
      </c>
      <c r="F638" s="196" t="s">
        <v>2552</v>
      </c>
      <c r="G638" s="197" t="s">
        <v>142</v>
      </c>
      <c r="H638" s="198">
        <v>50.47</v>
      </c>
      <c r="I638" s="199"/>
      <c r="J638" s="200">
        <f>ROUND(I638*H638,2)</f>
        <v>0</v>
      </c>
      <c r="K638" s="196" t="s">
        <v>271</v>
      </c>
      <c r="L638" s="201"/>
      <c r="M638" s="202" t="s">
        <v>3</v>
      </c>
      <c r="N638" s="203" t="s">
        <v>40</v>
      </c>
      <c r="O638" s="56"/>
      <c r="P638" s="150">
        <f>O638*H638</f>
        <v>0</v>
      </c>
      <c r="Q638" s="150">
        <v>0.04</v>
      </c>
      <c r="R638" s="150">
        <f>Q638*H638</f>
        <v>2.0188</v>
      </c>
      <c r="S638" s="150">
        <v>0</v>
      </c>
      <c r="T638" s="151">
        <f>S638*H638</f>
        <v>0</v>
      </c>
      <c r="U638" s="35"/>
      <c r="V638" s="35"/>
      <c r="W638" s="35"/>
      <c r="X638" s="35"/>
      <c r="Y638" s="35"/>
      <c r="Z638" s="35"/>
      <c r="AA638" s="35"/>
      <c r="AB638" s="35"/>
      <c r="AC638" s="35"/>
      <c r="AD638" s="35"/>
      <c r="AE638" s="35"/>
      <c r="AR638" s="152" t="s">
        <v>160</v>
      </c>
      <c r="AT638" s="152" t="s">
        <v>445</v>
      </c>
      <c r="AU638" s="152" t="s">
        <v>78</v>
      </c>
      <c r="AY638" s="20" t="s">
        <v>118</v>
      </c>
      <c r="BE638" s="153">
        <f>IF(N638="základní",J638,0)</f>
        <v>0</v>
      </c>
      <c r="BF638" s="153">
        <f>IF(N638="snížená",J638,0)</f>
        <v>0</v>
      </c>
      <c r="BG638" s="153">
        <f>IF(N638="zákl. přenesená",J638,0)</f>
        <v>0</v>
      </c>
      <c r="BH638" s="153">
        <f>IF(N638="sníž. přenesená",J638,0)</f>
        <v>0</v>
      </c>
      <c r="BI638" s="153">
        <f>IF(N638="nulová",J638,0)</f>
        <v>0</v>
      </c>
      <c r="BJ638" s="20" t="s">
        <v>31</v>
      </c>
      <c r="BK638" s="153">
        <f>ROUND(I638*H638,2)</f>
        <v>0</v>
      </c>
      <c r="BL638" s="20" t="s">
        <v>125</v>
      </c>
      <c r="BM638" s="152" t="s">
        <v>2553</v>
      </c>
    </row>
    <row r="639" spans="2:51" s="13" customFormat="1" ht="11.25">
      <c r="B639" s="154"/>
      <c r="D639" s="155" t="s">
        <v>127</v>
      </c>
      <c r="E639" s="156" t="s">
        <v>3</v>
      </c>
      <c r="F639" s="157" t="s">
        <v>2554</v>
      </c>
      <c r="H639" s="158">
        <v>50.47</v>
      </c>
      <c r="I639" s="159"/>
      <c r="L639" s="154"/>
      <c r="M639" s="160"/>
      <c r="N639" s="161"/>
      <c r="O639" s="161"/>
      <c r="P639" s="161"/>
      <c r="Q639" s="161"/>
      <c r="R639" s="161"/>
      <c r="S639" s="161"/>
      <c r="T639" s="162"/>
      <c r="AT639" s="156" t="s">
        <v>127</v>
      </c>
      <c r="AU639" s="156" t="s">
        <v>78</v>
      </c>
      <c r="AV639" s="13" t="s">
        <v>78</v>
      </c>
      <c r="AW639" s="13" t="s">
        <v>30</v>
      </c>
      <c r="AX639" s="13" t="s">
        <v>31</v>
      </c>
      <c r="AY639" s="156" t="s">
        <v>118</v>
      </c>
    </row>
    <row r="640" spans="1:65" s="2" customFormat="1" ht="16.5" customHeight="1">
      <c r="A640" s="35"/>
      <c r="B640" s="140"/>
      <c r="C640" s="194" t="s">
        <v>2555</v>
      </c>
      <c r="D640" s="194" t="s">
        <v>445</v>
      </c>
      <c r="E640" s="195" t="s">
        <v>2556</v>
      </c>
      <c r="F640" s="196" t="s">
        <v>2557</v>
      </c>
      <c r="G640" s="197" t="s">
        <v>142</v>
      </c>
      <c r="H640" s="198">
        <v>61.8</v>
      </c>
      <c r="I640" s="199"/>
      <c r="J640" s="200">
        <f>ROUND(I640*H640,2)</f>
        <v>0</v>
      </c>
      <c r="K640" s="196" t="s">
        <v>271</v>
      </c>
      <c r="L640" s="201"/>
      <c r="M640" s="202" t="s">
        <v>3</v>
      </c>
      <c r="N640" s="203" t="s">
        <v>40</v>
      </c>
      <c r="O640" s="56"/>
      <c r="P640" s="150">
        <f>O640*H640</f>
        <v>0</v>
      </c>
      <c r="Q640" s="150">
        <v>0.055</v>
      </c>
      <c r="R640" s="150">
        <f>Q640*H640</f>
        <v>3.399</v>
      </c>
      <c r="S640" s="150">
        <v>0</v>
      </c>
      <c r="T640" s="151">
        <f>S640*H640</f>
        <v>0</v>
      </c>
      <c r="U640" s="35"/>
      <c r="V640" s="35"/>
      <c r="W640" s="35"/>
      <c r="X640" s="35"/>
      <c r="Y640" s="35"/>
      <c r="Z640" s="35"/>
      <c r="AA640" s="35"/>
      <c r="AB640" s="35"/>
      <c r="AC640" s="35"/>
      <c r="AD640" s="35"/>
      <c r="AE640" s="35"/>
      <c r="AR640" s="152" t="s">
        <v>160</v>
      </c>
      <c r="AT640" s="152" t="s">
        <v>445</v>
      </c>
      <c r="AU640" s="152" t="s">
        <v>78</v>
      </c>
      <c r="AY640" s="20" t="s">
        <v>118</v>
      </c>
      <c r="BE640" s="153">
        <f>IF(N640="základní",J640,0)</f>
        <v>0</v>
      </c>
      <c r="BF640" s="153">
        <f>IF(N640="snížená",J640,0)</f>
        <v>0</v>
      </c>
      <c r="BG640" s="153">
        <f>IF(N640="zákl. přenesená",J640,0)</f>
        <v>0</v>
      </c>
      <c r="BH640" s="153">
        <f>IF(N640="sníž. přenesená",J640,0)</f>
        <v>0</v>
      </c>
      <c r="BI640" s="153">
        <f>IF(N640="nulová",J640,0)</f>
        <v>0</v>
      </c>
      <c r="BJ640" s="20" t="s">
        <v>31</v>
      </c>
      <c r="BK640" s="153">
        <f>ROUND(I640*H640,2)</f>
        <v>0</v>
      </c>
      <c r="BL640" s="20" t="s">
        <v>125</v>
      </c>
      <c r="BM640" s="152" t="s">
        <v>2558</v>
      </c>
    </row>
    <row r="641" spans="2:51" s="13" customFormat="1" ht="11.25">
      <c r="B641" s="154"/>
      <c r="D641" s="155" t="s">
        <v>127</v>
      </c>
      <c r="E641" s="156" t="s">
        <v>3</v>
      </c>
      <c r="F641" s="157" t="s">
        <v>2559</v>
      </c>
      <c r="H641" s="158">
        <v>61.8</v>
      </c>
      <c r="I641" s="159"/>
      <c r="L641" s="154"/>
      <c r="M641" s="160"/>
      <c r="N641" s="161"/>
      <c r="O641" s="161"/>
      <c r="P641" s="161"/>
      <c r="Q641" s="161"/>
      <c r="R641" s="161"/>
      <c r="S641" s="161"/>
      <c r="T641" s="162"/>
      <c r="AT641" s="156" t="s">
        <v>127</v>
      </c>
      <c r="AU641" s="156" t="s">
        <v>78</v>
      </c>
      <c r="AV641" s="13" t="s">
        <v>78</v>
      </c>
      <c r="AW641" s="13" t="s">
        <v>30</v>
      </c>
      <c r="AX641" s="13" t="s">
        <v>31</v>
      </c>
      <c r="AY641" s="156" t="s">
        <v>118</v>
      </c>
    </row>
    <row r="642" spans="1:65" s="2" customFormat="1" ht="16.5" customHeight="1">
      <c r="A642" s="35"/>
      <c r="B642" s="140"/>
      <c r="C642" s="194" t="s">
        <v>2560</v>
      </c>
      <c r="D642" s="194" t="s">
        <v>445</v>
      </c>
      <c r="E642" s="195" t="s">
        <v>2561</v>
      </c>
      <c r="F642" s="196" t="s">
        <v>2562</v>
      </c>
      <c r="G642" s="197" t="s">
        <v>142</v>
      </c>
      <c r="H642" s="198">
        <v>577.83</v>
      </c>
      <c r="I642" s="199"/>
      <c r="J642" s="200">
        <f>ROUND(I642*H642,2)</f>
        <v>0</v>
      </c>
      <c r="K642" s="196" t="s">
        <v>271</v>
      </c>
      <c r="L642" s="201"/>
      <c r="M642" s="202" t="s">
        <v>3</v>
      </c>
      <c r="N642" s="203" t="s">
        <v>40</v>
      </c>
      <c r="O642" s="56"/>
      <c r="P642" s="150">
        <f>O642*H642</f>
        <v>0</v>
      </c>
      <c r="Q642" s="150">
        <v>0.05612</v>
      </c>
      <c r="R642" s="150">
        <f>Q642*H642</f>
        <v>32.42781960000001</v>
      </c>
      <c r="S642" s="150">
        <v>0</v>
      </c>
      <c r="T642" s="151">
        <f>S642*H642</f>
        <v>0</v>
      </c>
      <c r="U642" s="35"/>
      <c r="V642" s="35"/>
      <c r="W642" s="35"/>
      <c r="X642" s="35"/>
      <c r="Y642" s="35"/>
      <c r="Z642" s="35"/>
      <c r="AA642" s="35"/>
      <c r="AB642" s="35"/>
      <c r="AC642" s="35"/>
      <c r="AD642" s="35"/>
      <c r="AE642" s="35"/>
      <c r="AR642" s="152" t="s">
        <v>160</v>
      </c>
      <c r="AT642" s="152" t="s">
        <v>445</v>
      </c>
      <c r="AU642" s="152" t="s">
        <v>78</v>
      </c>
      <c r="AY642" s="20" t="s">
        <v>118</v>
      </c>
      <c r="BE642" s="153">
        <f>IF(N642="základní",J642,0)</f>
        <v>0</v>
      </c>
      <c r="BF642" s="153">
        <f>IF(N642="snížená",J642,0)</f>
        <v>0</v>
      </c>
      <c r="BG642" s="153">
        <f>IF(N642="zákl. přenesená",J642,0)</f>
        <v>0</v>
      </c>
      <c r="BH642" s="153">
        <f>IF(N642="sníž. přenesená",J642,0)</f>
        <v>0</v>
      </c>
      <c r="BI642" s="153">
        <f>IF(N642="nulová",J642,0)</f>
        <v>0</v>
      </c>
      <c r="BJ642" s="20" t="s">
        <v>31</v>
      </c>
      <c r="BK642" s="153">
        <f>ROUND(I642*H642,2)</f>
        <v>0</v>
      </c>
      <c r="BL642" s="20" t="s">
        <v>125</v>
      </c>
      <c r="BM642" s="152" t="s">
        <v>2563</v>
      </c>
    </row>
    <row r="643" spans="2:51" s="13" customFormat="1" ht="11.25">
      <c r="B643" s="154"/>
      <c r="D643" s="155" t="s">
        <v>127</v>
      </c>
      <c r="E643" s="156" t="s">
        <v>3</v>
      </c>
      <c r="F643" s="157" t="s">
        <v>2564</v>
      </c>
      <c r="H643" s="158">
        <v>577.83</v>
      </c>
      <c r="I643" s="159"/>
      <c r="L643" s="154"/>
      <c r="M643" s="160"/>
      <c r="N643" s="161"/>
      <c r="O643" s="161"/>
      <c r="P643" s="161"/>
      <c r="Q643" s="161"/>
      <c r="R643" s="161"/>
      <c r="S643" s="161"/>
      <c r="T643" s="162"/>
      <c r="AT643" s="156" t="s">
        <v>127</v>
      </c>
      <c r="AU643" s="156" t="s">
        <v>78</v>
      </c>
      <c r="AV643" s="13" t="s">
        <v>78</v>
      </c>
      <c r="AW643" s="13" t="s">
        <v>30</v>
      </c>
      <c r="AX643" s="13" t="s">
        <v>31</v>
      </c>
      <c r="AY643" s="156" t="s">
        <v>118</v>
      </c>
    </row>
    <row r="644" spans="1:65" s="2" customFormat="1" ht="16.5" customHeight="1">
      <c r="A644" s="35"/>
      <c r="B644" s="140"/>
      <c r="C644" s="194" t="s">
        <v>2565</v>
      </c>
      <c r="D644" s="194" t="s">
        <v>445</v>
      </c>
      <c r="E644" s="195" t="s">
        <v>2566</v>
      </c>
      <c r="F644" s="196" t="s">
        <v>2567</v>
      </c>
      <c r="G644" s="197" t="s">
        <v>142</v>
      </c>
      <c r="H644" s="198">
        <v>657.14</v>
      </c>
      <c r="I644" s="199"/>
      <c r="J644" s="200">
        <f>ROUND(I644*H644,2)</f>
        <v>0</v>
      </c>
      <c r="K644" s="196" t="s">
        <v>271</v>
      </c>
      <c r="L644" s="201"/>
      <c r="M644" s="202" t="s">
        <v>3</v>
      </c>
      <c r="N644" s="203" t="s">
        <v>40</v>
      </c>
      <c r="O644" s="56"/>
      <c r="P644" s="150">
        <f>O644*H644</f>
        <v>0</v>
      </c>
      <c r="Q644" s="150">
        <v>0.08</v>
      </c>
      <c r="R644" s="150">
        <f>Q644*H644</f>
        <v>52.5712</v>
      </c>
      <c r="S644" s="150">
        <v>0</v>
      </c>
      <c r="T644" s="151">
        <f>S644*H644</f>
        <v>0</v>
      </c>
      <c r="U644" s="35"/>
      <c r="V644" s="35"/>
      <c r="W644" s="35"/>
      <c r="X644" s="35"/>
      <c r="Y644" s="35"/>
      <c r="Z644" s="35"/>
      <c r="AA644" s="35"/>
      <c r="AB644" s="35"/>
      <c r="AC644" s="35"/>
      <c r="AD644" s="35"/>
      <c r="AE644" s="35"/>
      <c r="AR644" s="152" t="s">
        <v>160</v>
      </c>
      <c r="AT644" s="152" t="s">
        <v>445</v>
      </c>
      <c r="AU644" s="152" t="s">
        <v>78</v>
      </c>
      <c r="AY644" s="20" t="s">
        <v>118</v>
      </c>
      <c r="BE644" s="153">
        <f>IF(N644="základní",J644,0)</f>
        <v>0</v>
      </c>
      <c r="BF644" s="153">
        <f>IF(N644="snížená",J644,0)</f>
        <v>0</v>
      </c>
      <c r="BG644" s="153">
        <f>IF(N644="zákl. přenesená",J644,0)</f>
        <v>0</v>
      </c>
      <c r="BH644" s="153">
        <f>IF(N644="sníž. přenesená",J644,0)</f>
        <v>0</v>
      </c>
      <c r="BI644" s="153">
        <f>IF(N644="nulová",J644,0)</f>
        <v>0</v>
      </c>
      <c r="BJ644" s="20" t="s">
        <v>31</v>
      </c>
      <c r="BK644" s="153">
        <f>ROUND(I644*H644,2)</f>
        <v>0</v>
      </c>
      <c r="BL644" s="20" t="s">
        <v>125</v>
      </c>
      <c r="BM644" s="152" t="s">
        <v>2568</v>
      </c>
    </row>
    <row r="645" spans="2:51" s="13" customFormat="1" ht="11.25">
      <c r="B645" s="154"/>
      <c r="D645" s="155" t="s">
        <v>127</v>
      </c>
      <c r="E645" s="156" t="s">
        <v>3</v>
      </c>
      <c r="F645" s="157" t="s">
        <v>2569</v>
      </c>
      <c r="H645" s="158">
        <v>657.14</v>
      </c>
      <c r="I645" s="159"/>
      <c r="L645" s="154"/>
      <c r="M645" s="160"/>
      <c r="N645" s="161"/>
      <c r="O645" s="161"/>
      <c r="P645" s="161"/>
      <c r="Q645" s="161"/>
      <c r="R645" s="161"/>
      <c r="S645" s="161"/>
      <c r="T645" s="162"/>
      <c r="AT645" s="156" t="s">
        <v>127</v>
      </c>
      <c r="AU645" s="156" t="s">
        <v>78</v>
      </c>
      <c r="AV645" s="13" t="s">
        <v>78</v>
      </c>
      <c r="AW645" s="13" t="s">
        <v>30</v>
      </c>
      <c r="AX645" s="13" t="s">
        <v>31</v>
      </c>
      <c r="AY645" s="156" t="s">
        <v>118</v>
      </c>
    </row>
    <row r="646" spans="1:65" s="2" customFormat="1" ht="16.5" customHeight="1">
      <c r="A646" s="35"/>
      <c r="B646" s="140"/>
      <c r="C646" s="194" t="s">
        <v>2570</v>
      </c>
      <c r="D646" s="194" t="s">
        <v>445</v>
      </c>
      <c r="E646" s="195" t="s">
        <v>2571</v>
      </c>
      <c r="F646" s="196" t="s">
        <v>2572</v>
      </c>
      <c r="G646" s="197" t="s">
        <v>142</v>
      </c>
      <c r="H646" s="198">
        <v>23.69</v>
      </c>
      <c r="I646" s="199"/>
      <c r="J646" s="200">
        <f>ROUND(I646*H646,2)</f>
        <v>0</v>
      </c>
      <c r="K646" s="196" t="s">
        <v>271</v>
      </c>
      <c r="L646" s="201"/>
      <c r="M646" s="202" t="s">
        <v>3</v>
      </c>
      <c r="N646" s="203" t="s">
        <v>40</v>
      </c>
      <c r="O646" s="56"/>
      <c r="P646" s="150">
        <f>O646*H646</f>
        <v>0</v>
      </c>
      <c r="Q646" s="150">
        <v>0.06567</v>
      </c>
      <c r="R646" s="150">
        <f>Q646*H646</f>
        <v>1.5557223000000002</v>
      </c>
      <c r="S646" s="150">
        <v>0</v>
      </c>
      <c r="T646" s="151">
        <f>S646*H646</f>
        <v>0</v>
      </c>
      <c r="U646" s="35"/>
      <c r="V646" s="35"/>
      <c r="W646" s="35"/>
      <c r="X646" s="35"/>
      <c r="Y646" s="35"/>
      <c r="Z646" s="35"/>
      <c r="AA646" s="35"/>
      <c r="AB646" s="35"/>
      <c r="AC646" s="35"/>
      <c r="AD646" s="35"/>
      <c r="AE646" s="35"/>
      <c r="AR646" s="152" t="s">
        <v>160</v>
      </c>
      <c r="AT646" s="152" t="s">
        <v>445</v>
      </c>
      <c r="AU646" s="152" t="s">
        <v>78</v>
      </c>
      <c r="AY646" s="20" t="s">
        <v>118</v>
      </c>
      <c r="BE646" s="153">
        <f>IF(N646="základní",J646,0)</f>
        <v>0</v>
      </c>
      <c r="BF646" s="153">
        <f>IF(N646="snížená",J646,0)</f>
        <v>0</v>
      </c>
      <c r="BG646" s="153">
        <f>IF(N646="zákl. přenesená",J646,0)</f>
        <v>0</v>
      </c>
      <c r="BH646" s="153">
        <f>IF(N646="sníž. přenesená",J646,0)</f>
        <v>0</v>
      </c>
      <c r="BI646" s="153">
        <f>IF(N646="nulová",J646,0)</f>
        <v>0</v>
      </c>
      <c r="BJ646" s="20" t="s">
        <v>31</v>
      </c>
      <c r="BK646" s="153">
        <f>ROUND(I646*H646,2)</f>
        <v>0</v>
      </c>
      <c r="BL646" s="20" t="s">
        <v>125</v>
      </c>
      <c r="BM646" s="152" t="s">
        <v>2573</v>
      </c>
    </row>
    <row r="647" spans="2:51" s="13" customFormat="1" ht="11.25">
      <c r="B647" s="154"/>
      <c r="D647" s="155" t="s">
        <v>127</v>
      </c>
      <c r="E647" s="156" t="s">
        <v>3</v>
      </c>
      <c r="F647" s="157" t="s">
        <v>2574</v>
      </c>
      <c r="H647" s="158">
        <v>23.69</v>
      </c>
      <c r="I647" s="159"/>
      <c r="L647" s="154"/>
      <c r="M647" s="160"/>
      <c r="N647" s="161"/>
      <c r="O647" s="161"/>
      <c r="P647" s="161"/>
      <c r="Q647" s="161"/>
      <c r="R647" s="161"/>
      <c r="S647" s="161"/>
      <c r="T647" s="162"/>
      <c r="AT647" s="156" t="s">
        <v>127</v>
      </c>
      <c r="AU647" s="156" t="s">
        <v>78</v>
      </c>
      <c r="AV647" s="13" t="s">
        <v>78</v>
      </c>
      <c r="AW647" s="13" t="s">
        <v>30</v>
      </c>
      <c r="AX647" s="13" t="s">
        <v>31</v>
      </c>
      <c r="AY647" s="156" t="s">
        <v>118</v>
      </c>
    </row>
    <row r="648" spans="1:65" s="2" customFormat="1" ht="16.5" customHeight="1">
      <c r="A648" s="35"/>
      <c r="B648" s="140"/>
      <c r="C648" s="194" t="s">
        <v>2575</v>
      </c>
      <c r="D648" s="194" t="s">
        <v>445</v>
      </c>
      <c r="E648" s="195" t="s">
        <v>2576</v>
      </c>
      <c r="F648" s="196" t="s">
        <v>2577</v>
      </c>
      <c r="G648" s="197" t="s">
        <v>142</v>
      </c>
      <c r="H648" s="198">
        <v>1.5</v>
      </c>
      <c r="I648" s="199"/>
      <c r="J648" s="200">
        <f>ROUND(I648*H648,2)</f>
        <v>0</v>
      </c>
      <c r="K648" s="196" t="s">
        <v>271</v>
      </c>
      <c r="L648" s="201"/>
      <c r="M648" s="202" t="s">
        <v>3</v>
      </c>
      <c r="N648" s="203" t="s">
        <v>40</v>
      </c>
      <c r="O648" s="56"/>
      <c r="P648" s="150">
        <f>O648*H648</f>
        <v>0</v>
      </c>
      <c r="Q648" s="150">
        <v>0.061</v>
      </c>
      <c r="R648" s="150">
        <f>Q648*H648</f>
        <v>0.0915</v>
      </c>
      <c r="S648" s="150">
        <v>0</v>
      </c>
      <c r="T648" s="151">
        <f>S648*H648</f>
        <v>0</v>
      </c>
      <c r="U648" s="35"/>
      <c r="V648" s="35"/>
      <c r="W648" s="35"/>
      <c r="X648" s="35"/>
      <c r="Y648" s="35"/>
      <c r="Z648" s="35"/>
      <c r="AA648" s="35"/>
      <c r="AB648" s="35"/>
      <c r="AC648" s="35"/>
      <c r="AD648" s="35"/>
      <c r="AE648" s="35"/>
      <c r="AR648" s="152" t="s">
        <v>160</v>
      </c>
      <c r="AT648" s="152" t="s">
        <v>445</v>
      </c>
      <c r="AU648" s="152" t="s">
        <v>78</v>
      </c>
      <c r="AY648" s="20" t="s">
        <v>118</v>
      </c>
      <c r="BE648" s="153">
        <f>IF(N648="základní",J648,0)</f>
        <v>0</v>
      </c>
      <c r="BF648" s="153">
        <f>IF(N648="snížená",J648,0)</f>
        <v>0</v>
      </c>
      <c r="BG648" s="153">
        <f>IF(N648="zákl. přenesená",J648,0)</f>
        <v>0</v>
      </c>
      <c r="BH648" s="153">
        <f>IF(N648="sníž. přenesená",J648,0)</f>
        <v>0</v>
      </c>
      <c r="BI648" s="153">
        <f>IF(N648="nulová",J648,0)</f>
        <v>0</v>
      </c>
      <c r="BJ648" s="20" t="s">
        <v>31</v>
      </c>
      <c r="BK648" s="153">
        <f>ROUND(I648*H648,2)</f>
        <v>0</v>
      </c>
      <c r="BL648" s="20" t="s">
        <v>125</v>
      </c>
      <c r="BM648" s="152" t="s">
        <v>2578</v>
      </c>
    </row>
    <row r="649" spans="2:51" s="13" customFormat="1" ht="11.25">
      <c r="B649" s="154"/>
      <c r="D649" s="155" t="s">
        <v>127</v>
      </c>
      <c r="E649" s="156" t="s">
        <v>3</v>
      </c>
      <c r="F649" s="157" t="s">
        <v>2579</v>
      </c>
      <c r="H649" s="158">
        <v>1.5</v>
      </c>
      <c r="I649" s="159"/>
      <c r="L649" s="154"/>
      <c r="M649" s="160"/>
      <c r="N649" s="161"/>
      <c r="O649" s="161"/>
      <c r="P649" s="161"/>
      <c r="Q649" s="161"/>
      <c r="R649" s="161"/>
      <c r="S649" s="161"/>
      <c r="T649" s="162"/>
      <c r="AT649" s="156" t="s">
        <v>127</v>
      </c>
      <c r="AU649" s="156" t="s">
        <v>78</v>
      </c>
      <c r="AV649" s="13" t="s">
        <v>78</v>
      </c>
      <c r="AW649" s="13" t="s">
        <v>30</v>
      </c>
      <c r="AX649" s="13" t="s">
        <v>31</v>
      </c>
      <c r="AY649" s="156" t="s">
        <v>118</v>
      </c>
    </row>
    <row r="650" spans="1:65" s="2" customFormat="1" ht="24.2" customHeight="1">
      <c r="A650" s="35"/>
      <c r="B650" s="140"/>
      <c r="C650" s="141" t="s">
        <v>2580</v>
      </c>
      <c r="D650" s="141" t="s">
        <v>121</v>
      </c>
      <c r="E650" s="142" t="s">
        <v>2581</v>
      </c>
      <c r="F650" s="143" t="s">
        <v>2582</v>
      </c>
      <c r="G650" s="144" t="s">
        <v>142</v>
      </c>
      <c r="H650" s="145">
        <v>92</v>
      </c>
      <c r="I650" s="146"/>
      <c r="J650" s="147">
        <f>ROUND(I650*H650,2)</f>
        <v>0</v>
      </c>
      <c r="K650" s="143" t="s">
        <v>271</v>
      </c>
      <c r="L650" s="36"/>
      <c r="M650" s="148" t="s">
        <v>3</v>
      </c>
      <c r="N650" s="149" t="s">
        <v>40</v>
      </c>
      <c r="O650" s="56"/>
      <c r="P650" s="150">
        <f>O650*H650</f>
        <v>0</v>
      </c>
      <c r="Q650" s="150">
        <v>0.1295</v>
      </c>
      <c r="R650" s="150">
        <f>Q650*H650</f>
        <v>11.914</v>
      </c>
      <c r="S650" s="150">
        <v>0</v>
      </c>
      <c r="T650" s="151">
        <f>S650*H650</f>
        <v>0</v>
      </c>
      <c r="U650" s="35"/>
      <c r="V650" s="35"/>
      <c r="W650" s="35"/>
      <c r="X650" s="35"/>
      <c r="Y650" s="35"/>
      <c r="Z650" s="35"/>
      <c r="AA650" s="35"/>
      <c r="AB650" s="35"/>
      <c r="AC650" s="35"/>
      <c r="AD650" s="35"/>
      <c r="AE650" s="35"/>
      <c r="AR650" s="152" t="s">
        <v>125</v>
      </c>
      <c r="AT650" s="152" t="s">
        <v>121</v>
      </c>
      <c r="AU650" s="152" t="s">
        <v>78</v>
      </c>
      <c r="AY650" s="20" t="s">
        <v>118</v>
      </c>
      <c r="BE650" s="153">
        <f>IF(N650="základní",J650,0)</f>
        <v>0</v>
      </c>
      <c r="BF650" s="153">
        <f>IF(N650="snížená",J650,0)</f>
        <v>0</v>
      </c>
      <c r="BG650" s="153">
        <f>IF(N650="zákl. přenesená",J650,0)</f>
        <v>0</v>
      </c>
      <c r="BH650" s="153">
        <f>IF(N650="sníž. přenesená",J650,0)</f>
        <v>0</v>
      </c>
      <c r="BI650" s="153">
        <f>IF(N650="nulová",J650,0)</f>
        <v>0</v>
      </c>
      <c r="BJ650" s="20" t="s">
        <v>31</v>
      </c>
      <c r="BK650" s="153">
        <f>ROUND(I650*H650,2)</f>
        <v>0</v>
      </c>
      <c r="BL650" s="20" t="s">
        <v>125</v>
      </c>
      <c r="BM650" s="152" t="s">
        <v>2583</v>
      </c>
    </row>
    <row r="651" spans="1:47" s="2" customFormat="1" ht="11.25">
      <c r="A651" s="35"/>
      <c r="B651" s="36"/>
      <c r="C651" s="35"/>
      <c r="D651" s="181" t="s">
        <v>273</v>
      </c>
      <c r="E651" s="35"/>
      <c r="F651" s="182" t="s">
        <v>2584</v>
      </c>
      <c r="G651" s="35"/>
      <c r="H651" s="35"/>
      <c r="I651" s="183"/>
      <c r="J651" s="35"/>
      <c r="K651" s="35"/>
      <c r="L651" s="36"/>
      <c r="M651" s="184"/>
      <c r="N651" s="185"/>
      <c r="O651" s="56"/>
      <c r="P651" s="56"/>
      <c r="Q651" s="56"/>
      <c r="R651" s="56"/>
      <c r="S651" s="56"/>
      <c r="T651" s="57"/>
      <c r="U651" s="35"/>
      <c r="V651" s="35"/>
      <c r="W651" s="35"/>
      <c r="X651" s="35"/>
      <c r="Y651" s="35"/>
      <c r="Z651" s="35"/>
      <c r="AA651" s="35"/>
      <c r="AB651" s="35"/>
      <c r="AC651" s="35"/>
      <c r="AD651" s="35"/>
      <c r="AE651" s="35"/>
      <c r="AT651" s="20" t="s">
        <v>273</v>
      </c>
      <c r="AU651" s="20" t="s">
        <v>78</v>
      </c>
    </row>
    <row r="652" spans="2:51" s="14" customFormat="1" ht="11.25">
      <c r="B652" s="163"/>
      <c r="D652" s="155" t="s">
        <v>127</v>
      </c>
      <c r="E652" s="164" t="s">
        <v>3</v>
      </c>
      <c r="F652" s="165" t="s">
        <v>2217</v>
      </c>
      <c r="H652" s="164" t="s">
        <v>3</v>
      </c>
      <c r="I652" s="166"/>
      <c r="L652" s="163"/>
      <c r="M652" s="167"/>
      <c r="N652" s="168"/>
      <c r="O652" s="168"/>
      <c r="P652" s="168"/>
      <c r="Q652" s="168"/>
      <c r="R652" s="168"/>
      <c r="S652" s="168"/>
      <c r="T652" s="169"/>
      <c r="AT652" s="164" t="s">
        <v>127</v>
      </c>
      <c r="AU652" s="164" t="s">
        <v>78</v>
      </c>
      <c r="AV652" s="14" t="s">
        <v>31</v>
      </c>
      <c r="AW652" s="14" t="s">
        <v>30</v>
      </c>
      <c r="AX652" s="14" t="s">
        <v>69</v>
      </c>
      <c r="AY652" s="164" t="s">
        <v>118</v>
      </c>
    </row>
    <row r="653" spans="2:51" s="13" customFormat="1" ht="11.25">
      <c r="B653" s="154"/>
      <c r="D653" s="155" t="s">
        <v>127</v>
      </c>
      <c r="E653" s="156" t="s">
        <v>3</v>
      </c>
      <c r="F653" s="157" t="s">
        <v>2585</v>
      </c>
      <c r="H653" s="158">
        <v>92</v>
      </c>
      <c r="I653" s="159"/>
      <c r="L653" s="154"/>
      <c r="M653" s="160"/>
      <c r="N653" s="161"/>
      <c r="O653" s="161"/>
      <c r="P653" s="161"/>
      <c r="Q653" s="161"/>
      <c r="R653" s="161"/>
      <c r="S653" s="161"/>
      <c r="T653" s="162"/>
      <c r="AT653" s="156" t="s">
        <v>127</v>
      </c>
      <c r="AU653" s="156" t="s">
        <v>78</v>
      </c>
      <c r="AV653" s="13" t="s">
        <v>78</v>
      </c>
      <c r="AW653" s="13" t="s">
        <v>30</v>
      </c>
      <c r="AX653" s="13" t="s">
        <v>31</v>
      </c>
      <c r="AY653" s="156" t="s">
        <v>118</v>
      </c>
    </row>
    <row r="654" spans="1:65" s="2" customFormat="1" ht="16.5" customHeight="1">
      <c r="A654" s="35"/>
      <c r="B654" s="140"/>
      <c r="C654" s="194" t="s">
        <v>309</v>
      </c>
      <c r="D654" s="194" t="s">
        <v>445</v>
      </c>
      <c r="E654" s="195" t="s">
        <v>2561</v>
      </c>
      <c r="F654" s="196" t="s">
        <v>2562</v>
      </c>
      <c r="G654" s="197" t="s">
        <v>142</v>
      </c>
      <c r="H654" s="198">
        <v>94.76</v>
      </c>
      <c r="I654" s="199"/>
      <c r="J654" s="200">
        <f>ROUND(I654*H654,2)</f>
        <v>0</v>
      </c>
      <c r="K654" s="196" t="s">
        <v>271</v>
      </c>
      <c r="L654" s="201"/>
      <c r="M654" s="202" t="s">
        <v>3</v>
      </c>
      <c r="N654" s="203" t="s">
        <v>40</v>
      </c>
      <c r="O654" s="56"/>
      <c r="P654" s="150">
        <f>O654*H654</f>
        <v>0</v>
      </c>
      <c r="Q654" s="150">
        <v>0.05612</v>
      </c>
      <c r="R654" s="150">
        <f>Q654*H654</f>
        <v>5.3179312</v>
      </c>
      <c r="S654" s="150">
        <v>0</v>
      </c>
      <c r="T654" s="151">
        <f>S654*H654</f>
        <v>0</v>
      </c>
      <c r="U654" s="35"/>
      <c r="V654" s="35"/>
      <c r="W654" s="35"/>
      <c r="X654" s="35"/>
      <c r="Y654" s="35"/>
      <c r="Z654" s="35"/>
      <c r="AA654" s="35"/>
      <c r="AB654" s="35"/>
      <c r="AC654" s="35"/>
      <c r="AD654" s="35"/>
      <c r="AE654" s="35"/>
      <c r="AR654" s="152" t="s">
        <v>160</v>
      </c>
      <c r="AT654" s="152" t="s">
        <v>445</v>
      </c>
      <c r="AU654" s="152" t="s">
        <v>78</v>
      </c>
      <c r="AY654" s="20" t="s">
        <v>118</v>
      </c>
      <c r="BE654" s="153">
        <f>IF(N654="základní",J654,0)</f>
        <v>0</v>
      </c>
      <c r="BF654" s="153">
        <f>IF(N654="snížená",J654,0)</f>
        <v>0</v>
      </c>
      <c r="BG654" s="153">
        <f>IF(N654="zákl. přenesená",J654,0)</f>
        <v>0</v>
      </c>
      <c r="BH654" s="153">
        <f>IF(N654="sníž. přenesená",J654,0)</f>
        <v>0</v>
      </c>
      <c r="BI654" s="153">
        <f>IF(N654="nulová",J654,0)</f>
        <v>0</v>
      </c>
      <c r="BJ654" s="20" t="s">
        <v>31</v>
      </c>
      <c r="BK654" s="153">
        <f>ROUND(I654*H654,2)</f>
        <v>0</v>
      </c>
      <c r="BL654" s="20" t="s">
        <v>125</v>
      </c>
      <c r="BM654" s="152" t="s">
        <v>2586</v>
      </c>
    </row>
    <row r="655" spans="2:51" s="13" customFormat="1" ht="11.25">
      <c r="B655" s="154"/>
      <c r="D655" s="155" t="s">
        <v>127</v>
      </c>
      <c r="E655" s="156" t="s">
        <v>3</v>
      </c>
      <c r="F655" s="157" t="s">
        <v>2587</v>
      </c>
      <c r="H655" s="158">
        <v>94.76</v>
      </c>
      <c r="I655" s="159"/>
      <c r="L655" s="154"/>
      <c r="M655" s="160"/>
      <c r="N655" s="161"/>
      <c r="O655" s="161"/>
      <c r="P655" s="161"/>
      <c r="Q655" s="161"/>
      <c r="R655" s="161"/>
      <c r="S655" s="161"/>
      <c r="T655" s="162"/>
      <c r="AT655" s="156" t="s">
        <v>127</v>
      </c>
      <c r="AU655" s="156" t="s">
        <v>78</v>
      </c>
      <c r="AV655" s="13" t="s">
        <v>78</v>
      </c>
      <c r="AW655" s="13" t="s">
        <v>30</v>
      </c>
      <c r="AX655" s="13" t="s">
        <v>31</v>
      </c>
      <c r="AY655" s="156" t="s">
        <v>118</v>
      </c>
    </row>
    <row r="656" spans="1:65" s="2" customFormat="1" ht="16.5" customHeight="1">
      <c r="A656" s="35"/>
      <c r="B656" s="140"/>
      <c r="C656" s="141" t="s">
        <v>2588</v>
      </c>
      <c r="D656" s="141" t="s">
        <v>121</v>
      </c>
      <c r="E656" s="142" t="s">
        <v>2589</v>
      </c>
      <c r="F656" s="143" t="s">
        <v>2590</v>
      </c>
      <c r="G656" s="144" t="s">
        <v>124</v>
      </c>
      <c r="H656" s="145">
        <v>1</v>
      </c>
      <c r="I656" s="146"/>
      <c r="J656" s="147">
        <f>ROUND(I656*H656,2)</f>
        <v>0</v>
      </c>
      <c r="K656" s="143" t="s">
        <v>3</v>
      </c>
      <c r="L656" s="36"/>
      <c r="M656" s="148" t="s">
        <v>3</v>
      </c>
      <c r="N656" s="149" t="s">
        <v>40</v>
      </c>
      <c r="O656" s="56"/>
      <c r="P656" s="150">
        <f>O656*H656</f>
        <v>0</v>
      </c>
      <c r="Q656" s="150">
        <v>0</v>
      </c>
      <c r="R656" s="150">
        <f>Q656*H656</f>
        <v>0</v>
      </c>
      <c r="S656" s="150">
        <v>0</v>
      </c>
      <c r="T656" s="151">
        <f>S656*H656</f>
        <v>0</v>
      </c>
      <c r="U656" s="35"/>
      <c r="V656" s="35"/>
      <c r="W656" s="35"/>
      <c r="X656" s="35"/>
      <c r="Y656" s="35"/>
      <c r="Z656" s="35"/>
      <c r="AA656" s="35"/>
      <c r="AB656" s="35"/>
      <c r="AC656" s="35"/>
      <c r="AD656" s="35"/>
      <c r="AE656" s="35"/>
      <c r="AR656" s="152" t="s">
        <v>125</v>
      </c>
      <c r="AT656" s="152" t="s">
        <v>121</v>
      </c>
      <c r="AU656" s="152" t="s">
        <v>78</v>
      </c>
      <c r="AY656" s="20" t="s">
        <v>118</v>
      </c>
      <c r="BE656" s="153">
        <f>IF(N656="základní",J656,0)</f>
        <v>0</v>
      </c>
      <c r="BF656" s="153">
        <f>IF(N656="snížená",J656,0)</f>
        <v>0</v>
      </c>
      <c r="BG656" s="153">
        <f>IF(N656="zákl. přenesená",J656,0)</f>
        <v>0</v>
      </c>
      <c r="BH656" s="153">
        <f>IF(N656="sníž. přenesená",J656,0)</f>
        <v>0</v>
      </c>
      <c r="BI656" s="153">
        <f>IF(N656="nulová",J656,0)</f>
        <v>0</v>
      </c>
      <c r="BJ656" s="20" t="s">
        <v>31</v>
      </c>
      <c r="BK656" s="153">
        <f>ROUND(I656*H656,2)</f>
        <v>0</v>
      </c>
      <c r="BL656" s="20" t="s">
        <v>125</v>
      </c>
      <c r="BM656" s="152" t="s">
        <v>2591</v>
      </c>
    </row>
    <row r="657" spans="2:51" s="13" customFormat="1" ht="11.25">
      <c r="B657" s="154"/>
      <c r="D657" s="155" t="s">
        <v>127</v>
      </c>
      <c r="E657" s="156" t="s">
        <v>3</v>
      </c>
      <c r="F657" s="157" t="s">
        <v>31</v>
      </c>
      <c r="H657" s="158">
        <v>1</v>
      </c>
      <c r="I657" s="159"/>
      <c r="L657" s="154"/>
      <c r="M657" s="160"/>
      <c r="N657" s="161"/>
      <c r="O657" s="161"/>
      <c r="P657" s="161"/>
      <c r="Q657" s="161"/>
      <c r="R657" s="161"/>
      <c r="S657" s="161"/>
      <c r="T657" s="162"/>
      <c r="AT657" s="156" t="s">
        <v>127</v>
      </c>
      <c r="AU657" s="156" t="s">
        <v>78</v>
      </c>
      <c r="AV657" s="13" t="s">
        <v>78</v>
      </c>
      <c r="AW657" s="13" t="s">
        <v>30</v>
      </c>
      <c r="AX657" s="13" t="s">
        <v>31</v>
      </c>
      <c r="AY657" s="156" t="s">
        <v>118</v>
      </c>
    </row>
    <row r="658" spans="1:65" s="2" customFormat="1" ht="16.5" customHeight="1">
      <c r="A658" s="35"/>
      <c r="B658" s="140"/>
      <c r="C658" s="141" t="s">
        <v>2592</v>
      </c>
      <c r="D658" s="141" t="s">
        <v>121</v>
      </c>
      <c r="E658" s="142" t="s">
        <v>2593</v>
      </c>
      <c r="F658" s="143" t="s">
        <v>2594</v>
      </c>
      <c r="G658" s="144" t="s">
        <v>124</v>
      </c>
      <c r="H658" s="145">
        <v>1</v>
      </c>
      <c r="I658" s="146"/>
      <c r="J658" s="147">
        <f>ROUND(I658*H658,2)</f>
        <v>0</v>
      </c>
      <c r="K658" s="143" t="s">
        <v>3</v>
      </c>
      <c r="L658" s="36"/>
      <c r="M658" s="148" t="s">
        <v>3</v>
      </c>
      <c r="N658" s="149" t="s">
        <v>40</v>
      </c>
      <c r="O658" s="56"/>
      <c r="P658" s="150">
        <f>O658*H658</f>
        <v>0</v>
      </c>
      <c r="Q658" s="150">
        <v>0</v>
      </c>
      <c r="R658" s="150">
        <f>Q658*H658</f>
        <v>0</v>
      </c>
      <c r="S658" s="150">
        <v>0</v>
      </c>
      <c r="T658" s="151">
        <f>S658*H658</f>
        <v>0</v>
      </c>
      <c r="U658" s="35"/>
      <c r="V658" s="35"/>
      <c r="W658" s="35"/>
      <c r="X658" s="35"/>
      <c r="Y658" s="35"/>
      <c r="Z658" s="35"/>
      <c r="AA658" s="35"/>
      <c r="AB658" s="35"/>
      <c r="AC658" s="35"/>
      <c r="AD658" s="35"/>
      <c r="AE658" s="35"/>
      <c r="AR658" s="152" t="s">
        <v>125</v>
      </c>
      <c r="AT658" s="152" t="s">
        <v>121</v>
      </c>
      <c r="AU658" s="152" t="s">
        <v>78</v>
      </c>
      <c r="AY658" s="20" t="s">
        <v>118</v>
      </c>
      <c r="BE658" s="153">
        <f>IF(N658="základní",J658,0)</f>
        <v>0</v>
      </c>
      <c r="BF658" s="153">
        <f>IF(N658="snížená",J658,0)</f>
        <v>0</v>
      </c>
      <c r="BG658" s="153">
        <f>IF(N658="zákl. přenesená",J658,0)</f>
        <v>0</v>
      </c>
      <c r="BH658" s="153">
        <f>IF(N658="sníž. přenesená",J658,0)</f>
        <v>0</v>
      </c>
      <c r="BI658" s="153">
        <f>IF(N658="nulová",J658,0)</f>
        <v>0</v>
      </c>
      <c r="BJ658" s="20" t="s">
        <v>31</v>
      </c>
      <c r="BK658" s="153">
        <f>ROUND(I658*H658,2)</f>
        <v>0</v>
      </c>
      <c r="BL658" s="20" t="s">
        <v>125</v>
      </c>
      <c r="BM658" s="152" t="s">
        <v>2595</v>
      </c>
    </row>
    <row r="659" spans="2:51" s="13" customFormat="1" ht="11.25">
      <c r="B659" s="154"/>
      <c r="D659" s="155" t="s">
        <v>127</v>
      </c>
      <c r="E659" s="156" t="s">
        <v>3</v>
      </c>
      <c r="F659" s="157" t="s">
        <v>31</v>
      </c>
      <c r="H659" s="158">
        <v>1</v>
      </c>
      <c r="I659" s="159"/>
      <c r="L659" s="154"/>
      <c r="M659" s="160"/>
      <c r="N659" s="161"/>
      <c r="O659" s="161"/>
      <c r="P659" s="161"/>
      <c r="Q659" s="161"/>
      <c r="R659" s="161"/>
      <c r="S659" s="161"/>
      <c r="T659" s="162"/>
      <c r="AT659" s="156" t="s">
        <v>127</v>
      </c>
      <c r="AU659" s="156" t="s">
        <v>78</v>
      </c>
      <c r="AV659" s="13" t="s">
        <v>78</v>
      </c>
      <c r="AW659" s="13" t="s">
        <v>30</v>
      </c>
      <c r="AX659" s="13" t="s">
        <v>31</v>
      </c>
      <c r="AY659" s="156" t="s">
        <v>118</v>
      </c>
    </row>
    <row r="660" spans="1:65" s="2" customFormat="1" ht="37.9" customHeight="1">
      <c r="A660" s="35"/>
      <c r="B660" s="140"/>
      <c r="C660" s="141" t="s">
        <v>2596</v>
      </c>
      <c r="D660" s="141" t="s">
        <v>121</v>
      </c>
      <c r="E660" s="142" t="s">
        <v>2597</v>
      </c>
      <c r="F660" s="143" t="s">
        <v>2598</v>
      </c>
      <c r="G660" s="144" t="s">
        <v>270</v>
      </c>
      <c r="H660" s="145">
        <v>47</v>
      </c>
      <c r="I660" s="146"/>
      <c r="J660" s="147">
        <f>ROUND(I660*H660,2)</f>
        <v>0</v>
      </c>
      <c r="K660" s="143" t="s">
        <v>271</v>
      </c>
      <c r="L660" s="36"/>
      <c r="M660" s="148" t="s">
        <v>3</v>
      </c>
      <c r="N660" s="149" t="s">
        <v>40</v>
      </c>
      <c r="O660" s="56"/>
      <c r="P660" s="150">
        <f>O660*H660</f>
        <v>0</v>
      </c>
      <c r="Q660" s="150">
        <v>0</v>
      </c>
      <c r="R660" s="150">
        <f>Q660*H660</f>
        <v>0</v>
      </c>
      <c r="S660" s="150">
        <v>0</v>
      </c>
      <c r="T660" s="151">
        <f>S660*H660</f>
        <v>0</v>
      </c>
      <c r="U660" s="35"/>
      <c r="V660" s="35"/>
      <c r="W660" s="35"/>
      <c r="X660" s="35"/>
      <c r="Y660" s="35"/>
      <c r="Z660" s="35"/>
      <c r="AA660" s="35"/>
      <c r="AB660" s="35"/>
      <c r="AC660" s="35"/>
      <c r="AD660" s="35"/>
      <c r="AE660" s="35"/>
      <c r="AR660" s="152" t="s">
        <v>125</v>
      </c>
      <c r="AT660" s="152" t="s">
        <v>121</v>
      </c>
      <c r="AU660" s="152" t="s">
        <v>78</v>
      </c>
      <c r="AY660" s="20" t="s">
        <v>118</v>
      </c>
      <c r="BE660" s="153">
        <f>IF(N660="základní",J660,0)</f>
        <v>0</v>
      </c>
      <c r="BF660" s="153">
        <f>IF(N660="snížená",J660,0)</f>
        <v>0</v>
      </c>
      <c r="BG660" s="153">
        <f>IF(N660="zákl. přenesená",J660,0)</f>
        <v>0</v>
      </c>
      <c r="BH660" s="153">
        <f>IF(N660="sníž. přenesená",J660,0)</f>
        <v>0</v>
      </c>
      <c r="BI660" s="153">
        <f>IF(N660="nulová",J660,0)</f>
        <v>0</v>
      </c>
      <c r="BJ660" s="20" t="s">
        <v>31</v>
      </c>
      <c r="BK660" s="153">
        <f>ROUND(I660*H660,2)</f>
        <v>0</v>
      </c>
      <c r="BL660" s="20" t="s">
        <v>125</v>
      </c>
      <c r="BM660" s="152" t="s">
        <v>2599</v>
      </c>
    </row>
    <row r="661" spans="1:47" s="2" customFormat="1" ht="11.25">
      <c r="A661" s="35"/>
      <c r="B661" s="36"/>
      <c r="C661" s="35"/>
      <c r="D661" s="181" t="s">
        <v>273</v>
      </c>
      <c r="E661" s="35"/>
      <c r="F661" s="182" t="s">
        <v>2600</v>
      </c>
      <c r="G661" s="35"/>
      <c r="H661" s="35"/>
      <c r="I661" s="183"/>
      <c r="J661" s="35"/>
      <c r="K661" s="35"/>
      <c r="L661" s="36"/>
      <c r="M661" s="184"/>
      <c r="N661" s="185"/>
      <c r="O661" s="56"/>
      <c r="P661" s="56"/>
      <c r="Q661" s="56"/>
      <c r="R661" s="56"/>
      <c r="S661" s="56"/>
      <c r="T661" s="57"/>
      <c r="U661" s="35"/>
      <c r="V661" s="35"/>
      <c r="W661" s="35"/>
      <c r="X661" s="35"/>
      <c r="Y661" s="35"/>
      <c r="Z661" s="35"/>
      <c r="AA661" s="35"/>
      <c r="AB661" s="35"/>
      <c r="AC661" s="35"/>
      <c r="AD661" s="35"/>
      <c r="AE661" s="35"/>
      <c r="AT661" s="20" t="s">
        <v>273</v>
      </c>
      <c r="AU661" s="20" t="s">
        <v>78</v>
      </c>
    </row>
    <row r="662" spans="2:51" s="13" customFormat="1" ht="11.25">
      <c r="B662" s="154"/>
      <c r="D662" s="155" t="s">
        <v>127</v>
      </c>
      <c r="E662" s="156" t="s">
        <v>3</v>
      </c>
      <c r="F662" s="157" t="s">
        <v>2601</v>
      </c>
      <c r="H662" s="158">
        <v>47</v>
      </c>
      <c r="I662" s="159"/>
      <c r="L662" s="154"/>
      <c r="M662" s="160"/>
      <c r="N662" s="161"/>
      <c r="O662" s="161"/>
      <c r="P662" s="161"/>
      <c r="Q662" s="161"/>
      <c r="R662" s="161"/>
      <c r="S662" s="161"/>
      <c r="T662" s="162"/>
      <c r="AT662" s="156" t="s">
        <v>127</v>
      </c>
      <c r="AU662" s="156" t="s">
        <v>78</v>
      </c>
      <c r="AV662" s="13" t="s">
        <v>78</v>
      </c>
      <c r="AW662" s="13" t="s">
        <v>30</v>
      </c>
      <c r="AX662" s="13" t="s">
        <v>31</v>
      </c>
      <c r="AY662" s="156" t="s">
        <v>118</v>
      </c>
    </row>
    <row r="663" spans="1:65" s="2" customFormat="1" ht="16.5" customHeight="1">
      <c r="A663" s="35"/>
      <c r="B663" s="140"/>
      <c r="C663" s="141" t="s">
        <v>2602</v>
      </c>
      <c r="D663" s="141" t="s">
        <v>121</v>
      </c>
      <c r="E663" s="142" t="s">
        <v>2603</v>
      </c>
      <c r="F663" s="143" t="s">
        <v>2417</v>
      </c>
      <c r="G663" s="144" t="s">
        <v>124</v>
      </c>
      <c r="H663" s="145">
        <v>1</v>
      </c>
      <c r="I663" s="146"/>
      <c r="J663" s="147">
        <f>ROUND(I663*H663,2)</f>
        <v>0</v>
      </c>
      <c r="K663" s="143" t="s">
        <v>3</v>
      </c>
      <c r="L663" s="36"/>
      <c r="M663" s="148" t="s">
        <v>3</v>
      </c>
      <c r="N663" s="149" t="s">
        <v>40</v>
      </c>
      <c r="O663" s="56"/>
      <c r="P663" s="150">
        <f>O663*H663</f>
        <v>0</v>
      </c>
      <c r="Q663" s="150">
        <v>0</v>
      </c>
      <c r="R663" s="150">
        <f>Q663*H663</f>
        <v>0</v>
      </c>
      <c r="S663" s="150">
        <v>0</v>
      </c>
      <c r="T663" s="151">
        <f>S663*H663</f>
        <v>0</v>
      </c>
      <c r="U663" s="35"/>
      <c r="V663" s="35"/>
      <c r="W663" s="35"/>
      <c r="X663" s="35"/>
      <c r="Y663" s="35"/>
      <c r="Z663" s="35"/>
      <c r="AA663" s="35"/>
      <c r="AB663" s="35"/>
      <c r="AC663" s="35"/>
      <c r="AD663" s="35"/>
      <c r="AE663" s="35"/>
      <c r="AR663" s="152" t="s">
        <v>125</v>
      </c>
      <c r="AT663" s="152" t="s">
        <v>121</v>
      </c>
      <c r="AU663" s="152" t="s">
        <v>78</v>
      </c>
      <c r="AY663" s="20" t="s">
        <v>118</v>
      </c>
      <c r="BE663" s="153">
        <f>IF(N663="základní",J663,0)</f>
        <v>0</v>
      </c>
      <c r="BF663" s="153">
        <f>IF(N663="snížená",J663,0)</f>
        <v>0</v>
      </c>
      <c r="BG663" s="153">
        <f>IF(N663="zákl. přenesená",J663,0)</f>
        <v>0</v>
      </c>
      <c r="BH663" s="153">
        <f>IF(N663="sníž. přenesená",J663,0)</f>
        <v>0</v>
      </c>
      <c r="BI663" s="153">
        <f>IF(N663="nulová",J663,0)</f>
        <v>0</v>
      </c>
      <c r="BJ663" s="20" t="s">
        <v>31</v>
      </c>
      <c r="BK663" s="153">
        <f>ROUND(I663*H663,2)</f>
        <v>0</v>
      </c>
      <c r="BL663" s="20" t="s">
        <v>125</v>
      </c>
      <c r="BM663" s="152" t="s">
        <v>2604</v>
      </c>
    </row>
    <row r="664" spans="2:51" s="13" customFormat="1" ht="11.25">
      <c r="B664" s="154"/>
      <c r="D664" s="155" t="s">
        <v>127</v>
      </c>
      <c r="E664" s="156" t="s">
        <v>3</v>
      </c>
      <c r="F664" s="157" t="s">
        <v>31</v>
      </c>
      <c r="H664" s="158">
        <v>1</v>
      </c>
      <c r="I664" s="159"/>
      <c r="L664" s="154"/>
      <c r="M664" s="160"/>
      <c r="N664" s="161"/>
      <c r="O664" s="161"/>
      <c r="P664" s="161"/>
      <c r="Q664" s="161"/>
      <c r="R664" s="161"/>
      <c r="S664" s="161"/>
      <c r="T664" s="162"/>
      <c r="AT664" s="156" t="s">
        <v>127</v>
      </c>
      <c r="AU664" s="156" t="s">
        <v>78</v>
      </c>
      <c r="AV664" s="13" t="s">
        <v>78</v>
      </c>
      <c r="AW664" s="13" t="s">
        <v>30</v>
      </c>
      <c r="AX664" s="13" t="s">
        <v>31</v>
      </c>
      <c r="AY664" s="156" t="s">
        <v>118</v>
      </c>
    </row>
    <row r="665" spans="1:65" s="2" customFormat="1" ht="16.5" customHeight="1">
      <c r="A665" s="35"/>
      <c r="B665" s="140"/>
      <c r="C665" s="141" t="s">
        <v>2605</v>
      </c>
      <c r="D665" s="141" t="s">
        <v>121</v>
      </c>
      <c r="E665" s="142" t="s">
        <v>2606</v>
      </c>
      <c r="F665" s="143" t="s">
        <v>2607</v>
      </c>
      <c r="G665" s="144" t="s">
        <v>124</v>
      </c>
      <c r="H665" s="145">
        <v>1</v>
      </c>
      <c r="I665" s="146"/>
      <c r="J665" s="147">
        <f>ROUND(I665*H665,2)</f>
        <v>0</v>
      </c>
      <c r="K665" s="143" t="s">
        <v>3</v>
      </c>
      <c r="L665" s="36"/>
      <c r="M665" s="148" t="s">
        <v>3</v>
      </c>
      <c r="N665" s="149" t="s">
        <v>40</v>
      </c>
      <c r="O665" s="56"/>
      <c r="P665" s="150">
        <f>O665*H665</f>
        <v>0</v>
      </c>
      <c r="Q665" s="150">
        <v>0</v>
      </c>
      <c r="R665" s="150">
        <f>Q665*H665</f>
        <v>0</v>
      </c>
      <c r="S665" s="150">
        <v>0</v>
      </c>
      <c r="T665" s="151">
        <f>S665*H665</f>
        <v>0</v>
      </c>
      <c r="U665" s="35"/>
      <c r="V665" s="35"/>
      <c r="W665" s="35"/>
      <c r="X665" s="35"/>
      <c r="Y665" s="35"/>
      <c r="Z665" s="35"/>
      <c r="AA665" s="35"/>
      <c r="AB665" s="35"/>
      <c r="AC665" s="35"/>
      <c r="AD665" s="35"/>
      <c r="AE665" s="35"/>
      <c r="AR665" s="152" t="s">
        <v>125</v>
      </c>
      <c r="AT665" s="152" t="s">
        <v>121</v>
      </c>
      <c r="AU665" s="152" t="s">
        <v>78</v>
      </c>
      <c r="AY665" s="20" t="s">
        <v>118</v>
      </c>
      <c r="BE665" s="153">
        <f>IF(N665="základní",J665,0)</f>
        <v>0</v>
      </c>
      <c r="BF665" s="153">
        <f>IF(N665="snížená",J665,0)</f>
        <v>0</v>
      </c>
      <c r="BG665" s="153">
        <f>IF(N665="zákl. přenesená",J665,0)</f>
        <v>0</v>
      </c>
      <c r="BH665" s="153">
        <f>IF(N665="sníž. přenesená",J665,0)</f>
        <v>0</v>
      </c>
      <c r="BI665" s="153">
        <f>IF(N665="nulová",J665,0)</f>
        <v>0</v>
      </c>
      <c r="BJ665" s="20" t="s">
        <v>31</v>
      </c>
      <c r="BK665" s="153">
        <f>ROUND(I665*H665,2)</f>
        <v>0</v>
      </c>
      <c r="BL665" s="20" t="s">
        <v>125</v>
      </c>
      <c r="BM665" s="152" t="s">
        <v>2608</v>
      </c>
    </row>
    <row r="666" spans="2:51" s="14" customFormat="1" ht="11.25">
      <c r="B666" s="163"/>
      <c r="D666" s="155" t="s">
        <v>127</v>
      </c>
      <c r="E666" s="164" t="s">
        <v>3</v>
      </c>
      <c r="F666" s="165" t="s">
        <v>1010</v>
      </c>
      <c r="H666" s="164" t="s">
        <v>3</v>
      </c>
      <c r="I666" s="166"/>
      <c r="L666" s="163"/>
      <c r="M666" s="167"/>
      <c r="N666" s="168"/>
      <c r="O666" s="168"/>
      <c r="P666" s="168"/>
      <c r="Q666" s="168"/>
      <c r="R666" s="168"/>
      <c r="S666" s="168"/>
      <c r="T666" s="169"/>
      <c r="AT666" s="164" t="s">
        <v>127</v>
      </c>
      <c r="AU666" s="164" t="s">
        <v>78</v>
      </c>
      <c r="AV666" s="14" t="s">
        <v>31</v>
      </c>
      <c r="AW666" s="14" t="s">
        <v>30</v>
      </c>
      <c r="AX666" s="14" t="s">
        <v>69</v>
      </c>
      <c r="AY666" s="164" t="s">
        <v>118</v>
      </c>
    </row>
    <row r="667" spans="2:51" s="14" customFormat="1" ht="11.25">
      <c r="B667" s="163"/>
      <c r="D667" s="155" t="s">
        <v>127</v>
      </c>
      <c r="E667" s="164" t="s">
        <v>3</v>
      </c>
      <c r="F667" s="165" t="s">
        <v>2609</v>
      </c>
      <c r="H667" s="164" t="s">
        <v>3</v>
      </c>
      <c r="I667" s="166"/>
      <c r="L667" s="163"/>
      <c r="M667" s="167"/>
      <c r="N667" s="168"/>
      <c r="O667" s="168"/>
      <c r="P667" s="168"/>
      <c r="Q667" s="168"/>
      <c r="R667" s="168"/>
      <c r="S667" s="168"/>
      <c r="T667" s="169"/>
      <c r="AT667" s="164" t="s">
        <v>127</v>
      </c>
      <c r="AU667" s="164" t="s">
        <v>78</v>
      </c>
      <c r="AV667" s="14" t="s">
        <v>31</v>
      </c>
      <c r="AW667" s="14" t="s">
        <v>30</v>
      </c>
      <c r="AX667" s="14" t="s">
        <v>69</v>
      </c>
      <c r="AY667" s="164" t="s">
        <v>118</v>
      </c>
    </row>
    <row r="668" spans="2:51" s="14" customFormat="1" ht="11.25">
      <c r="B668" s="163"/>
      <c r="D668" s="155" t="s">
        <v>127</v>
      </c>
      <c r="E668" s="164" t="s">
        <v>3</v>
      </c>
      <c r="F668" s="165" t="s">
        <v>2610</v>
      </c>
      <c r="H668" s="164" t="s">
        <v>3</v>
      </c>
      <c r="I668" s="166"/>
      <c r="L668" s="163"/>
      <c r="M668" s="167"/>
      <c r="N668" s="168"/>
      <c r="O668" s="168"/>
      <c r="P668" s="168"/>
      <c r="Q668" s="168"/>
      <c r="R668" s="168"/>
      <c r="S668" s="168"/>
      <c r="T668" s="169"/>
      <c r="AT668" s="164" t="s">
        <v>127</v>
      </c>
      <c r="AU668" s="164" t="s">
        <v>78</v>
      </c>
      <c r="AV668" s="14" t="s">
        <v>31</v>
      </c>
      <c r="AW668" s="14" t="s">
        <v>30</v>
      </c>
      <c r="AX668" s="14" t="s">
        <v>69</v>
      </c>
      <c r="AY668" s="164" t="s">
        <v>118</v>
      </c>
    </row>
    <row r="669" spans="2:51" s="14" customFormat="1" ht="11.25">
      <c r="B669" s="163"/>
      <c r="D669" s="155" t="s">
        <v>127</v>
      </c>
      <c r="E669" s="164" t="s">
        <v>3</v>
      </c>
      <c r="F669" s="165" t="s">
        <v>2611</v>
      </c>
      <c r="H669" s="164" t="s">
        <v>3</v>
      </c>
      <c r="I669" s="166"/>
      <c r="L669" s="163"/>
      <c r="M669" s="167"/>
      <c r="N669" s="168"/>
      <c r="O669" s="168"/>
      <c r="P669" s="168"/>
      <c r="Q669" s="168"/>
      <c r="R669" s="168"/>
      <c r="S669" s="168"/>
      <c r="T669" s="169"/>
      <c r="AT669" s="164" t="s">
        <v>127</v>
      </c>
      <c r="AU669" s="164" t="s">
        <v>78</v>
      </c>
      <c r="AV669" s="14" t="s">
        <v>31</v>
      </c>
      <c r="AW669" s="14" t="s">
        <v>30</v>
      </c>
      <c r="AX669" s="14" t="s">
        <v>69</v>
      </c>
      <c r="AY669" s="164" t="s">
        <v>118</v>
      </c>
    </row>
    <row r="670" spans="2:51" s="14" customFormat="1" ht="11.25">
      <c r="B670" s="163"/>
      <c r="D670" s="155" t="s">
        <v>127</v>
      </c>
      <c r="E670" s="164" t="s">
        <v>3</v>
      </c>
      <c r="F670" s="165" t="s">
        <v>2612</v>
      </c>
      <c r="H670" s="164" t="s">
        <v>3</v>
      </c>
      <c r="I670" s="166"/>
      <c r="L670" s="163"/>
      <c r="M670" s="167"/>
      <c r="N670" s="168"/>
      <c r="O670" s="168"/>
      <c r="P670" s="168"/>
      <c r="Q670" s="168"/>
      <c r="R670" s="168"/>
      <c r="S670" s="168"/>
      <c r="T670" s="169"/>
      <c r="AT670" s="164" t="s">
        <v>127</v>
      </c>
      <c r="AU670" s="164" t="s">
        <v>78</v>
      </c>
      <c r="AV670" s="14" t="s">
        <v>31</v>
      </c>
      <c r="AW670" s="14" t="s">
        <v>30</v>
      </c>
      <c r="AX670" s="14" t="s">
        <v>69</v>
      </c>
      <c r="AY670" s="164" t="s">
        <v>118</v>
      </c>
    </row>
    <row r="671" spans="2:51" s="14" customFormat="1" ht="11.25">
      <c r="B671" s="163"/>
      <c r="D671" s="155" t="s">
        <v>127</v>
      </c>
      <c r="E671" s="164" t="s">
        <v>3</v>
      </c>
      <c r="F671" s="165" t="s">
        <v>2613</v>
      </c>
      <c r="H671" s="164" t="s">
        <v>3</v>
      </c>
      <c r="I671" s="166"/>
      <c r="L671" s="163"/>
      <c r="M671" s="167"/>
      <c r="N671" s="168"/>
      <c r="O671" s="168"/>
      <c r="P671" s="168"/>
      <c r="Q671" s="168"/>
      <c r="R671" s="168"/>
      <c r="S671" s="168"/>
      <c r="T671" s="169"/>
      <c r="AT671" s="164" t="s">
        <v>127</v>
      </c>
      <c r="AU671" s="164" t="s">
        <v>78</v>
      </c>
      <c r="AV671" s="14" t="s">
        <v>31</v>
      </c>
      <c r="AW671" s="14" t="s">
        <v>30</v>
      </c>
      <c r="AX671" s="14" t="s">
        <v>69</v>
      </c>
      <c r="AY671" s="164" t="s">
        <v>118</v>
      </c>
    </row>
    <row r="672" spans="2:51" s="14" customFormat="1" ht="11.25">
      <c r="B672" s="163"/>
      <c r="D672" s="155" t="s">
        <v>127</v>
      </c>
      <c r="E672" s="164" t="s">
        <v>3</v>
      </c>
      <c r="F672" s="165" t="s">
        <v>2614</v>
      </c>
      <c r="H672" s="164" t="s">
        <v>3</v>
      </c>
      <c r="I672" s="166"/>
      <c r="L672" s="163"/>
      <c r="M672" s="167"/>
      <c r="N672" s="168"/>
      <c r="O672" s="168"/>
      <c r="P672" s="168"/>
      <c r="Q672" s="168"/>
      <c r="R672" s="168"/>
      <c r="S672" s="168"/>
      <c r="T672" s="169"/>
      <c r="AT672" s="164" t="s">
        <v>127</v>
      </c>
      <c r="AU672" s="164" t="s">
        <v>78</v>
      </c>
      <c r="AV672" s="14" t="s">
        <v>31</v>
      </c>
      <c r="AW672" s="14" t="s">
        <v>30</v>
      </c>
      <c r="AX672" s="14" t="s">
        <v>69</v>
      </c>
      <c r="AY672" s="164" t="s">
        <v>118</v>
      </c>
    </row>
    <row r="673" spans="2:51" s="14" customFormat="1" ht="11.25">
      <c r="B673" s="163"/>
      <c r="D673" s="155" t="s">
        <v>127</v>
      </c>
      <c r="E673" s="164" t="s">
        <v>3</v>
      </c>
      <c r="F673" s="165" t="s">
        <v>2615</v>
      </c>
      <c r="H673" s="164" t="s">
        <v>3</v>
      </c>
      <c r="I673" s="166"/>
      <c r="L673" s="163"/>
      <c r="M673" s="167"/>
      <c r="N673" s="168"/>
      <c r="O673" s="168"/>
      <c r="P673" s="168"/>
      <c r="Q673" s="168"/>
      <c r="R673" s="168"/>
      <c r="S673" s="168"/>
      <c r="T673" s="169"/>
      <c r="AT673" s="164" t="s">
        <v>127</v>
      </c>
      <c r="AU673" s="164" t="s">
        <v>78</v>
      </c>
      <c r="AV673" s="14" t="s">
        <v>31</v>
      </c>
      <c r="AW673" s="14" t="s">
        <v>30</v>
      </c>
      <c r="AX673" s="14" t="s">
        <v>69</v>
      </c>
      <c r="AY673" s="164" t="s">
        <v>118</v>
      </c>
    </row>
    <row r="674" spans="2:51" s="14" customFormat="1" ht="11.25">
      <c r="B674" s="163"/>
      <c r="D674" s="155" t="s">
        <v>127</v>
      </c>
      <c r="E674" s="164" t="s">
        <v>3</v>
      </c>
      <c r="F674" s="165" t="s">
        <v>2616</v>
      </c>
      <c r="H674" s="164" t="s">
        <v>3</v>
      </c>
      <c r="I674" s="166"/>
      <c r="L674" s="163"/>
      <c r="M674" s="167"/>
      <c r="N674" s="168"/>
      <c r="O674" s="168"/>
      <c r="P674" s="168"/>
      <c r="Q674" s="168"/>
      <c r="R674" s="168"/>
      <c r="S674" s="168"/>
      <c r="T674" s="169"/>
      <c r="AT674" s="164" t="s">
        <v>127</v>
      </c>
      <c r="AU674" s="164" t="s">
        <v>78</v>
      </c>
      <c r="AV674" s="14" t="s">
        <v>31</v>
      </c>
      <c r="AW674" s="14" t="s">
        <v>30</v>
      </c>
      <c r="AX674" s="14" t="s">
        <v>69</v>
      </c>
      <c r="AY674" s="164" t="s">
        <v>118</v>
      </c>
    </row>
    <row r="675" spans="2:51" s="14" customFormat="1" ht="11.25">
      <c r="B675" s="163"/>
      <c r="D675" s="155" t="s">
        <v>127</v>
      </c>
      <c r="E675" s="164" t="s">
        <v>3</v>
      </c>
      <c r="F675" s="165" t="s">
        <v>2617</v>
      </c>
      <c r="H675" s="164" t="s">
        <v>3</v>
      </c>
      <c r="I675" s="166"/>
      <c r="L675" s="163"/>
      <c r="M675" s="167"/>
      <c r="N675" s="168"/>
      <c r="O675" s="168"/>
      <c r="P675" s="168"/>
      <c r="Q675" s="168"/>
      <c r="R675" s="168"/>
      <c r="S675" s="168"/>
      <c r="T675" s="169"/>
      <c r="AT675" s="164" t="s">
        <v>127</v>
      </c>
      <c r="AU675" s="164" t="s">
        <v>78</v>
      </c>
      <c r="AV675" s="14" t="s">
        <v>31</v>
      </c>
      <c r="AW675" s="14" t="s">
        <v>30</v>
      </c>
      <c r="AX675" s="14" t="s">
        <v>69</v>
      </c>
      <c r="AY675" s="164" t="s">
        <v>118</v>
      </c>
    </row>
    <row r="676" spans="2:51" s="14" customFormat="1" ht="11.25">
      <c r="B676" s="163"/>
      <c r="D676" s="155" t="s">
        <v>127</v>
      </c>
      <c r="E676" s="164" t="s">
        <v>3</v>
      </c>
      <c r="F676" s="165" t="s">
        <v>2618</v>
      </c>
      <c r="H676" s="164" t="s">
        <v>3</v>
      </c>
      <c r="I676" s="166"/>
      <c r="L676" s="163"/>
      <c r="M676" s="167"/>
      <c r="N676" s="168"/>
      <c r="O676" s="168"/>
      <c r="P676" s="168"/>
      <c r="Q676" s="168"/>
      <c r="R676" s="168"/>
      <c r="S676" s="168"/>
      <c r="T676" s="169"/>
      <c r="AT676" s="164" t="s">
        <v>127</v>
      </c>
      <c r="AU676" s="164" t="s">
        <v>78</v>
      </c>
      <c r="AV676" s="14" t="s">
        <v>31</v>
      </c>
      <c r="AW676" s="14" t="s">
        <v>30</v>
      </c>
      <c r="AX676" s="14" t="s">
        <v>69</v>
      </c>
      <c r="AY676" s="164" t="s">
        <v>118</v>
      </c>
    </row>
    <row r="677" spans="2:51" s="14" customFormat="1" ht="11.25">
      <c r="B677" s="163"/>
      <c r="D677" s="155" t="s">
        <v>127</v>
      </c>
      <c r="E677" s="164" t="s">
        <v>3</v>
      </c>
      <c r="F677" s="165" t="s">
        <v>2619</v>
      </c>
      <c r="H677" s="164" t="s">
        <v>3</v>
      </c>
      <c r="I677" s="166"/>
      <c r="L677" s="163"/>
      <c r="M677" s="167"/>
      <c r="N677" s="168"/>
      <c r="O677" s="168"/>
      <c r="P677" s="168"/>
      <c r="Q677" s="168"/>
      <c r="R677" s="168"/>
      <c r="S677" s="168"/>
      <c r="T677" s="169"/>
      <c r="AT677" s="164" t="s">
        <v>127</v>
      </c>
      <c r="AU677" s="164" t="s">
        <v>78</v>
      </c>
      <c r="AV677" s="14" t="s">
        <v>31</v>
      </c>
      <c r="AW677" s="14" t="s">
        <v>30</v>
      </c>
      <c r="AX677" s="14" t="s">
        <v>69</v>
      </c>
      <c r="AY677" s="164" t="s">
        <v>118</v>
      </c>
    </row>
    <row r="678" spans="2:51" s="13" customFormat="1" ht="11.25">
      <c r="B678" s="154"/>
      <c r="D678" s="155" t="s">
        <v>127</v>
      </c>
      <c r="E678" s="156" t="s">
        <v>3</v>
      </c>
      <c r="F678" s="157" t="s">
        <v>31</v>
      </c>
      <c r="H678" s="158">
        <v>1</v>
      </c>
      <c r="I678" s="159"/>
      <c r="L678" s="154"/>
      <c r="M678" s="160"/>
      <c r="N678" s="161"/>
      <c r="O678" s="161"/>
      <c r="P678" s="161"/>
      <c r="Q678" s="161"/>
      <c r="R678" s="161"/>
      <c r="S678" s="161"/>
      <c r="T678" s="162"/>
      <c r="AT678" s="156" t="s">
        <v>127</v>
      </c>
      <c r="AU678" s="156" t="s">
        <v>78</v>
      </c>
      <c r="AV678" s="13" t="s">
        <v>78</v>
      </c>
      <c r="AW678" s="13" t="s">
        <v>30</v>
      </c>
      <c r="AX678" s="13" t="s">
        <v>31</v>
      </c>
      <c r="AY678" s="156" t="s">
        <v>118</v>
      </c>
    </row>
    <row r="679" spans="1:65" s="2" customFormat="1" ht="37.9" customHeight="1">
      <c r="A679" s="35"/>
      <c r="B679" s="140"/>
      <c r="C679" s="141" t="s">
        <v>2620</v>
      </c>
      <c r="D679" s="141" t="s">
        <v>121</v>
      </c>
      <c r="E679" s="142" t="s">
        <v>2621</v>
      </c>
      <c r="F679" s="143" t="s">
        <v>2622</v>
      </c>
      <c r="G679" s="144" t="s">
        <v>142</v>
      </c>
      <c r="H679" s="145">
        <v>317</v>
      </c>
      <c r="I679" s="146"/>
      <c r="J679" s="147">
        <f>ROUND(I679*H679,2)</f>
        <v>0</v>
      </c>
      <c r="K679" s="143" t="s">
        <v>271</v>
      </c>
      <c r="L679" s="36"/>
      <c r="M679" s="148" t="s">
        <v>3</v>
      </c>
      <c r="N679" s="149" t="s">
        <v>40</v>
      </c>
      <c r="O679" s="56"/>
      <c r="P679" s="150">
        <f>O679*H679</f>
        <v>0</v>
      </c>
      <c r="Q679" s="150">
        <v>0</v>
      </c>
      <c r="R679" s="150">
        <f>Q679*H679</f>
        <v>0</v>
      </c>
      <c r="S679" s="150">
        <v>0</v>
      </c>
      <c r="T679" s="151">
        <f>S679*H679</f>
        <v>0</v>
      </c>
      <c r="U679" s="35"/>
      <c r="V679" s="35"/>
      <c r="W679" s="35"/>
      <c r="X679" s="35"/>
      <c r="Y679" s="35"/>
      <c r="Z679" s="35"/>
      <c r="AA679" s="35"/>
      <c r="AB679" s="35"/>
      <c r="AC679" s="35"/>
      <c r="AD679" s="35"/>
      <c r="AE679" s="35"/>
      <c r="AR679" s="152" t="s">
        <v>125</v>
      </c>
      <c r="AT679" s="152" t="s">
        <v>121</v>
      </c>
      <c r="AU679" s="152" t="s">
        <v>78</v>
      </c>
      <c r="AY679" s="20" t="s">
        <v>118</v>
      </c>
      <c r="BE679" s="153">
        <f>IF(N679="základní",J679,0)</f>
        <v>0</v>
      </c>
      <c r="BF679" s="153">
        <f>IF(N679="snížená",J679,0)</f>
        <v>0</v>
      </c>
      <c r="BG679" s="153">
        <f>IF(N679="zákl. přenesená",J679,0)</f>
        <v>0</v>
      </c>
      <c r="BH679" s="153">
        <f>IF(N679="sníž. přenesená",J679,0)</f>
        <v>0</v>
      </c>
      <c r="BI679" s="153">
        <f>IF(N679="nulová",J679,0)</f>
        <v>0</v>
      </c>
      <c r="BJ679" s="20" t="s">
        <v>31</v>
      </c>
      <c r="BK679" s="153">
        <f>ROUND(I679*H679,2)</f>
        <v>0</v>
      </c>
      <c r="BL679" s="20" t="s">
        <v>125</v>
      </c>
      <c r="BM679" s="152" t="s">
        <v>2623</v>
      </c>
    </row>
    <row r="680" spans="1:47" s="2" customFormat="1" ht="11.25">
      <c r="A680" s="35"/>
      <c r="B680" s="36"/>
      <c r="C680" s="35"/>
      <c r="D680" s="181" t="s">
        <v>273</v>
      </c>
      <c r="E680" s="35"/>
      <c r="F680" s="182" t="s">
        <v>2624</v>
      </c>
      <c r="G680" s="35"/>
      <c r="H680" s="35"/>
      <c r="I680" s="183"/>
      <c r="J680" s="35"/>
      <c r="K680" s="35"/>
      <c r="L680" s="36"/>
      <c r="M680" s="184"/>
      <c r="N680" s="185"/>
      <c r="O680" s="56"/>
      <c r="P680" s="56"/>
      <c r="Q680" s="56"/>
      <c r="R680" s="56"/>
      <c r="S680" s="56"/>
      <c r="T680" s="57"/>
      <c r="U680" s="35"/>
      <c r="V680" s="35"/>
      <c r="W680" s="35"/>
      <c r="X680" s="35"/>
      <c r="Y680" s="35"/>
      <c r="Z680" s="35"/>
      <c r="AA680" s="35"/>
      <c r="AB680" s="35"/>
      <c r="AC680" s="35"/>
      <c r="AD680" s="35"/>
      <c r="AE680" s="35"/>
      <c r="AT680" s="20" t="s">
        <v>273</v>
      </c>
      <c r="AU680" s="20" t="s">
        <v>78</v>
      </c>
    </row>
    <row r="681" spans="2:51" s="13" customFormat="1" ht="11.25">
      <c r="B681" s="154"/>
      <c r="D681" s="155" t="s">
        <v>127</v>
      </c>
      <c r="E681" s="156" t="s">
        <v>3</v>
      </c>
      <c r="F681" s="157" t="s">
        <v>2625</v>
      </c>
      <c r="H681" s="158">
        <v>317</v>
      </c>
      <c r="I681" s="159"/>
      <c r="L681" s="154"/>
      <c r="M681" s="160"/>
      <c r="N681" s="161"/>
      <c r="O681" s="161"/>
      <c r="P681" s="161"/>
      <c r="Q681" s="161"/>
      <c r="R681" s="161"/>
      <c r="S681" s="161"/>
      <c r="T681" s="162"/>
      <c r="AT681" s="156" t="s">
        <v>127</v>
      </c>
      <c r="AU681" s="156" t="s">
        <v>78</v>
      </c>
      <c r="AV681" s="13" t="s">
        <v>78</v>
      </c>
      <c r="AW681" s="13" t="s">
        <v>30</v>
      </c>
      <c r="AX681" s="13" t="s">
        <v>31</v>
      </c>
      <c r="AY681" s="156" t="s">
        <v>118</v>
      </c>
    </row>
    <row r="682" spans="1:65" s="2" customFormat="1" ht="37.9" customHeight="1">
      <c r="A682" s="35"/>
      <c r="B682" s="140"/>
      <c r="C682" s="141" t="s">
        <v>2626</v>
      </c>
      <c r="D682" s="141" t="s">
        <v>121</v>
      </c>
      <c r="E682" s="142" t="s">
        <v>2627</v>
      </c>
      <c r="F682" s="143" t="s">
        <v>2628</v>
      </c>
      <c r="G682" s="144" t="s">
        <v>270</v>
      </c>
      <c r="H682" s="145">
        <v>47</v>
      </c>
      <c r="I682" s="146"/>
      <c r="J682" s="147">
        <f>ROUND(I682*H682,2)</f>
        <v>0</v>
      </c>
      <c r="K682" s="143" t="s">
        <v>271</v>
      </c>
      <c r="L682" s="36"/>
      <c r="M682" s="148" t="s">
        <v>3</v>
      </c>
      <c r="N682" s="149" t="s">
        <v>40</v>
      </c>
      <c r="O682" s="56"/>
      <c r="P682" s="150">
        <f>O682*H682</f>
        <v>0</v>
      </c>
      <c r="Q682" s="150">
        <v>0</v>
      </c>
      <c r="R682" s="150">
        <f>Q682*H682</f>
        <v>0</v>
      </c>
      <c r="S682" s="150">
        <v>0</v>
      </c>
      <c r="T682" s="151">
        <f>S682*H682</f>
        <v>0</v>
      </c>
      <c r="U682" s="35"/>
      <c r="V682" s="35"/>
      <c r="W682" s="35"/>
      <c r="X682" s="35"/>
      <c r="Y682" s="35"/>
      <c r="Z682" s="35"/>
      <c r="AA682" s="35"/>
      <c r="AB682" s="35"/>
      <c r="AC682" s="35"/>
      <c r="AD682" s="35"/>
      <c r="AE682" s="35"/>
      <c r="AR682" s="152" t="s">
        <v>125</v>
      </c>
      <c r="AT682" s="152" t="s">
        <v>121</v>
      </c>
      <c r="AU682" s="152" t="s">
        <v>78</v>
      </c>
      <c r="AY682" s="20" t="s">
        <v>118</v>
      </c>
      <c r="BE682" s="153">
        <f>IF(N682="základní",J682,0)</f>
        <v>0</v>
      </c>
      <c r="BF682" s="153">
        <f>IF(N682="snížená",J682,0)</f>
        <v>0</v>
      </c>
      <c r="BG682" s="153">
        <f>IF(N682="zákl. přenesená",J682,0)</f>
        <v>0</v>
      </c>
      <c r="BH682" s="153">
        <f>IF(N682="sníž. přenesená",J682,0)</f>
        <v>0</v>
      </c>
      <c r="BI682" s="153">
        <f>IF(N682="nulová",J682,0)</f>
        <v>0</v>
      </c>
      <c r="BJ682" s="20" t="s">
        <v>31</v>
      </c>
      <c r="BK682" s="153">
        <f>ROUND(I682*H682,2)</f>
        <v>0</v>
      </c>
      <c r="BL682" s="20" t="s">
        <v>125</v>
      </c>
      <c r="BM682" s="152" t="s">
        <v>2629</v>
      </c>
    </row>
    <row r="683" spans="1:47" s="2" customFormat="1" ht="11.25">
      <c r="A683" s="35"/>
      <c r="B683" s="36"/>
      <c r="C683" s="35"/>
      <c r="D683" s="181" t="s">
        <v>273</v>
      </c>
      <c r="E683" s="35"/>
      <c r="F683" s="182" t="s">
        <v>2630</v>
      </c>
      <c r="G683" s="35"/>
      <c r="H683" s="35"/>
      <c r="I683" s="183"/>
      <c r="J683" s="35"/>
      <c r="K683" s="35"/>
      <c r="L683" s="36"/>
      <c r="M683" s="184"/>
      <c r="N683" s="185"/>
      <c r="O683" s="56"/>
      <c r="P683" s="56"/>
      <c r="Q683" s="56"/>
      <c r="R683" s="56"/>
      <c r="S683" s="56"/>
      <c r="T683" s="57"/>
      <c r="U683" s="35"/>
      <c r="V683" s="35"/>
      <c r="W683" s="35"/>
      <c r="X683" s="35"/>
      <c r="Y683" s="35"/>
      <c r="Z683" s="35"/>
      <c r="AA683" s="35"/>
      <c r="AB683" s="35"/>
      <c r="AC683" s="35"/>
      <c r="AD683" s="35"/>
      <c r="AE683" s="35"/>
      <c r="AT683" s="20" t="s">
        <v>273</v>
      </c>
      <c r="AU683" s="20" t="s">
        <v>78</v>
      </c>
    </row>
    <row r="684" spans="2:51" s="13" customFormat="1" ht="11.25">
      <c r="B684" s="154"/>
      <c r="D684" s="155" t="s">
        <v>127</v>
      </c>
      <c r="E684" s="156" t="s">
        <v>3</v>
      </c>
      <c r="F684" s="157" t="s">
        <v>2601</v>
      </c>
      <c r="H684" s="158">
        <v>47</v>
      </c>
      <c r="I684" s="159"/>
      <c r="L684" s="154"/>
      <c r="M684" s="160"/>
      <c r="N684" s="161"/>
      <c r="O684" s="161"/>
      <c r="P684" s="161"/>
      <c r="Q684" s="161"/>
      <c r="R684" s="161"/>
      <c r="S684" s="161"/>
      <c r="T684" s="162"/>
      <c r="AT684" s="156" t="s">
        <v>127</v>
      </c>
      <c r="AU684" s="156" t="s">
        <v>78</v>
      </c>
      <c r="AV684" s="13" t="s">
        <v>78</v>
      </c>
      <c r="AW684" s="13" t="s">
        <v>30</v>
      </c>
      <c r="AX684" s="13" t="s">
        <v>31</v>
      </c>
      <c r="AY684" s="156" t="s">
        <v>118</v>
      </c>
    </row>
    <row r="685" spans="1:65" s="2" customFormat="1" ht="16.5" customHeight="1">
      <c r="A685" s="35"/>
      <c r="B685" s="140"/>
      <c r="C685" s="141" t="s">
        <v>2631</v>
      </c>
      <c r="D685" s="141" t="s">
        <v>121</v>
      </c>
      <c r="E685" s="142" t="s">
        <v>2632</v>
      </c>
      <c r="F685" s="143" t="s">
        <v>2633</v>
      </c>
      <c r="G685" s="144" t="s">
        <v>448</v>
      </c>
      <c r="H685" s="145">
        <v>106.97</v>
      </c>
      <c r="I685" s="146"/>
      <c r="J685" s="147">
        <f>ROUND(I685*H685,2)</f>
        <v>0</v>
      </c>
      <c r="K685" s="143" t="s">
        <v>3</v>
      </c>
      <c r="L685" s="36"/>
      <c r="M685" s="148" t="s">
        <v>3</v>
      </c>
      <c r="N685" s="149" t="s">
        <v>40</v>
      </c>
      <c r="O685" s="56"/>
      <c r="P685" s="150">
        <f>O685*H685</f>
        <v>0</v>
      </c>
      <c r="Q685" s="150">
        <v>0</v>
      </c>
      <c r="R685" s="150">
        <f>Q685*H685</f>
        <v>0</v>
      </c>
      <c r="S685" s="150">
        <v>0</v>
      </c>
      <c r="T685" s="151">
        <f>S685*H685</f>
        <v>0</v>
      </c>
      <c r="U685" s="35"/>
      <c r="V685" s="35"/>
      <c r="W685" s="35"/>
      <c r="X685" s="35"/>
      <c r="Y685" s="35"/>
      <c r="Z685" s="35"/>
      <c r="AA685" s="35"/>
      <c r="AB685" s="35"/>
      <c r="AC685" s="35"/>
      <c r="AD685" s="35"/>
      <c r="AE685" s="35"/>
      <c r="AR685" s="152" t="s">
        <v>125</v>
      </c>
      <c r="AT685" s="152" t="s">
        <v>121</v>
      </c>
      <c r="AU685" s="152" t="s">
        <v>78</v>
      </c>
      <c r="AY685" s="20" t="s">
        <v>118</v>
      </c>
      <c r="BE685" s="153">
        <f>IF(N685="základní",J685,0)</f>
        <v>0</v>
      </c>
      <c r="BF685" s="153">
        <f>IF(N685="snížená",J685,0)</f>
        <v>0</v>
      </c>
      <c r="BG685" s="153">
        <f>IF(N685="zákl. přenesená",J685,0)</f>
        <v>0</v>
      </c>
      <c r="BH685" s="153">
        <f>IF(N685="sníž. přenesená",J685,0)</f>
        <v>0</v>
      </c>
      <c r="BI685" s="153">
        <f>IF(N685="nulová",J685,0)</f>
        <v>0</v>
      </c>
      <c r="BJ685" s="20" t="s">
        <v>31</v>
      </c>
      <c r="BK685" s="153">
        <f>ROUND(I685*H685,2)</f>
        <v>0</v>
      </c>
      <c r="BL685" s="20" t="s">
        <v>125</v>
      </c>
      <c r="BM685" s="152" t="s">
        <v>2634</v>
      </c>
    </row>
    <row r="686" spans="2:51" s="14" customFormat="1" ht="11.25">
      <c r="B686" s="163"/>
      <c r="D686" s="155" t="s">
        <v>127</v>
      </c>
      <c r="E686" s="164" t="s">
        <v>3</v>
      </c>
      <c r="F686" s="165" t="s">
        <v>2635</v>
      </c>
      <c r="H686" s="164" t="s">
        <v>3</v>
      </c>
      <c r="I686" s="166"/>
      <c r="L686" s="163"/>
      <c r="M686" s="167"/>
      <c r="N686" s="168"/>
      <c r="O686" s="168"/>
      <c r="P686" s="168"/>
      <c r="Q686" s="168"/>
      <c r="R686" s="168"/>
      <c r="S686" s="168"/>
      <c r="T686" s="169"/>
      <c r="AT686" s="164" t="s">
        <v>127</v>
      </c>
      <c r="AU686" s="164" t="s">
        <v>78</v>
      </c>
      <c r="AV686" s="14" t="s">
        <v>31</v>
      </c>
      <c r="AW686" s="14" t="s">
        <v>30</v>
      </c>
      <c r="AX686" s="14" t="s">
        <v>69</v>
      </c>
      <c r="AY686" s="164" t="s">
        <v>118</v>
      </c>
    </row>
    <row r="687" spans="2:51" s="14" customFormat="1" ht="11.25">
      <c r="B687" s="163"/>
      <c r="D687" s="155" t="s">
        <v>127</v>
      </c>
      <c r="E687" s="164" t="s">
        <v>3</v>
      </c>
      <c r="F687" s="165" t="s">
        <v>2636</v>
      </c>
      <c r="H687" s="164" t="s">
        <v>3</v>
      </c>
      <c r="I687" s="166"/>
      <c r="L687" s="163"/>
      <c r="M687" s="167"/>
      <c r="N687" s="168"/>
      <c r="O687" s="168"/>
      <c r="P687" s="168"/>
      <c r="Q687" s="168"/>
      <c r="R687" s="168"/>
      <c r="S687" s="168"/>
      <c r="T687" s="169"/>
      <c r="AT687" s="164" t="s">
        <v>127</v>
      </c>
      <c r="AU687" s="164" t="s">
        <v>78</v>
      </c>
      <c r="AV687" s="14" t="s">
        <v>31</v>
      </c>
      <c r="AW687" s="14" t="s">
        <v>30</v>
      </c>
      <c r="AX687" s="14" t="s">
        <v>69</v>
      </c>
      <c r="AY687" s="164" t="s">
        <v>118</v>
      </c>
    </row>
    <row r="688" spans="2:51" s="13" customFormat="1" ht="11.25">
      <c r="B688" s="154"/>
      <c r="D688" s="155" t="s">
        <v>127</v>
      </c>
      <c r="E688" s="156" t="s">
        <v>3</v>
      </c>
      <c r="F688" s="157" t="s">
        <v>2637</v>
      </c>
      <c r="H688" s="158">
        <v>91.93</v>
      </c>
      <c r="I688" s="159"/>
      <c r="L688" s="154"/>
      <c r="M688" s="160"/>
      <c r="N688" s="161"/>
      <c r="O688" s="161"/>
      <c r="P688" s="161"/>
      <c r="Q688" s="161"/>
      <c r="R688" s="161"/>
      <c r="S688" s="161"/>
      <c r="T688" s="162"/>
      <c r="AT688" s="156" t="s">
        <v>127</v>
      </c>
      <c r="AU688" s="156" t="s">
        <v>78</v>
      </c>
      <c r="AV688" s="13" t="s">
        <v>78</v>
      </c>
      <c r="AW688" s="13" t="s">
        <v>30</v>
      </c>
      <c r="AX688" s="13" t="s">
        <v>69</v>
      </c>
      <c r="AY688" s="156" t="s">
        <v>118</v>
      </c>
    </row>
    <row r="689" spans="2:51" s="13" customFormat="1" ht="11.25">
      <c r="B689" s="154"/>
      <c r="D689" s="155" t="s">
        <v>127</v>
      </c>
      <c r="E689" s="156" t="s">
        <v>3</v>
      </c>
      <c r="F689" s="157" t="s">
        <v>2638</v>
      </c>
      <c r="H689" s="158">
        <v>15.04</v>
      </c>
      <c r="I689" s="159"/>
      <c r="L689" s="154"/>
      <c r="M689" s="160"/>
      <c r="N689" s="161"/>
      <c r="O689" s="161"/>
      <c r="P689" s="161"/>
      <c r="Q689" s="161"/>
      <c r="R689" s="161"/>
      <c r="S689" s="161"/>
      <c r="T689" s="162"/>
      <c r="AT689" s="156" t="s">
        <v>127</v>
      </c>
      <c r="AU689" s="156" t="s">
        <v>78</v>
      </c>
      <c r="AV689" s="13" t="s">
        <v>78</v>
      </c>
      <c r="AW689" s="13" t="s">
        <v>30</v>
      </c>
      <c r="AX689" s="13" t="s">
        <v>69</v>
      </c>
      <c r="AY689" s="156" t="s">
        <v>118</v>
      </c>
    </row>
    <row r="690" spans="2:51" s="15" customFormat="1" ht="11.25">
      <c r="B690" s="170"/>
      <c r="D690" s="155" t="s">
        <v>127</v>
      </c>
      <c r="E690" s="171" t="s">
        <v>3</v>
      </c>
      <c r="F690" s="172" t="s">
        <v>150</v>
      </c>
      <c r="H690" s="173">
        <v>106.97</v>
      </c>
      <c r="I690" s="174"/>
      <c r="L690" s="170"/>
      <c r="M690" s="175"/>
      <c r="N690" s="176"/>
      <c r="O690" s="176"/>
      <c r="P690" s="176"/>
      <c r="Q690" s="176"/>
      <c r="R690" s="176"/>
      <c r="S690" s="176"/>
      <c r="T690" s="177"/>
      <c r="AT690" s="171" t="s">
        <v>127</v>
      </c>
      <c r="AU690" s="171" t="s">
        <v>78</v>
      </c>
      <c r="AV690" s="15" t="s">
        <v>125</v>
      </c>
      <c r="AW690" s="15" t="s">
        <v>30</v>
      </c>
      <c r="AX690" s="15" t="s">
        <v>31</v>
      </c>
      <c r="AY690" s="171" t="s">
        <v>118</v>
      </c>
    </row>
    <row r="691" spans="1:65" s="2" customFormat="1" ht="16.5" customHeight="1">
      <c r="A691" s="35"/>
      <c r="B691" s="140"/>
      <c r="C691" s="141" t="s">
        <v>2639</v>
      </c>
      <c r="D691" s="141" t="s">
        <v>121</v>
      </c>
      <c r="E691" s="142" t="s">
        <v>1228</v>
      </c>
      <c r="F691" s="143" t="s">
        <v>1229</v>
      </c>
      <c r="G691" s="144" t="s">
        <v>142</v>
      </c>
      <c r="H691" s="145">
        <v>123</v>
      </c>
      <c r="I691" s="146"/>
      <c r="J691" s="147">
        <f>ROUND(I691*H691,2)</f>
        <v>0</v>
      </c>
      <c r="K691" s="143" t="s">
        <v>3</v>
      </c>
      <c r="L691" s="36"/>
      <c r="M691" s="148" t="s">
        <v>3</v>
      </c>
      <c r="N691" s="149" t="s">
        <v>40</v>
      </c>
      <c r="O691" s="56"/>
      <c r="P691" s="150">
        <f>O691*H691</f>
        <v>0</v>
      </c>
      <c r="Q691" s="150">
        <v>0</v>
      </c>
      <c r="R691" s="150">
        <f>Q691*H691</f>
        <v>0</v>
      </c>
      <c r="S691" s="150">
        <v>0</v>
      </c>
      <c r="T691" s="151">
        <f>S691*H691</f>
        <v>0</v>
      </c>
      <c r="U691" s="35"/>
      <c r="V691" s="35"/>
      <c r="W691" s="35"/>
      <c r="X691" s="35"/>
      <c r="Y691" s="35"/>
      <c r="Z691" s="35"/>
      <c r="AA691" s="35"/>
      <c r="AB691" s="35"/>
      <c r="AC691" s="35"/>
      <c r="AD691" s="35"/>
      <c r="AE691" s="35"/>
      <c r="AR691" s="152" t="s">
        <v>125</v>
      </c>
      <c r="AT691" s="152" t="s">
        <v>121</v>
      </c>
      <c r="AU691" s="152" t="s">
        <v>78</v>
      </c>
      <c r="AY691" s="20" t="s">
        <v>118</v>
      </c>
      <c r="BE691" s="153">
        <f>IF(N691="základní",J691,0)</f>
        <v>0</v>
      </c>
      <c r="BF691" s="153">
        <f>IF(N691="snížená",J691,0)</f>
        <v>0</v>
      </c>
      <c r="BG691" s="153">
        <f>IF(N691="zákl. přenesená",J691,0)</f>
        <v>0</v>
      </c>
      <c r="BH691" s="153">
        <f>IF(N691="sníž. přenesená",J691,0)</f>
        <v>0</v>
      </c>
      <c r="BI691" s="153">
        <f>IF(N691="nulová",J691,0)</f>
        <v>0</v>
      </c>
      <c r="BJ691" s="20" t="s">
        <v>31</v>
      </c>
      <c r="BK691" s="153">
        <f>ROUND(I691*H691,2)</f>
        <v>0</v>
      </c>
      <c r="BL691" s="20" t="s">
        <v>125</v>
      </c>
      <c r="BM691" s="152" t="s">
        <v>2640</v>
      </c>
    </row>
    <row r="692" spans="2:51" s="13" customFormat="1" ht="11.25">
      <c r="B692" s="154"/>
      <c r="D692" s="155" t="s">
        <v>127</v>
      </c>
      <c r="E692" s="156" t="s">
        <v>3</v>
      </c>
      <c r="F692" s="157" t="s">
        <v>2641</v>
      </c>
      <c r="H692" s="158">
        <v>123</v>
      </c>
      <c r="I692" s="159"/>
      <c r="L692" s="154"/>
      <c r="M692" s="160"/>
      <c r="N692" s="161"/>
      <c r="O692" s="161"/>
      <c r="P692" s="161"/>
      <c r="Q692" s="161"/>
      <c r="R692" s="161"/>
      <c r="S692" s="161"/>
      <c r="T692" s="162"/>
      <c r="AT692" s="156" t="s">
        <v>127</v>
      </c>
      <c r="AU692" s="156" t="s">
        <v>78</v>
      </c>
      <c r="AV692" s="13" t="s">
        <v>78</v>
      </c>
      <c r="AW692" s="13" t="s">
        <v>30</v>
      </c>
      <c r="AX692" s="13" t="s">
        <v>69</v>
      </c>
      <c r="AY692" s="156" t="s">
        <v>118</v>
      </c>
    </row>
    <row r="693" spans="2:51" s="15" customFormat="1" ht="11.25">
      <c r="B693" s="170"/>
      <c r="D693" s="155" t="s">
        <v>127</v>
      </c>
      <c r="E693" s="171" t="s">
        <v>3</v>
      </c>
      <c r="F693" s="172" t="s">
        <v>150</v>
      </c>
      <c r="H693" s="173">
        <v>123</v>
      </c>
      <c r="I693" s="174"/>
      <c r="L693" s="170"/>
      <c r="M693" s="175"/>
      <c r="N693" s="176"/>
      <c r="O693" s="176"/>
      <c r="P693" s="176"/>
      <c r="Q693" s="176"/>
      <c r="R693" s="176"/>
      <c r="S693" s="176"/>
      <c r="T693" s="177"/>
      <c r="AT693" s="171" t="s">
        <v>127</v>
      </c>
      <c r="AU693" s="171" t="s">
        <v>78</v>
      </c>
      <c r="AV693" s="15" t="s">
        <v>125</v>
      </c>
      <c r="AW693" s="15" t="s">
        <v>30</v>
      </c>
      <c r="AX693" s="15" t="s">
        <v>31</v>
      </c>
      <c r="AY693" s="171" t="s">
        <v>118</v>
      </c>
    </row>
    <row r="694" spans="1:65" s="2" customFormat="1" ht="16.5" customHeight="1">
      <c r="A694" s="35"/>
      <c r="B694" s="140"/>
      <c r="C694" s="141" t="s">
        <v>1741</v>
      </c>
      <c r="D694" s="141" t="s">
        <v>121</v>
      </c>
      <c r="E694" s="142" t="s">
        <v>2642</v>
      </c>
      <c r="F694" s="143" t="s">
        <v>2643</v>
      </c>
      <c r="G694" s="144" t="s">
        <v>142</v>
      </c>
      <c r="H694" s="145">
        <v>365</v>
      </c>
      <c r="I694" s="146"/>
      <c r="J694" s="147">
        <f>ROUND(I694*H694,2)</f>
        <v>0</v>
      </c>
      <c r="K694" s="143" t="s">
        <v>271</v>
      </c>
      <c r="L694" s="36"/>
      <c r="M694" s="148" t="s">
        <v>3</v>
      </c>
      <c r="N694" s="149" t="s">
        <v>40</v>
      </c>
      <c r="O694" s="56"/>
      <c r="P694" s="150">
        <f>O694*H694</f>
        <v>0</v>
      </c>
      <c r="Q694" s="150">
        <v>0</v>
      </c>
      <c r="R694" s="150">
        <f>Q694*H694</f>
        <v>0</v>
      </c>
      <c r="S694" s="150">
        <v>0</v>
      </c>
      <c r="T694" s="151">
        <f>S694*H694</f>
        <v>0</v>
      </c>
      <c r="U694" s="35"/>
      <c r="V694" s="35"/>
      <c r="W694" s="35"/>
      <c r="X694" s="35"/>
      <c r="Y694" s="35"/>
      <c r="Z694" s="35"/>
      <c r="AA694" s="35"/>
      <c r="AB694" s="35"/>
      <c r="AC694" s="35"/>
      <c r="AD694" s="35"/>
      <c r="AE694" s="35"/>
      <c r="AR694" s="152" t="s">
        <v>125</v>
      </c>
      <c r="AT694" s="152" t="s">
        <v>121</v>
      </c>
      <c r="AU694" s="152" t="s">
        <v>78</v>
      </c>
      <c r="AY694" s="20" t="s">
        <v>118</v>
      </c>
      <c r="BE694" s="153">
        <f>IF(N694="základní",J694,0)</f>
        <v>0</v>
      </c>
      <c r="BF694" s="153">
        <f>IF(N694="snížená",J694,0)</f>
        <v>0</v>
      </c>
      <c r="BG694" s="153">
        <f>IF(N694="zákl. přenesená",J694,0)</f>
        <v>0</v>
      </c>
      <c r="BH694" s="153">
        <f>IF(N694="sníž. přenesená",J694,0)</f>
        <v>0</v>
      </c>
      <c r="BI694" s="153">
        <f>IF(N694="nulová",J694,0)</f>
        <v>0</v>
      </c>
      <c r="BJ694" s="20" t="s">
        <v>31</v>
      </c>
      <c r="BK694" s="153">
        <f>ROUND(I694*H694,2)</f>
        <v>0</v>
      </c>
      <c r="BL694" s="20" t="s">
        <v>125</v>
      </c>
      <c r="BM694" s="152" t="s">
        <v>2644</v>
      </c>
    </row>
    <row r="695" spans="1:47" s="2" customFormat="1" ht="11.25">
      <c r="A695" s="35"/>
      <c r="B695" s="36"/>
      <c r="C695" s="35"/>
      <c r="D695" s="181" t="s">
        <v>273</v>
      </c>
      <c r="E695" s="35"/>
      <c r="F695" s="182" t="s">
        <v>2645</v>
      </c>
      <c r="G695" s="35"/>
      <c r="H695" s="35"/>
      <c r="I695" s="183"/>
      <c r="J695" s="35"/>
      <c r="K695" s="35"/>
      <c r="L695" s="36"/>
      <c r="M695" s="184"/>
      <c r="N695" s="185"/>
      <c r="O695" s="56"/>
      <c r="P695" s="56"/>
      <c r="Q695" s="56"/>
      <c r="R695" s="56"/>
      <c r="S695" s="56"/>
      <c r="T695" s="57"/>
      <c r="U695" s="35"/>
      <c r="V695" s="35"/>
      <c r="W695" s="35"/>
      <c r="X695" s="35"/>
      <c r="Y695" s="35"/>
      <c r="Z695" s="35"/>
      <c r="AA695" s="35"/>
      <c r="AB695" s="35"/>
      <c r="AC695" s="35"/>
      <c r="AD695" s="35"/>
      <c r="AE695" s="35"/>
      <c r="AT695" s="20" t="s">
        <v>273</v>
      </c>
      <c r="AU695" s="20" t="s">
        <v>78</v>
      </c>
    </row>
    <row r="696" spans="2:51" s="13" customFormat="1" ht="22.5">
      <c r="B696" s="154"/>
      <c r="D696" s="155" t="s">
        <v>127</v>
      </c>
      <c r="E696" s="156" t="s">
        <v>3</v>
      </c>
      <c r="F696" s="157" t="s">
        <v>2646</v>
      </c>
      <c r="H696" s="158">
        <v>365</v>
      </c>
      <c r="I696" s="159"/>
      <c r="L696" s="154"/>
      <c r="M696" s="160"/>
      <c r="N696" s="161"/>
      <c r="O696" s="161"/>
      <c r="P696" s="161"/>
      <c r="Q696" s="161"/>
      <c r="R696" s="161"/>
      <c r="S696" s="161"/>
      <c r="T696" s="162"/>
      <c r="AT696" s="156" t="s">
        <v>127</v>
      </c>
      <c r="AU696" s="156" t="s">
        <v>78</v>
      </c>
      <c r="AV696" s="13" t="s">
        <v>78</v>
      </c>
      <c r="AW696" s="13" t="s">
        <v>30</v>
      </c>
      <c r="AX696" s="13" t="s">
        <v>31</v>
      </c>
      <c r="AY696" s="156" t="s">
        <v>118</v>
      </c>
    </row>
    <row r="697" spans="1:65" s="2" customFormat="1" ht="24.2" customHeight="1">
      <c r="A697" s="35"/>
      <c r="B697" s="140"/>
      <c r="C697" s="141" t="s">
        <v>2647</v>
      </c>
      <c r="D697" s="141" t="s">
        <v>121</v>
      </c>
      <c r="E697" s="142" t="s">
        <v>924</v>
      </c>
      <c r="F697" s="143" t="s">
        <v>925</v>
      </c>
      <c r="G697" s="144" t="s">
        <v>448</v>
      </c>
      <c r="H697" s="145">
        <v>3717.12</v>
      </c>
      <c r="I697" s="146"/>
      <c r="J697" s="147">
        <f>ROUND(I697*H697,2)</f>
        <v>0</v>
      </c>
      <c r="K697" s="143" t="s">
        <v>271</v>
      </c>
      <c r="L697" s="36"/>
      <c r="M697" s="148" t="s">
        <v>3</v>
      </c>
      <c r="N697" s="149" t="s">
        <v>40</v>
      </c>
      <c r="O697" s="56"/>
      <c r="P697" s="150">
        <f>O697*H697</f>
        <v>0</v>
      </c>
      <c r="Q697" s="150">
        <v>0</v>
      </c>
      <c r="R697" s="150">
        <f>Q697*H697</f>
        <v>0</v>
      </c>
      <c r="S697" s="150">
        <v>0</v>
      </c>
      <c r="T697" s="151">
        <f>S697*H697</f>
        <v>0</v>
      </c>
      <c r="U697" s="35"/>
      <c r="V697" s="35"/>
      <c r="W697" s="35"/>
      <c r="X697" s="35"/>
      <c r="Y697" s="35"/>
      <c r="Z697" s="35"/>
      <c r="AA697" s="35"/>
      <c r="AB697" s="35"/>
      <c r="AC697" s="35"/>
      <c r="AD697" s="35"/>
      <c r="AE697" s="35"/>
      <c r="AR697" s="152" t="s">
        <v>125</v>
      </c>
      <c r="AT697" s="152" t="s">
        <v>121</v>
      </c>
      <c r="AU697" s="152" t="s">
        <v>78</v>
      </c>
      <c r="AY697" s="20" t="s">
        <v>118</v>
      </c>
      <c r="BE697" s="153">
        <f>IF(N697="základní",J697,0)</f>
        <v>0</v>
      </c>
      <c r="BF697" s="153">
        <f>IF(N697="snížená",J697,0)</f>
        <v>0</v>
      </c>
      <c r="BG697" s="153">
        <f>IF(N697="zákl. přenesená",J697,0)</f>
        <v>0</v>
      </c>
      <c r="BH697" s="153">
        <f>IF(N697="sníž. přenesená",J697,0)</f>
        <v>0</v>
      </c>
      <c r="BI697" s="153">
        <f>IF(N697="nulová",J697,0)</f>
        <v>0</v>
      </c>
      <c r="BJ697" s="20" t="s">
        <v>31</v>
      </c>
      <c r="BK697" s="153">
        <f>ROUND(I697*H697,2)</f>
        <v>0</v>
      </c>
      <c r="BL697" s="20" t="s">
        <v>125</v>
      </c>
      <c r="BM697" s="152" t="s">
        <v>2648</v>
      </c>
    </row>
    <row r="698" spans="1:47" s="2" customFormat="1" ht="11.25">
      <c r="A698" s="35"/>
      <c r="B698" s="36"/>
      <c r="C698" s="35"/>
      <c r="D698" s="181" t="s">
        <v>273</v>
      </c>
      <c r="E698" s="35"/>
      <c r="F698" s="182" t="s">
        <v>927</v>
      </c>
      <c r="G698" s="35"/>
      <c r="H698" s="35"/>
      <c r="I698" s="183"/>
      <c r="J698" s="35"/>
      <c r="K698" s="35"/>
      <c r="L698" s="36"/>
      <c r="M698" s="184"/>
      <c r="N698" s="185"/>
      <c r="O698" s="56"/>
      <c r="P698" s="56"/>
      <c r="Q698" s="56"/>
      <c r="R698" s="56"/>
      <c r="S698" s="56"/>
      <c r="T698" s="57"/>
      <c r="U698" s="35"/>
      <c r="V698" s="35"/>
      <c r="W698" s="35"/>
      <c r="X698" s="35"/>
      <c r="Y698" s="35"/>
      <c r="Z698" s="35"/>
      <c r="AA698" s="35"/>
      <c r="AB698" s="35"/>
      <c r="AC698" s="35"/>
      <c r="AD698" s="35"/>
      <c r="AE698" s="35"/>
      <c r="AT698" s="20" t="s">
        <v>273</v>
      </c>
      <c r="AU698" s="20" t="s">
        <v>78</v>
      </c>
    </row>
    <row r="699" spans="2:51" s="13" customFormat="1" ht="11.25">
      <c r="B699" s="154"/>
      <c r="D699" s="155" t="s">
        <v>127</v>
      </c>
      <c r="E699" s="156" t="s">
        <v>3</v>
      </c>
      <c r="F699" s="157" t="s">
        <v>2649</v>
      </c>
      <c r="H699" s="158">
        <v>3717.12</v>
      </c>
      <c r="I699" s="159"/>
      <c r="L699" s="154"/>
      <c r="M699" s="160"/>
      <c r="N699" s="161"/>
      <c r="O699" s="161"/>
      <c r="P699" s="161"/>
      <c r="Q699" s="161"/>
      <c r="R699" s="161"/>
      <c r="S699" s="161"/>
      <c r="T699" s="162"/>
      <c r="AT699" s="156" t="s">
        <v>127</v>
      </c>
      <c r="AU699" s="156" t="s">
        <v>78</v>
      </c>
      <c r="AV699" s="13" t="s">
        <v>78</v>
      </c>
      <c r="AW699" s="13" t="s">
        <v>30</v>
      </c>
      <c r="AX699" s="13" t="s">
        <v>69</v>
      </c>
      <c r="AY699" s="156" t="s">
        <v>118</v>
      </c>
    </row>
    <row r="700" spans="2:51" s="15" customFormat="1" ht="11.25">
      <c r="B700" s="170"/>
      <c r="D700" s="155" t="s">
        <v>127</v>
      </c>
      <c r="E700" s="171" t="s">
        <v>3</v>
      </c>
      <c r="F700" s="172" t="s">
        <v>150</v>
      </c>
      <c r="H700" s="173">
        <v>3717.12</v>
      </c>
      <c r="I700" s="174"/>
      <c r="L700" s="170"/>
      <c r="M700" s="175"/>
      <c r="N700" s="176"/>
      <c r="O700" s="176"/>
      <c r="P700" s="176"/>
      <c r="Q700" s="176"/>
      <c r="R700" s="176"/>
      <c r="S700" s="176"/>
      <c r="T700" s="177"/>
      <c r="AT700" s="171" t="s">
        <v>127</v>
      </c>
      <c r="AU700" s="171" t="s">
        <v>78</v>
      </c>
      <c r="AV700" s="15" t="s">
        <v>125</v>
      </c>
      <c r="AW700" s="15" t="s">
        <v>30</v>
      </c>
      <c r="AX700" s="15" t="s">
        <v>31</v>
      </c>
      <c r="AY700" s="171" t="s">
        <v>118</v>
      </c>
    </row>
    <row r="701" spans="1:65" s="2" customFormat="1" ht="24.2" customHeight="1">
      <c r="A701" s="35"/>
      <c r="B701" s="140"/>
      <c r="C701" s="141" t="s">
        <v>2650</v>
      </c>
      <c r="D701" s="141" t="s">
        <v>121</v>
      </c>
      <c r="E701" s="142" t="s">
        <v>930</v>
      </c>
      <c r="F701" s="143" t="s">
        <v>931</v>
      </c>
      <c r="G701" s="144" t="s">
        <v>448</v>
      </c>
      <c r="H701" s="145">
        <v>26019.84</v>
      </c>
      <c r="I701" s="146"/>
      <c r="J701" s="147">
        <f>ROUND(I701*H701,2)</f>
        <v>0</v>
      </c>
      <c r="K701" s="143" t="s">
        <v>271</v>
      </c>
      <c r="L701" s="36"/>
      <c r="M701" s="148" t="s">
        <v>3</v>
      </c>
      <c r="N701" s="149" t="s">
        <v>40</v>
      </c>
      <c r="O701" s="56"/>
      <c r="P701" s="150">
        <f>O701*H701</f>
        <v>0</v>
      </c>
      <c r="Q701" s="150">
        <v>0</v>
      </c>
      <c r="R701" s="150">
        <f>Q701*H701</f>
        <v>0</v>
      </c>
      <c r="S701" s="150">
        <v>0</v>
      </c>
      <c r="T701" s="151">
        <f>S701*H701</f>
        <v>0</v>
      </c>
      <c r="U701" s="35"/>
      <c r="V701" s="35"/>
      <c r="W701" s="35"/>
      <c r="X701" s="35"/>
      <c r="Y701" s="35"/>
      <c r="Z701" s="35"/>
      <c r="AA701" s="35"/>
      <c r="AB701" s="35"/>
      <c r="AC701" s="35"/>
      <c r="AD701" s="35"/>
      <c r="AE701" s="35"/>
      <c r="AR701" s="152" t="s">
        <v>125</v>
      </c>
      <c r="AT701" s="152" t="s">
        <v>121</v>
      </c>
      <c r="AU701" s="152" t="s">
        <v>78</v>
      </c>
      <c r="AY701" s="20" t="s">
        <v>118</v>
      </c>
      <c r="BE701" s="153">
        <f>IF(N701="základní",J701,0)</f>
        <v>0</v>
      </c>
      <c r="BF701" s="153">
        <f>IF(N701="snížená",J701,0)</f>
        <v>0</v>
      </c>
      <c r="BG701" s="153">
        <f>IF(N701="zákl. přenesená",J701,0)</f>
        <v>0</v>
      </c>
      <c r="BH701" s="153">
        <f>IF(N701="sníž. přenesená",J701,0)</f>
        <v>0</v>
      </c>
      <c r="BI701" s="153">
        <f>IF(N701="nulová",J701,0)</f>
        <v>0</v>
      </c>
      <c r="BJ701" s="20" t="s">
        <v>31</v>
      </c>
      <c r="BK701" s="153">
        <f>ROUND(I701*H701,2)</f>
        <v>0</v>
      </c>
      <c r="BL701" s="20" t="s">
        <v>125</v>
      </c>
      <c r="BM701" s="152" t="s">
        <v>2651</v>
      </c>
    </row>
    <row r="702" spans="1:47" s="2" customFormat="1" ht="11.25">
      <c r="A702" s="35"/>
      <c r="B702" s="36"/>
      <c r="C702" s="35"/>
      <c r="D702" s="181" t="s">
        <v>273</v>
      </c>
      <c r="E702" s="35"/>
      <c r="F702" s="182" t="s">
        <v>933</v>
      </c>
      <c r="G702" s="35"/>
      <c r="H702" s="35"/>
      <c r="I702" s="183"/>
      <c r="J702" s="35"/>
      <c r="K702" s="35"/>
      <c r="L702" s="36"/>
      <c r="M702" s="184"/>
      <c r="N702" s="185"/>
      <c r="O702" s="56"/>
      <c r="P702" s="56"/>
      <c r="Q702" s="56"/>
      <c r="R702" s="56"/>
      <c r="S702" s="56"/>
      <c r="T702" s="57"/>
      <c r="U702" s="35"/>
      <c r="V702" s="35"/>
      <c r="W702" s="35"/>
      <c r="X702" s="35"/>
      <c r="Y702" s="35"/>
      <c r="Z702" s="35"/>
      <c r="AA702" s="35"/>
      <c r="AB702" s="35"/>
      <c r="AC702" s="35"/>
      <c r="AD702" s="35"/>
      <c r="AE702" s="35"/>
      <c r="AT702" s="20" t="s">
        <v>273</v>
      </c>
      <c r="AU702" s="20" t="s">
        <v>78</v>
      </c>
    </row>
    <row r="703" spans="2:51" s="13" customFormat="1" ht="11.25">
      <c r="B703" s="154"/>
      <c r="D703" s="155" t="s">
        <v>127</v>
      </c>
      <c r="E703" s="156" t="s">
        <v>3</v>
      </c>
      <c r="F703" s="157" t="s">
        <v>2652</v>
      </c>
      <c r="H703" s="158">
        <v>26019.84</v>
      </c>
      <c r="I703" s="159"/>
      <c r="L703" s="154"/>
      <c r="M703" s="160"/>
      <c r="N703" s="161"/>
      <c r="O703" s="161"/>
      <c r="P703" s="161"/>
      <c r="Q703" s="161"/>
      <c r="R703" s="161"/>
      <c r="S703" s="161"/>
      <c r="T703" s="162"/>
      <c r="AT703" s="156" t="s">
        <v>127</v>
      </c>
      <c r="AU703" s="156" t="s">
        <v>78</v>
      </c>
      <c r="AV703" s="13" t="s">
        <v>78</v>
      </c>
      <c r="AW703" s="13" t="s">
        <v>30</v>
      </c>
      <c r="AX703" s="13" t="s">
        <v>69</v>
      </c>
      <c r="AY703" s="156" t="s">
        <v>118</v>
      </c>
    </row>
    <row r="704" spans="2:51" s="15" customFormat="1" ht="11.25">
      <c r="B704" s="170"/>
      <c r="D704" s="155" t="s">
        <v>127</v>
      </c>
      <c r="E704" s="171" t="s">
        <v>3</v>
      </c>
      <c r="F704" s="172" t="s">
        <v>150</v>
      </c>
      <c r="H704" s="173">
        <v>26019.84</v>
      </c>
      <c r="I704" s="174"/>
      <c r="L704" s="170"/>
      <c r="M704" s="175"/>
      <c r="N704" s="176"/>
      <c r="O704" s="176"/>
      <c r="P704" s="176"/>
      <c r="Q704" s="176"/>
      <c r="R704" s="176"/>
      <c r="S704" s="176"/>
      <c r="T704" s="177"/>
      <c r="AT704" s="171" t="s">
        <v>127</v>
      </c>
      <c r="AU704" s="171" t="s">
        <v>78</v>
      </c>
      <c r="AV704" s="15" t="s">
        <v>125</v>
      </c>
      <c r="AW704" s="15" t="s">
        <v>30</v>
      </c>
      <c r="AX704" s="15" t="s">
        <v>31</v>
      </c>
      <c r="AY704" s="171" t="s">
        <v>118</v>
      </c>
    </row>
    <row r="705" spans="1:65" s="2" customFormat="1" ht="16.5" customHeight="1">
      <c r="A705" s="35"/>
      <c r="B705" s="140"/>
      <c r="C705" s="141" t="s">
        <v>2653</v>
      </c>
      <c r="D705" s="141" t="s">
        <v>121</v>
      </c>
      <c r="E705" s="142" t="s">
        <v>936</v>
      </c>
      <c r="F705" s="143" t="s">
        <v>937</v>
      </c>
      <c r="G705" s="144" t="s">
        <v>448</v>
      </c>
      <c r="H705" s="145">
        <v>652.061</v>
      </c>
      <c r="I705" s="146"/>
      <c r="J705" s="147">
        <f>ROUND(I705*H705,2)</f>
        <v>0</v>
      </c>
      <c r="K705" s="143" t="s">
        <v>3</v>
      </c>
      <c r="L705" s="36"/>
      <c r="M705" s="148" t="s">
        <v>3</v>
      </c>
      <c r="N705" s="149" t="s">
        <v>40</v>
      </c>
      <c r="O705" s="56"/>
      <c r="P705" s="150">
        <f>O705*H705</f>
        <v>0</v>
      </c>
      <c r="Q705" s="150">
        <v>0</v>
      </c>
      <c r="R705" s="150">
        <f>Q705*H705</f>
        <v>0</v>
      </c>
      <c r="S705" s="150">
        <v>0</v>
      </c>
      <c r="T705" s="151">
        <f>S705*H705</f>
        <v>0</v>
      </c>
      <c r="U705" s="35"/>
      <c r="V705" s="35"/>
      <c r="W705" s="35"/>
      <c r="X705" s="35"/>
      <c r="Y705" s="35"/>
      <c r="Z705" s="35"/>
      <c r="AA705" s="35"/>
      <c r="AB705" s="35"/>
      <c r="AC705" s="35"/>
      <c r="AD705" s="35"/>
      <c r="AE705" s="35"/>
      <c r="AR705" s="152" t="s">
        <v>125</v>
      </c>
      <c r="AT705" s="152" t="s">
        <v>121</v>
      </c>
      <c r="AU705" s="152" t="s">
        <v>78</v>
      </c>
      <c r="AY705" s="20" t="s">
        <v>118</v>
      </c>
      <c r="BE705" s="153">
        <f>IF(N705="základní",J705,0)</f>
        <v>0</v>
      </c>
      <c r="BF705" s="153">
        <f>IF(N705="snížená",J705,0)</f>
        <v>0</v>
      </c>
      <c r="BG705" s="153">
        <f>IF(N705="zákl. přenesená",J705,0)</f>
        <v>0</v>
      </c>
      <c r="BH705" s="153">
        <f>IF(N705="sníž. přenesená",J705,0)</f>
        <v>0</v>
      </c>
      <c r="BI705" s="153">
        <f>IF(N705="nulová",J705,0)</f>
        <v>0</v>
      </c>
      <c r="BJ705" s="20" t="s">
        <v>31</v>
      </c>
      <c r="BK705" s="153">
        <f>ROUND(I705*H705,2)</f>
        <v>0</v>
      </c>
      <c r="BL705" s="20" t="s">
        <v>125</v>
      </c>
      <c r="BM705" s="152" t="s">
        <v>2654</v>
      </c>
    </row>
    <row r="706" spans="2:51" s="13" customFormat="1" ht="11.25">
      <c r="B706" s="154"/>
      <c r="D706" s="155" t="s">
        <v>127</v>
      </c>
      <c r="E706" s="156" t="s">
        <v>3</v>
      </c>
      <c r="F706" s="157" t="s">
        <v>2655</v>
      </c>
      <c r="H706" s="158">
        <v>652.061</v>
      </c>
      <c r="I706" s="159"/>
      <c r="L706" s="154"/>
      <c r="M706" s="160"/>
      <c r="N706" s="161"/>
      <c r="O706" s="161"/>
      <c r="P706" s="161"/>
      <c r="Q706" s="161"/>
      <c r="R706" s="161"/>
      <c r="S706" s="161"/>
      <c r="T706" s="162"/>
      <c r="AT706" s="156" t="s">
        <v>127</v>
      </c>
      <c r="AU706" s="156" t="s">
        <v>78</v>
      </c>
      <c r="AV706" s="13" t="s">
        <v>78</v>
      </c>
      <c r="AW706" s="13" t="s">
        <v>30</v>
      </c>
      <c r="AX706" s="13" t="s">
        <v>69</v>
      </c>
      <c r="AY706" s="156" t="s">
        <v>118</v>
      </c>
    </row>
    <row r="707" spans="2:51" s="15" customFormat="1" ht="11.25">
      <c r="B707" s="170"/>
      <c r="D707" s="155" t="s">
        <v>127</v>
      </c>
      <c r="E707" s="171" t="s">
        <v>3</v>
      </c>
      <c r="F707" s="172" t="s">
        <v>150</v>
      </c>
      <c r="H707" s="173">
        <v>652.061</v>
      </c>
      <c r="I707" s="174"/>
      <c r="L707" s="170"/>
      <c r="M707" s="175"/>
      <c r="N707" s="176"/>
      <c r="O707" s="176"/>
      <c r="P707" s="176"/>
      <c r="Q707" s="176"/>
      <c r="R707" s="176"/>
      <c r="S707" s="176"/>
      <c r="T707" s="177"/>
      <c r="AT707" s="171" t="s">
        <v>127</v>
      </c>
      <c r="AU707" s="171" t="s">
        <v>78</v>
      </c>
      <c r="AV707" s="15" t="s">
        <v>125</v>
      </c>
      <c r="AW707" s="15" t="s">
        <v>30</v>
      </c>
      <c r="AX707" s="15" t="s">
        <v>31</v>
      </c>
      <c r="AY707" s="171" t="s">
        <v>118</v>
      </c>
    </row>
    <row r="708" spans="1:65" s="2" customFormat="1" ht="16.5" customHeight="1">
      <c r="A708" s="35"/>
      <c r="B708" s="140"/>
      <c r="C708" s="141" t="s">
        <v>2656</v>
      </c>
      <c r="D708" s="141" t="s">
        <v>121</v>
      </c>
      <c r="E708" s="142" t="s">
        <v>941</v>
      </c>
      <c r="F708" s="143" t="s">
        <v>511</v>
      </c>
      <c r="G708" s="144" t="s">
        <v>448</v>
      </c>
      <c r="H708" s="145">
        <v>3065.059</v>
      </c>
      <c r="I708" s="146"/>
      <c r="J708" s="147">
        <f>ROUND(I708*H708,2)</f>
        <v>0</v>
      </c>
      <c r="K708" s="143" t="s">
        <v>3</v>
      </c>
      <c r="L708" s="36"/>
      <c r="M708" s="148" t="s">
        <v>3</v>
      </c>
      <c r="N708" s="149" t="s">
        <v>40</v>
      </c>
      <c r="O708" s="56"/>
      <c r="P708" s="150">
        <f>O708*H708</f>
        <v>0</v>
      </c>
      <c r="Q708" s="150">
        <v>0</v>
      </c>
      <c r="R708" s="150">
        <f>Q708*H708</f>
        <v>0</v>
      </c>
      <c r="S708" s="150">
        <v>0</v>
      </c>
      <c r="T708" s="151">
        <f>S708*H708</f>
        <v>0</v>
      </c>
      <c r="U708" s="35"/>
      <c r="V708" s="35"/>
      <c r="W708" s="35"/>
      <c r="X708" s="35"/>
      <c r="Y708" s="35"/>
      <c r="Z708" s="35"/>
      <c r="AA708" s="35"/>
      <c r="AB708" s="35"/>
      <c r="AC708" s="35"/>
      <c r="AD708" s="35"/>
      <c r="AE708" s="35"/>
      <c r="AR708" s="152" t="s">
        <v>125</v>
      </c>
      <c r="AT708" s="152" t="s">
        <v>121</v>
      </c>
      <c r="AU708" s="152" t="s">
        <v>78</v>
      </c>
      <c r="AY708" s="20" t="s">
        <v>118</v>
      </c>
      <c r="BE708" s="153">
        <f>IF(N708="základní",J708,0)</f>
        <v>0</v>
      </c>
      <c r="BF708" s="153">
        <f>IF(N708="snížená",J708,0)</f>
        <v>0</v>
      </c>
      <c r="BG708" s="153">
        <f>IF(N708="zákl. přenesená",J708,0)</f>
        <v>0</v>
      </c>
      <c r="BH708" s="153">
        <f>IF(N708="sníž. přenesená",J708,0)</f>
        <v>0</v>
      </c>
      <c r="BI708" s="153">
        <f>IF(N708="nulová",J708,0)</f>
        <v>0</v>
      </c>
      <c r="BJ708" s="20" t="s">
        <v>31</v>
      </c>
      <c r="BK708" s="153">
        <f>ROUND(I708*H708,2)</f>
        <v>0</v>
      </c>
      <c r="BL708" s="20" t="s">
        <v>125</v>
      </c>
      <c r="BM708" s="152" t="s">
        <v>2657</v>
      </c>
    </row>
    <row r="709" spans="2:51" s="13" customFormat="1" ht="11.25">
      <c r="B709" s="154"/>
      <c r="D709" s="155" t="s">
        <v>127</v>
      </c>
      <c r="E709" s="156" t="s">
        <v>3</v>
      </c>
      <c r="F709" s="157" t="s">
        <v>2658</v>
      </c>
      <c r="H709" s="158">
        <v>3065.059</v>
      </c>
      <c r="I709" s="159"/>
      <c r="L709" s="154"/>
      <c r="M709" s="160"/>
      <c r="N709" s="161"/>
      <c r="O709" s="161"/>
      <c r="P709" s="161"/>
      <c r="Q709" s="161"/>
      <c r="R709" s="161"/>
      <c r="S709" s="161"/>
      <c r="T709" s="162"/>
      <c r="AT709" s="156" t="s">
        <v>127</v>
      </c>
      <c r="AU709" s="156" t="s">
        <v>78</v>
      </c>
      <c r="AV709" s="13" t="s">
        <v>78</v>
      </c>
      <c r="AW709" s="13" t="s">
        <v>30</v>
      </c>
      <c r="AX709" s="13" t="s">
        <v>69</v>
      </c>
      <c r="AY709" s="156" t="s">
        <v>118</v>
      </c>
    </row>
    <row r="710" spans="2:51" s="15" customFormat="1" ht="11.25">
      <c r="B710" s="170"/>
      <c r="D710" s="155" t="s">
        <v>127</v>
      </c>
      <c r="E710" s="171" t="s">
        <v>3</v>
      </c>
      <c r="F710" s="172" t="s">
        <v>150</v>
      </c>
      <c r="H710" s="173">
        <v>3065.059</v>
      </c>
      <c r="I710" s="174"/>
      <c r="L710" s="170"/>
      <c r="M710" s="175"/>
      <c r="N710" s="176"/>
      <c r="O710" s="176"/>
      <c r="P710" s="176"/>
      <c r="Q710" s="176"/>
      <c r="R710" s="176"/>
      <c r="S710" s="176"/>
      <c r="T710" s="177"/>
      <c r="AT710" s="171" t="s">
        <v>127</v>
      </c>
      <c r="AU710" s="171" t="s">
        <v>78</v>
      </c>
      <c r="AV710" s="15" t="s">
        <v>125</v>
      </c>
      <c r="AW710" s="15" t="s">
        <v>30</v>
      </c>
      <c r="AX710" s="15" t="s">
        <v>31</v>
      </c>
      <c r="AY710" s="171" t="s">
        <v>118</v>
      </c>
    </row>
    <row r="711" spans="1:65" s="2" customFormat="1" ht="24.2" customHeight="1">
      <c r="A711" s="35"/>
      <c r="B711" s="140"/>
      <c r="C711" s="141" t="s">
        <v>2659</v>
      </c>
      <c r="D711" s="141" t="s">
        <v>121</v>
      </c>
      <c r="E711" s="142" t="s">
        <v>2660</v>
      </c>
      <c r="F711" s="143" t="s">
        <v>2661</v>
      </c>
      <c r="G711" s="144" t="s">
        <v>448</v>
      </c>
      <c r="H711" s="145">
        <v>1583.047</v>
      </c>
      <c r="I711" s="146"/>
      <c r="J711" s="147">
        <f>ROUND(I711*H711,2)</f>
        <v>0</v>
      </c>
      <c r="K711" s="143" t="s">
        <v>271</v>
      </c>
      <c r="L711" s="36"/>
      <c r="M711" s="148" t="s">
        <v>3</v>
      </c>
      <c r="N711" s="149" t="s">
        <v>40</v>
      </c>
      <c r="O711" s="56"/>
      <c r="P711" s="150">
        <f>O711*H711</f>
        <v>0</v>
      </c>
      <c r="Q711" s="150">
        <v>0</v>
      </c>
      <c r="R711" s="150">
        <f>Q711*H711</f>
        <v>0</v>
      </c>
      <c r="S711" s="150">
        <v>0</v>
      </c>
      <c r="T711" s="151">
        <f>S711*H711</f>
        <v>0</v>
      </c>
      <c r="U711" s="35"/>
      <c r="V711" s="35"/>
      <c r="W711" s="35"/>
      <c r="X711" s="35"/>
      <c r="Y711" s="35"/>
      <c r="Z711" s="35"/>
      <c r="AA711" s="35"/>
      <c r="AB711" s="35"/>
      <c r="AC711" s="35"/>
      <c r="AD711" s="35"/>
      <c r="AE711" s="35"/>
      <c r="AR711" s="152" t="s">
        <v>125</v>
      </c>
      <c r="AT711" s="152" t="s">
        <v>121</v>
      </c>
      <c r="AU711" s="152" t="s">
        <v>78</v>
      </c>
      <c r="AY711" s="20" t="s">
        <v>118</v>
      </c>
      <c r="BE711" s="153">
        <f>IF(N711="základní",J711,0)</f>
        <v>0</v>
      </c>
      <c r="BF711" s="153">
        <f>IF(N711="snížená",J711,0)</f>
        <v>0</v>
      </c>
      <c r="BG711" s="153">
        <f>IF(N711="zákl. přenesená",J711,0)</f>
        <v>0</v>
      </c>
      <c r="BH711" s="153">
        <f>IF(N711="sníž. přenesená",J711,0)</f>
        <v>0</v>
      </c>
      <c r="BI711" s="153">
        <f>IF(N711="nulová",J711,0)</f>
        <v>0</v>
      </c>
      <c r="BJ711" s="20" t="s">
        <v>31</v>
      </c>
      <c r="BK711" s="153">
        <f>ROUND(I711*H711,2)</f>
        <v>0</v>
      </c>
      <c r="BL711" s="20" t="s">
        <v>125</v>
      </c>
      <c r="BM711" s="152" t="s">
        <v>2662</v>
      </c>
    </row>
    <row r="712" spans="1:47" s="2" customFormat="1" ht="11.25">
      <c r="A712" s="35"/>
      <c r="B712" s="36"/>
      <c r="C712" s="35"/>
      <c r="D712" s="181" t="s">
        <v>273</v>
      </c>
      <c r="E712" s="35"/>
      <c r="F712" s="182" t="s">
        <v>2663</v>
      </c>
      <c r="G712" s="35"/>
      <c r="H712" s="35"/>
      <c r="I712" s="183"/>
      <c r="J712" s="35"/>
      <c r="K712" s="35"/>
      <c r="L712" s="36"/>
      <c r="M712" s="205"/>
      <c r="N712" s="206"/>
      <c r="O712" s="207"/>
      <c r="P712" s="207"/>
      <c r="Q712" s="207"/>
      <c r="R712" s="207"/>
      <c r="S712" s="207"/>
      <c r="T712" s="208"/>
      <c r="U712" s="35"/>
      <c r="V712" s="35"/>
      <c r="W712" s="35"/>
      <c r="X712" s="35"/>
      <c r="Y712" s="35"/>
      <c r="Z712" s="35"/>
      <c r="AA712" s="35"/>
      <c r="AB712" s="35"/>
      <c r="AC712" s="35"/>
      <c r="AD712" s="35"/>
      <c r="AE712" s="35"/>
      <c r="AT712" s="20" t="s">
        <v>273</v>
      </c>
      <c r="AU712" s="20" t="s">
        <v>78</v>
      </c>
    </row>
    <row r="713" spans="1:31" s="2" customFormat="1" ht="6.95" customHeight="1">
      <c r="A713" s="35"/>
      <c r="B713" s="45"/>
      <c r="C713" s="46"/>
      <c r="D713" s="46"/>
      <c r="E713" s="46"/>
      <c r="F713" s="46"/>
      <c r="G713" s="46"/>
      <c r="H713" s="46"/>
      <c r="I713" s="46"/>
      <c r="J713" s="46"/>
      <c r="K713" s="46"/>
      <c r="L713" s="36"/>
      <c r="M713" s="35"/>
      <c r="O713" s="35"/>
      <c r="P713" s="35"/>
      <c r="Q713" s="35"/>
      <c r="R713" s="35"/>
      <c r="S713" s="35"/>
      <c r="T713" s="35"/>
      <c r="U713" s="35"/>
      <c r="V713" s="35"/>
      <c r="W713" s="35"/>
      <c r="X713" s="35"/>
      <c r="Y713" s="35"/>
      <c r="Z713" s="35"/>
      <c r="AA713" s="35"/>
      <c r="AB713" s="35"/>
      <c r="AC713" s="35"/>
      <c r="AD713" s="35"/>
      <c r="AE713" s="35"/>
    </row>
  </sheetData>
  <autoFilter ref="C87:K712"/>
  <mergeCells count="9">
    <mergeCell ref="E50:H50"/>
    <mergeCell ref="E78:H78"/>
    <mergeCell ref="E80:H80"/>
    <mergeCell ref="L2:V2"/>
    <mergeCell ref="E7:H7"/>
    <mergeCell ref="E9:H9"/>
    <mergeCell ref="E18:H18"/>
    <mergeCell ref="E27:H27"/>
    <mergeCell ref="E48:H48"/>
  </mergeCells>
  <hyperlinks>
    <hyperlink ref="F92" r:id="rId1" display="https://podminky.urs.cz/item/CS_URS_2024_01/113106161"/>
    <hyperlink ref="F95" r:id="rId2" display="https://podminky.urs.cz/item/CS_URS_2024_01/113106571"/>
    <hyperlink ref="F100" r:id="rId3" display="https://podminky.urs.cz/item/CS_URS_2024_01/113107221"/>
    <hyperlink ref="F106" r:id="rId4" display="https://podminky.urs.cz/item/CS_URS_2024_01/113107223R"/>
    <hyperlink ref="F111" r:id="rId5" display="https://podminky.urs.cz/item/CS_URS_2024_01/113107225"/>
    <hyperlink ref="F116" r:id="rId6" display="https://podminky.urs.cz/item/CS_URS_2024_01/113107225R"/>
    <hyperlink ref="F121" r:id="rId7" display="https://podminky.urs.cz/item/CS_URS_2024_01/113107231"/>
    <hyperlink ref="F126" r:id="rId8" display="https://podminky.urs.cz/item/CS_URS_2024_01/113107241"/>
    <hyperlink ref="F131" r:id="rId9" display="https://podminky.urs.cz/item/CS_URS_2024_01/113154363"/>
    <hyperlink ref="F136" r:id="rId10" display="https://podminky.urs.cz/item/CS_URS_2024_01/113154364"/>
    <hyperlink ref="F141" r:id="rId11" display="https://podminky.urs.cz/item/CS_URS_2024_01/113201111"/>
    <hyperlink ref="F144" r:id="rId12" display="https://podminky.urs.cz/item/CS_URS_2024_01/113201112"/>
    <hyperlink ref="F148" r:id="rId13" display="https://podminky.urs.cz/item/CS_URS_2024_01/113202111"/>
    <hyperlink ref="F151" r:id="rId14" display="https://podminky.urs.cz/item/CS_URS_2024_01/121112003"/>
    <hyperlink ref="F154" r:id="rId15" display="https://podminky.urs.cz/item/CS_URS_2024_01/122251106"/>
    <hyperlink ref="F159" r:id="rId16" display="https://podminky.urs.cz/item/CS_URS_2024_01/131251203"/>
    <hyperlink ref="F163" r:id="rId17" display="https://podminky.urs.cz/item/CS_URS_2024_01/131351203"/>
    <hyperlink ref="F166" r:id="rId18" display="https://podminky.urs.cz/item/CS_URS_2024_01/132251104"/>
    <hyperlink ref="F169" r:id="rId19" display="https://podminky.urs.cz/item/CS_URS_2024_01/132254205"/>
    <hyperlink ref="F175" r:id="rId20" display="https://podminky.urs.cz/item/CS_URS_2024_01/132354205"/>
    <hyperlink ref="F178" r:id="rId21" display="https://podminky.urs.cz/item/CS_URS_2024_01/151101102"/>
    <hyperlink ref="F181" r:id="rId22" display="https://podminky.urs.cz/item/CS_URS_2024_01/151101112"/>
    <hyperlink ref="F184" r:id="rId23" display="https://podminky.urs.cz/item/CS_URS_2024_01/162751115"/>
    <hyperlink ref="F193" r:id="rId24" display="https://podminky.urs.cz/item/CS_URS_2024_01/162751135"/>
    <hyperlink ref="F199" r:id="rId25" display="https://podminky.urs.cz/item/CS_URS_2024_01/171251201"/>
    <hyperlink ref="F222" r:id="rId26" display="https://podminky.urs.cz/item/CS_URS_2024_01/174151101"/>
    <hyperlink ref="F230" r:id="rId27" display="https://podminky.urs.cz/item/CS_URS_2024_01/175151101"/>
    <hyperlink ref="F236" r:id="rId28" display="https://podminky.urs.cz/item/CS_URS_2024_01/167151111"/>
    <hyperlink ref="F243" r:id="rId29" display="https://podminky.urs.cz/item/CS_URS_2024_01/162351103"/>
    <hyperlink ref="F246" r:id="rId30" display="https://podminky.urs.cz/item/CS_URS_2024_01/181351003"/>
    <hyperlink ref="F253" r:id="rId31" display="https://podminky.urs.cz/item/CS_URS_2024_01/181411131"/>
    <hyperlink ref="F261" r:id="rId32" display="https://podminky.urs.cz/item/CS_URS_2024_01/185804312"/>
    <hyperlink ref="F267" r:id="rId33" display="https://podminky.urs.cz/item/CS_URS_2024_01/185851121"/>
    <hyperlink ref="F270" r:id="rId34" display="https://podminky.urs.cz/item/CS_URS_2024_01/185851129"/>
    <hyperlink ref="F280" r:id="rId35" display="https://podminky.urs.cz/item/CS_URS_2024_01/211561111"/>
    <hyperlink ref="F284" r:id="rId36" display="https://podminky.urs.cz/item/CS_URS_2024_01/167151101"/>
    <hyperlink ref="F287" r:id="rId37" display="https://podminky.urs.cz/item/CS_URS_2024_01/162351103"/>
    <hyperlink ref="F290" r:id="rId38" display="https://podminky.urs.cz/item/CS_URS_2024_01/211971121"/>
    <hyperlink ref="F298" r:id="rId39" display="https://podminky.urs.cz/item/CS_URS_2024_01/212752401"/>
    <hyperlink ref="F301" r:id="rId40" display="https://podminky.urs.cz/item/CS_URS_2024_01/212792311"/>
    <hyperlink ref="F305" r:id="rId41" display="https://podminky.urs.cz/item/CS_URS_2024_01/213141111"/>
    <hyperlink ref="F310" r:id="rId42" display="https://podminky.urs.cz/item/CS_URS_2024_01/919726122"/>
    <hyperlink ref="F315" r:id="rId43" display="https://podminky.urs.cz/item/CS_URS_2024_01/358315114"/>
    <hyperlink ref="F320" r:id="rId44" display="https://podminky.urs.cz/item/CS_URS_2024_01/961044111"/>
    <hyperlink ref="F325" r:id="rId45" display="https://podminky.urs.cz/item/CS_URS_2024_01/899102211"/>
    <hyperlink ref="F328" r:id="rId46" display="https://podminky.urs.cz/item/CS_URS_2024_01/997013151"/>
    <hyperlink ref="F334" r:id="rId47" display="https://podminky.urs.cz/item/CS_URS_2024_01/997013501"/>
    <hyperlink ref="F337" r:id="rId48" display="https://podminky.urs.cz/item/CS_URS_2024_01/997013509"/>
    <hyperlink ref="F350" r:id="rId49" display="https://podminky.urs.cz/item/CS_URS_2024_01/451573111"/>
    <hyperlink ref="F354" r:id="rId50" display="https://podminky.urs.cz/item/CS_URS_2024_01/167151101"/>
    <hyperlink ref="F357" r:id="rId51" display="https://podminky.urs.cz/item/CS_URS_2024_01/162351103"/>
    <hyperlink ref="F360" r:id="rId52" display="https://podminky.urs.cz/item/CS_URS_2024_01/452111111"/>
    <hyperlink ref="F367" r:id="rId53" display="https://podminky.urs.cz/item/CS_URS_2024_01/452311121"/>
    <hyperlink ref="F372" r:id="rId54" display="https://podminky.urs.cz/item/CS_URS_2024_01/452312131"/>
    <hyperlink ref="F379" r:id="rId55" display="https://podminky.urs.cz/item/CS_URS_2024_01/564831111"/>
    <hyperlink ref="F383" r:id="rId56" display="https://podminky.urs.cz/item/CS_URS_2024_01/564851111"/>
    <hyperlink ref="F390" r:id="rId57" display="https://podminky.urs.cz/item/CS_URS_2024_01/564861111"/>
    <hyperlink ref="F401" r:id="rId58" display="https://podminky.urs.cz/item/CS_URS_2024_01/564871111"/>
    <hyperlink ref="F412" r:id="rId59" display="https://podminky.urs.cz/item/CS_URS_2024_01/567122114"/>
    <hyperlink ref="F420" r:id="rId60" display="https://podminky.urs.cz/item/CS_URS_2024_01/567132113"/>
    <hyperlink ref="F424" r:id="rId61" display="https://podminky.urs.cz/item/CS_URS_2024_01/567132115"/>
    <hyperlink ref="F428" r:id="rId62" display="https://podminky.urs.cz/item/CS_URS_2024_01/567142112"/>
    <hyperlink ref="F432" r:id="rId63" display="https://podminky.urs.cz/item/CS_URS_2024_01/573191111"/>
    <hyperlink ref="F438" r:id="rId64" display="https://podminky.urs.cz/item/CS_URS_2024_01/573231106"/>
    <hyperlink ref="F442" r:id="rId65" display="https://podminky.urs.cz/item/CS_URS_2024_01/573231107"/>
    <hyperlink ref="F451" r:id="rId66" display="https://podminky.urs.cz/item/CS_URS_2024_01/591211111"/>
    <hyperlink ref="F459" r:id="rId67" display="https://podminky.urs.cz/item/CS_URS_2024_01/591241111"/>
    <hyperlink ref="F464" r:id="rId68" display="https://podminky.urs.cz/item/CS_URS_2024_01/596211113"/>
    <hyperlink ref="F475" r:id="rId69" display="https://podminky.urs.cz/item/CS_URS_2024_01/596212213"/>
    <hyperlink ref="F500" r:id="rId70" display="https://podminky.urs.cz/item/CS_URS_2024_01/622331141"/>
    <hyperlink ref="F504" r:id="rId71" display="https://podminky.urs.cz/item/CS_URS_2024_01/831312121"/>
    <hyperlink ref="F509" r:id="rId72" display="https://podminky.urs.cz/item/CS_URS_2024_01/837312221"/>
    <hyperlink ref="F544" r:id="rId73" display="https://podminky.urs.cz/item/CS_URS_2024_01/899204112"/>
    <hyperlink ref="F549" r:id="rId74" display="https://podminky.urs.cz/item/CS_URS_2024_01/899623141"/>
    <hyperlink ref="F555" r:id="rId75" display="https://podminky.urs.cz/item/CS_URS_2024_01/912111111"/>
    <hyperlink ref="F559" r:id="rId76" display="https://podminky.urs.cz/item/CS_URS_2024_01/912111112"/>
    <hyperlink ref="F566" r:id="rId77" display="https://podminky.urs.cz/item/CS_URS_2024_01/912111121"/>
    <hyperlink ref="F571" r:id="rId78" display="https://podminky.urs.cz/item/CS_URS_2024_01/914111111"/>
    <hyperlink ref="F594" r:id="rId79" display="https://podminky.urs.cz/item/CS_URS_2024_01/914111112"/>
    <hyperlink ref="F601" r:id="rId80" display="https://podminky.urs.cz/item/CS_URS_2024_01/914111121"/>
    <hyperlink ref="F607" r:id="rId81" display="https://podminky.urs.cz/item/CS_URS_2024_01/914511112"/>
    <hyperlink ref="F613" r:id="rId82" display="https://podminky.urs.cz/item/CS_URS_2024_01/915111112"/>
    <hyperlink ref="F616" r:id="rId83" display="https://podminky.urs.cz/item/CS_URS_2024_01/915611111"/>
    <hyperlink ref="F618" r:id="rId84" display="https://podminky.urs.cz/item/CS_URS_2024_01/916111122"/>
    <hyperlink ref="F624" r:id="rId85" display="https://podminky.urs.cz/item/CS_URS_2024_01/916111123"/>
    <hyperlink ref="F630" r:id="rId86" display="https://podminky.urs.cz/item/CS_URS_2024_01/916131213"/>
    <hyperlink ref="F651" r:id="rId87" display="https://podminky.urs.cz/item/CS_URS_2024_01/916231213"/>
    <hyperlink ref="F661" r:id="rId88" display="https://podminky.urs.cz/item/CS_URS_2024_01/979071121"/>
    <hyperlink ref="F680" r:id="rId89" display="https://podminky.urs.cz/item/CS_URS_2024_01/979024443"/>
    <hyperlink ref="F683" r:id="rId90" display="https://podminky.urs.cz/item/CS_URS_2024_01/979071021"/>
    <hyperlink ref="F695" r:id="rId91" display="https://podminky.urs.cz/item/CS_URS_2024_01/919735114"/>
    <hyperlink ref="F698" r:id="rId92" display="https://podminky.urs.cz/item/CS_URS_2024_01/997221561"/>
    <hyperlink ref="F702" r:id="rId93" display="https://podminky.urs.cz/item/CS_URS_2024_01/997221569"/>
    <hyperlink ref="F712" r:id="rId94" display="https://podminky.urs.cz/item/CS_URS_2024_01/998223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9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9"/>
  <sheetViews>
    <sheetView showGridLines="0" zoomScale="110" zoomScaleNormal="110" workbookViewId="0" topLeftCell="A1"/>
  </sheetViews>
  <sheetFormatPr defaultColWidth="9.140625" defaultRowHeight="12"/>
  <cols>
    <col min="1" max="1" width="8.28125" style="209" customWidth="1"/>
    <col min="2" max="2" width="1.7109375" style="209" customWidth="1"/>
    <col min="3" max="4" width="5.00390625" style="209" customWidth="1"/>
    <col min="5" max="5" width="11.7109375" style="209" customWidth="1"/>
    <col min="6" max="6" width="9.140625" style="209" customWidth="1"/>
    <col min="7" max="7" width="5.00390625" style="209" customWidth="1"/>
    <col min="8" max="8" width="77.8515625" style="209" customWidth="1"/>
    <col min="9" max="10" width="20.00390625" style="209" customWidth="1"/>
    <col min="11" max="11" width="1.7109375" style="209" customWidth="1"/>
  </cols>
  <sheetData>
    <row r="1" s="1" customFormat="1" ht="37.5" customHeight="1"/>
    <row r="2" spans="2:11" s="1" customFormat="1" ht="7.5" customHeight="1">
      <c r="B2" s="210"/>
      <c r="C2" s="211"/>
      <c r="D2" s="211"/>
      <c r="E2" s="211"/>
      <c r="F2" s="211"/>
      <c r="G2" s="211"/>
      <c r="H2" s="211"/>
      <c r="I2" s="211"/>
      <c r="J2" s="211"/>
      <c r="K2" s="212"/>
    </row>
    <row r="3" spans="2:11" s="17" customFormat="1" ht="45" customHeight="1">
      <c r="B3" s="213"/>
      <c r="C3" s="340" t="s">
        <v>2664</v>
      </c>
      <c r="D3" s="340"/>
      <c r="E3" s="340"/>
      <c r="F3" s="340"/>
      <c r="G3" s="340"/>
      <c r="H3" s="340"/>
      <c r="I3" s="340"/>
      <c r="J3" s="340"/>
      <c r="K3" s="214"/>
    </row>
    <row r="4" spans="2:11" s="1" customFormat="1" ht="25.5" customHeight="1">
      <c r="B4" s="215"/>
      <c r="C4" s="339" t="s">
        <v>2665</v>
      </c>
      <c r="D4" s="339"/>
      <c r="E4" s="339"/>
      <c r="F4" s="339"/>
      <c r="G4" s="339"/>
      <c r="H4" s="339"/>
      <c r="I4" s="339"/>
      <c r="J4" s="339"/>
      <c r="K4" s="216"/>
    </row>
    <row r="5" spans="2:11" s="1" customFormat="1" ht="5.25" customHeight="1">
      <c r="B5" s="215"/>
      <c r="C5" s="217"/>
      <c r="D5" s="217"/>
      <c r="E5" s="217"/>
      <c r="F5" s="217"/>
      <c r="G5" s="217"/>
      <c r="H5" s="217"/>
      <c r="I5" s="217"/>
      <c r="J5" s="217"/>
      <c r="K5" s="216"/>
    </row>
    <row r="6" spans="2:11" s="1" customFormat="1" ht="15" customHeight="1">
      <c r="B6" s="215"/>
      <c r="C6" s="338" t="s">
        <v>2666</v>
      </c>
      <c r="D6" s="338"/>
      <c r="E6" s="338"/>
      <c r="F6" s="338"/>
      <c r="G6" s="338"/>
      <c r="H6" s="338"/>
      <c r="I6" s="338"/>
      <c r="J6" s="338"/>
      <c r="K6" s="216"/>
    </row>
    <row r="7" spans="2:11" s="1" customFormat="1" ht="15" customHeight="1">
      <c r="B7" s="219"/>
      <c r="C7" s="338" t="s">
        <v>2667</v>
      </c>
      <c r="D7" s="338"/>
      <c r="E7" s="338"/>
      <c r="F7" s="338"/>
      <c r="G7" s="338"/>
      <c r="H7" s="338"/>
      <c r="I7" s="338"/>
      <c r="J7" s="338"/>
      <c r="K7" s="216"/>
    </row>
    <row r="8" spans="2:11" s="1" customFormat="1" ht="12.75" customHeight="1">
      <c r="B8" s="219"/>
      <c r="C8" s="218"/>
      <c r="D8" s="218"/>
      <c r="E8" s="218"/>
      <c r="F8" s="218"/>
      <c r="G8" s="218"/>
      <c r="H8" s="218"/>
      <c r="I8" s="218"/>
      <c r="J8" s="218"/>
      <c r="K8" s="216"/>
    </row>
    <row r="9" spans="2:11" s="1" customFormat="1" ht="15" customHeight="1">
      <c r="B9" s="219"/>
      <c r="C9" s="338" t="s">
        <v>2668</v>
      </c>
      <c r="D9" s="338"/>
      <c r="E9" s="338"/>
      <c r="F9" s="338"/>
      <c r="G9" s="338"/>
      <c r="H9" s="338"/>
      <c r="I9" s="338"/>
      <c r="J9" s="338"/>
      <c r="K9" s="216"/>
    </row>
    <row r="10" spans="2:11" s="1" customFormat="1" ht="15" customHeight="1">
      <c r="B10" s="219"/>
      <c r="C10" s="218"/>
      <c r="D10" s="338" t="s">
        <v>2669</v>
      </c>
      <c r="E10" s="338"/>
      <c r="F10" s="338"/>
      <c r="G10" s="338"/>
      <c r="H10" s="338"/>
      <c r="I10" s="338"/>
      <c r="J10" s="338"/>
      <c r="K10" s="216"/>
    </row>
    <row r="11" spans="2:11" s="1" customFormat="1" ht="15" customHeight="1">
      <c r="B11" s="219"/>
      <c r="C11" s="220"/>
      <c r="D11" s="338" t="s">
        <v>2670</v>
      </c>
      <c r="E11" s="338"/>
      <c r="F11" s="338"/>
      <c r="G11" s="338"/>
      <c r="H11" s="338"/>
      <c r="I11" s="338"/>
      <c r="J11" s="338"/>
      <c r="K11" s="216"/>
    </row>
    <row r="12" spans="2:11" s="1" customFormat="1" ht="15" customHeight="1">
      <c r="B12" s="219"/>
      <c r="C12" s="220"/>
      <c r="D12" s="218"/>
      <c r="E12" s="218"/>
      <c r="F12" s="218"/>
      <c r="G12" s="218"/>
      <c r="H12" s="218"/>
      <c r="I12" s="218"/>
      <c r="J12" s="218"/>
      <c r="K12" s="216"/>
    </row>
    <row r="13" spans="2:11" s="1" customFormat="1" ht="15" customHeight="1">
      <c r="B13" s="219"/>
      <c r="C13" s="220"/>
      <c r="D13" s="221" t="s">
        <v>2671</v>
      </c>
      <c r="E13" s="218"/>
      <c r="F13" s="218"/>
      <c r="G13" s="218"/>
      <c r="H13" s="218"/>
      <c r="I13" s="218"/>
      <c r="J13" s="218"/>
      <c r="K13" s="216"/>
    </row>
    <row r="14" spans="2:11" s="1" customFormat="1" ht="12.75" customHeight="1">
      <c r="B14" s="219"/>
      <c r="C14" s="220"/>
      <c r="D14" s="220"/>
      <c r="E14" s="220"/>
      <c r="F14" s="220"/>
      <c r="G14" s="220"/>
      <c r="H14" s="220"/>
      <c r="I14" s="220"/>
      <c r="J14" s="220"/>
      <c r="K14" s="216"/>
    </row>
    <row r="15" spans="2:11" s="1" customFormat="1" ht="15" customHeight="1">
      <c r="B15" s="219"/>
      <c r="C15" s="220"/>
      <c r="D15" s="338" t="s">
        <v>2672</v>
      </c>
      <c r="E15" s="338"/>
      <c r="F15" s="338"/>
      <c r="G15" s="338"/>
      <c r="H15" s="338"/>
      <c r="I15" s="338"/>
      <c r="J15" s="338"/>
      <c r="K15" s="216"/>
    </row>
    <row r="16" spans="2:11" s="1" customFormat="1" ht="15" customHeight="1">
      <c r="B16" s="219"/>
      <c r="C16" s="220"/>
      <c r="D16" s="338" t="s">
        <v>2673</v>
      </c>
      <c r="E16" s="338"/>
      <c r="F16" s="338"/>
      <c r="G16" s="338"/>
      <c r="H16" s="338"/>
      <c r="I16" s="338"/>
      <c r="J16" s="338"/>
      <c r="K16" s="216"/>
    </row>
    <row r="17" spans="2:11" s="1" customFormat="1" ht="15" customHeight="1">
      <c r="B17" s="219"/>
      <c r="C17" s="220"/>
      <c r="D17" s="338" t="s">
        <v>2674</v>
      </c>
      <c r="E17" s="338"/>
      <c r="F17" s="338"/>
      <c r="G17" s="338"/>
      <c r="H17" s="338"/>
      <c r="I17" s="338"/>
      <c r="J17" s="338"/>
      <c r="K17" s="216"/>
    </row>
    <row r="18" spans="2:11" s="1" customFormat="1" ht="15" customHeight="1">
      <c r="B18" s="219"/>
      <c r="C18" s="220"/>
      <c r="D18" s="220"/>
      <c r="E18" s="222" t="s">
        <v>76</v>
      </c>
      <c r="F18" s="338" t="s">
        <v>2675</v>
      </c>
      <c r="G18" s="338"/>
      <c r="H18" s="338"/>
      <c r="I18" s="338"/>
      <c r="J18" s="338"/>
      <c r="K18" s="216"/>
    </row>
    <row r="19" spans="2:11" s="1" customFormat="1" ht="15" customHeight="1">
      <c r="B19" s="219"/>
      <c r="C19" s="220"/>
      <c r="D19" s="220"/>
      <c r="E19" s="222" t="s">
        <v>2676</v>
      </c>
      <c r="F19" s="338" t="s">
        <v>2677</v>
      </c>
      <c r="G19" s="338"/>
      <c r="H19" s="338"/>
      <c r="I19" s="338"/>
      <c r="J19" s="338"/>
      <c r="K19" s="216"/>
    </row>
    <row r="20" spans="2:11" s="1" customFormat="1" ht="15" customHeight="1">
      <c r="B20" s="219"/>
      <c r="C20" s="220"/>
      <c r="D20" s="220"/>
      <c r="E20" s="222" t="s">
        <v>2678</v>
      </c>
      <c r="F20" s="338" t="s">
        <v>2679</v>
      </c>
      <c r="G20" s="338"/>
      <c r="H20" s="338"/>
      <c r="I20" s="338"/>
      <c r="J20" s="338"/>
      <c r="K20" s="216"/>
    </row>
    <row r="21" spans="2:11" s="1" customFormat="1" ht="15" customHeight="1">
      <c r="B21" s="219"/>
      <c r="C21" s="220"/>
      <c r="D21" s="220"/>
      <c r="E21" s="222" t="s">
        <v>2680</v>
      </c>
      <c r="F21" s="338" t="s">
        <v>2681</v>
      </c>
      <c r="G21" s="338"/>
      <c r="H21" s="338"/>
      <c r="I21" s="338"/>
      <c r="J21" s="338"/>
      <c r="K21" s="216"/>
    </row>
    <row r="22" spans="2:11" s="1" customFormat="1" ht="15" customHeight="1">
      <c r="B22" s="219"/>
      <c r="C22" s="220"/>
      <c r="D22" s="220"/>
      <c r="E22" s="222" t="s">
        <v>2682</v>
      </c>
      <c r="F22" s="338" t="s">
        <v>2683</v>
      </c>
      <c r="G22" s="338"/>
      <c r="H22" s="338"/>
      <c r="I22" s="338"/>
      <c r="J22" s="338"/>
      <c r="K22" s="216"/>
    </row>
    <row r="23" spans="2:11" s="1" customFormat="1" ht="15" customHeight="1">
      <c r="B23" s="219"/>
      <c r="C23" s="220"/>
      <c r="D23" s="220"/>
      <c r="E23" s="222" t="s">
        <v>2684</v>
      </c>
      <c r="F23" s="338" t="s">
        <v>2685</v>
      </c>
      <c r="G23" s="338"/>
      <c r="H23" s="338"/>
      <c r="I23" s="338"/>
      <c r="J23" s="338"/>
      <c r="K23" s="216"/>
    </row>
    <row r="24" spans="2:11" s="1" customFormat="1" ht="12.75" customHeight="1">
      <c r="B24" s="219"/>
      <c r="C24" s="220"/>
      <c r="D24" s="220"/>
      <c r="E24" s="220"/>
      <c r="F24" s="220"/>
      <c r="G24" s="220"/>
      <c r="H24" s="220"/>
      <c r="I24" s="220"/>
      <c r="J24" s="220"/>
      <c r="K24" s="216"/>
    </row>
    <row r="25" spans="2:11" s="1" customFormat="1" ht="15" customHeight="1">
      <c r="B25" s="219"/>
      <c r="C25" s="338" t="s">
        <v>2686</v>
      </c>
      <c r="D25" s="338"/>
      <c r="E25" s="338"/>
      <c r="F25" s="338"/>
      <c r="G25" s="338"/>
      <c r="H25" s="338"/>
      <c r="I25" s="338"/>
      <c r="J25" s="338"/>
      <c r="K25" s="216"/>
    </row>
    <row r="26" spans="2:11" s="1" customFormat="1" ht="15" customHeight="1">
      <c r="B26" s="219"/>
      <c r="C26" s="338" t="s">
        <v>2687</v>
      </c>
      <c r="D26" s="338"/>
      <c r="E26" s="338"/>
      <c r="F26" s="338"/>
      <c r="G26" s="338"/>
      <c r="H26" s="338"/>
      <c r="I26" s="338"/>
      <c r="J26" s="338"/>
      <c r="K26" s="216"/>
    </row>
    <row r="27" spans="2:11" s="1" customFormat="1" ht="15" customHeight="1">
      <c r="B27" s="219"/>
      <c r="C27" s="218"/>
      <c r="D27" s="338" t="s">
        <v>2688</v>
      </c>
      <c r="E27" s="338"/>
      <c r="F27" s="338"/>
      <c r="G27" s="338"/>
      <c r="H27" s="338"/>
      <c r="I27" s="338"/>
      <c r="J27" s="338"/>
      <c r="K27" s="216"/>
    </row>
    <row r="28" spans="2:11" s="1" customFormat="1" ht="15" customHeight="1">
      <c r="B28" s="219"/>
      <c r="C28" s="220"/>
      <c r="D28" s="338" t="s">
        <v>2689</v>
      </c>
      <c r="E28" s="338"/>
      <c r="F28" s="338"/>
      <c r="G28" s="338"/>
      <c r="H28" s="338"/>
      <c r="I28" s="338"/>
      <c r="J28" s="338"/>
      <c r="K28" s="216"/>
    </row>
    <row r="29" spans="2:11" s="1" customFormat="1" ht="12.75" customHeight="1">
      <c r="B29" s="219"/>
      <c r="C29" s="220"/>
      <c r="D29" s="220"/>
      <c r="E29" s="220"/>
      <c r="F29" s="220"/>
      <c r="G29" s="220"/>
      <c r="H29" s="220"/>
      <c r="I29" s="220"/>
      <c r="J29" s="220"/>
      <c r="K29" s="216"/>
    </row>
    <row r="30" spans="2:11" s="1" customFormat="1" ht="15" customHeight="1">
      <c r="B30" s="219"/>
      <c r="C30" s="220"/>
      <c r="D30" s="338" t="s">
        <v>2690</v>
      </c>
      <c r="E30" s="338"/>
      <c r="F30" s="338"/>
      <c r="G30" s="338"/>
      <c r="H30" s="338"/>
      <c r="I30" s="338"/>
      <c r="J30" s="338"/>
      <c r="K30" s="216"/>
    </row>
    <row r="31" spans="2:11" s="1" customFormat="1" ht="15" customHeight="1">
      <c r="B31" s="219"/>
      <c r="C31" s="220"/>
      <c r="D31" s="338" t="s">
        <v>2691</v>
      </c>
      <c r="E31" s="338"/>
      <c r="F31" s="338"/>
      <c r="G31" s="338"/>
      <c r="H31" s="338"/>
      <c r="I31" s="338"/>
      <c r="J31" s="338"/>
      <c r="K31" s="216"/>
    </row>
    <row r="32" spans="2:11" s="1" customFormat="1" ht="12.75" customHeight="1">
      <c r="B32" s="219"/>
      <c r="C32" s="220"/>
      <c r="D32" s="220"/>
      <c r="E32" s="220"/>
      <c r="F32" s="220"/>
      <c r="G32" s="220"/>
      <c r="H32" s="220"/>
      <c r="I32" s="220"/>
      <c r="J32" s="220"/>
      <c r="K32" s="216"/>
    </row>
    <row r="33" spans="2:11" s="1" customFormat="1" ht="15" customHeight="1">
      <c r="B33" s="219"/>
      <c r="C33" s="220"/>
      <c r="D33" s="338" t="s">
        <v>2692</v>
      </c>
      <c r="E33" s="338"/>
      <c r="F33" s="338"/>
      <c r="G33" s="338"/>
      <c r="H33" s="338"/>
      <c r="I33" s="338"/>
      <c r="J33" s="338"/>
      <c r="K33" s="216"/>
    </row>
    <row r="34" spans="2:11" s="1" customFormat="1" ht="15" customHeight="1">
      <c r="B34" s="219"/>
      <c r="C34" s="220"/>
      <c r="D34" s="338" t="s">
        <v>2693</v>
      </c>
      <c r="E34" s="338"/>
      <c r="F34" s="338"/>
      <c r="G34" s="338"/>
      <c r="H34" s="338"/>
      <c r="I34" s="338"/>
      <c r="J34" s="338"/>
      <c r="K34" s="216"/>
    </row>
    <row r="35" spans="2:11" s="1" customFormat="1" ht="15" customHeight="1">
      <c r="B35" s="219"/>
      <c r="C35" s="220"/>
      <c r="D35" s="338" t="s">
        <v>2694</v>
      </c>
      <c r="E35" s="338"/>
      <c r="F35" s="338"/>
      <c r="G35" s="338"/>
      <c r="H35" s="338"/>
      <c r="I35" s="338"/>
      <c r="J35" s="338"/>
      <c r="K35" s="216"/>
    </row>
    <row r="36" spans="2:11" s="1" customFormat="1" ht="15" customHeight="1">
      <c r="B36" s="219"/>
      <c r="C36" s="220"/>
      <c r="D36" s="218"/>
      <c r="E36" s="221" t="s">
        <v>104</v>
      </c>
      <c r="F36" s="218"/>
      <c r="G36" s="338" t="s">
        <v>2695</v>
      </c>
      <c r="H36" s="338"/>
      <c r="I36" s="338"/>
      <c r="J36" s="338"/>
      <c r="K36" s="216"/>
    </row>
    <row r="37" spans="2:11" s="1" customFormat="1" ht="30.75" customHeight="1">
      <c r="B37" s="219"/>
      <c r="C37" s="220"/>
      <c r="D37" s="218"/>
      <c r="E37" s="221" t="s">
        <v>2696</v>
      </c>
      <c r="F37" s="218"/>
      <c r="G37" s="338" t="s">
        <v>2697</v>
      </c>
      <c r="H37" s="338"/>
      <c r="I37" s="338"/>
      <c r="J37" s="338"/>
      <c r="K37" s="216"/>
    </row>
    <row r="38" spans="2:11" s="1" customFormat="1" ht="15" customHeight="1">
      <c r="B38" s="219"/>
      <c r="C38" s="220"/>
      <c r="D38" s="218"/>
      <c r="E38" s="221" t="s">
        <v>50</v>
      </c>
      <c r="F38" s="218"/>
      <c r="G38" s="338" t="s">
        <v>2698</v>
      </c>
      <c r="H38" s="338"/>
      <c r="I38" s="338"/>
      <c r="J38" s="338"/>
      <c r="K38" s="216"/>
    </row>
    <row r="39" spans="2:11" s="1" customFormat="1" ht="15" customHeight="1">
      <c r="B39" s="219"/>
      <c r="C39" s="220"/>
      <c r="D39" s="218"/>
      <c r="E39" s="221" t="s">
        <v>51</v>
      </c>
      <c r="F39" s="218"/>
      <c r="G39" s="338" t="s">
        <v>2699</v>
      </c>
      <c r="H39" s="338"/>
      <c r="I39" s="338"/>
      <c r="J39" s="338"/>
      <c r="K39" s="216"/>
    </row>
    <row r="40" spans="2:11" s="1" customFormat="1" ht="15" customHeight="1">
      <c r="B40" s="219"/>
      <c r="C40" s="220"/>
      <c r="D40" s="218"/>
      <c r="E40" s="221" t="s">
        <v>105</v>
      </c>
      <c r="F40" s="218"/>
      <c r="G40" s="338" t="s">
        <v>2700</v>
      </c>
      <c r="H40" s="338"/>
      <c r="I40" s="338"/>
      <c r="J40" s="338"/>
      <c r="K40" s="216"/>
    </row>
    <row r="41" spans="2:11" s="1" customFormat="1" ht="15" customHeight="1">
      <c r="B41" s="219"/>
      <c r="C41" s="220"/>
      <c r="D41" s="218"/>
      <c r="E41" s="221" t="s">
        <v>106</v>
      </c>
      <c r="F41" s="218"/>
      <c r="G41" s="338" t="s">
        <v>2701</v>
      </c>
      <c r="H41" s="338"/>
      <c r="I41" s="338"/>
      <c r="J41" s="338"/>
      <c r="K41" s="216"/>
    </row>
    <row r="42" spans="2:11" s="1" customFormat="1" ht="15" customHeight="1">
      <c r="B42" s="219"/>
      <c r="C42" s="220"/>
      <c r="D42" s="218"/>
      <c r="E42" s="221" t="s">
        <v>2702</v>
      </c>
      <c r="F42" s="218"/>
      <c r="G42" s="338" t="s">
        <v>2703</v>
      </c>
      <c r="H42" s="338"/>
      <c r="I42" s="338"/>
      <c r="J42" s="338"/>
      <c r="K42" s="216"/>
    </row>
    <row r="43" spans="2:11" s="1" customFormat="1" ht="15" customHeight="1">
      <c r="B43" s="219"/>
      <c r="C43" s="220"/>
      <c r="D43" s="218"/>
      <c r="E43" s="221"/>
      <c r="F43" s="218"/>
      <c r="G43" s="338" t="s">
        <v>2704</v>
      </c>
      <c r="H43" s="338"/>
      <c r="I43" s="338"/>
      <c r="J43" s="338"/>
      <c r="K43" s="216"/>
    </row>
    <row r="44" spans="2:11" s="1" customFormat="1" ht="15" customHeight="1">
      <c r="B44" s="219"/>
      <c r="C44" s="220"/>
      <c r="D44" s="218"/>
      <c r="E44" s="221" t="s">
        <v>2705</v>
      </c>
      <c r="F44" s="218"/>
      <c r="G44" s="338" t="s">
        <v>2706</v>
      </c>
      <c r="H44" s="338"/>
      <c r="I44" s="338"/>
      <c r="J44" s="338"/>
      <c r="K44" s="216"/>
    </row>
    <row r="45" spans="2:11" s="1" customFormat="1" ht="15" customHeight="1">
      <c r="B45" s="219"/>
      <c r="C45" s="220"/>
      <c r="D45" s="218"/>
      <c r="E45" s="221" t="s">
        <v>108</v>
      </c>
      <c r="F45" s="218"/>
      <c r="G45" s="338" t="s">
        <v>2707</v>
      </c>
      <c r="H45" s="338"/>
      <c r="I45" s="338"/>
      <c r="J45" s="338"/>
      <c r="K45" s="216"/>
    </row>
    <row r="46" spans="2:11" s="1" customFormat="1" ht="12.75" customHeight="1">
      <c r="B46" s="219"/>
      <c r="C46" s="220"/>
      <c r="D46" s="218"/>
      <c r="E46" s="218"/>
      <c r="F46" s="218"/>
      <c r="G46" s="218"/>
      <c r="H46" s="218"/>
      <c r="I46" s="218"/>
      <c r="J46" s="218"/>
      <c r="K46" s="216"/>
    </row>
    <row r="47" spans="2:11" s="1" customFormat="1" ht="15" customHeight="1">
      <c r="B47" s="219"/>
      <c r="C47" s="220"/>
      <c r="D47" s="338" t="s">
        <v>2708</v>
      </c>
      <c r="E47" s="338"/>
      <c r="F47" s="338"/>
      <c r="G47" s="338"/>
      <c r="H47" s="338"/>
      <c r="I47" s="338"/>
      <c r="J47" s="338"/>
      <c r="K47" s="216"/>
    </row>
    <row r="48" spans="2:11" s="1" customFormat="1" ht="15" customHeight="1">
      <c r="B48" s="219"/>
      <c r="C48" s="220"/>
      <c r="D48" s="220"/>
      <c r="E48" s="338" t="s">
        <v>2709</v>
      </c>
      <c r="F48" s="338"/>
      <c r="G48" s="338"/>
      <c r="H48" s="338"/>
      <c r="I48" s="338"/>
      <c r="J48" s="338"/>
      <c r="K48" s="216"/>
    </row>
    <row r="49" spans="2:11" s="1" customFormat="1" ht="15" customHeight="1">
      <c r="B49" s="219"/>
      <c r="C49" s="220"/>
      <c r="D49" s="220"/>
      <c r="E49" s="338" t="s">
        <v>2710</v>
      </c>
      <c r="F49" s="338"/>
      <c r="G49" s="338"/>
      <c r="H49" s="338"/>
      <c r="I49" s="338"/>
      <c r="J49" s="338"/>
      <c r="K49" s="216"/>
    </row>
    <row r="50" spans="2:11" s="1" customFormat="1" ht="15" customHeight="1">
      <c r="B50" s="219"/>
      <c r="C50" s="220"/>
      <c r="D50" s="220"/>
      <c r="E50" s="338" t="s">
        <v>2711</v>
      </c>
      <c r="F50" s="338"/>
      <c r="G50" s="338"/>
      <c r="H50" s="338"/>
      <c r="I50" s="338"/>
      <c r="J50" s="338"/>
      <c r="K50" s="216"/>
    </row>
    <row r="51" spans="2:11" s="1" customFormat="1" ht="15" customHeight="1">
      <c r="B51" s="219"/>
      <c r="C51" s="220"/>
      <c r="D51" s="338" t="s">
        <v>2712</v>
      </c>
      <c r="E51" s="338"/>
      <c r="F51" s="338"/>
      <c r="G51" s="338"/>
      <c r="H51" s="338"/>
      <c r="I51" s="338"/>
      <c r="J51" s="338"/>
      <c r="K51" s="216"/>
    </row>
    <row r="52" spans="2:11" s="1" customFormat="1" ht="25.5" customHeight="1">
      <c r="B52" s="215"/>
      <c r="C52" s="339" t="s">
        <v>2713</v>
      </c>
      <c r="D52" s="339"/>
      <c r="E52" s="339"/>
      <c r="F52" s="339"/>
      <c r="G52" s="339"/>
      <c r="H52" s="339"/>
      <c r="I52" s="339"/>
      <c r="J52" s="339"/>
      <c r="K52" s="216"/>
    </row>
    <row r="53" spans="2:11" s="1" customFormat="1" ht="5.25" customHeight="1">
      <c r="B53" s="215"/>
      <c r="C53" s="217"/>
      <c r="D53" s="217"/>
      <c r="E53" s="217"/>
      <c r="F53" s="217"/>
      <c r="G53" s="217"/>
      <c r="H53" s="217"/>
      <c r="I53" s="217"/>
      <c r="J53" s="217"/>
      <c r="K53" s="216"/>
    </row>
    <row r="54" spans="2:11" s="1" customFormat="1" ht="15" customHeight="1">
      <c r="B54" s="215"/>
      <c r="C54" s="338" t="s">
        <v>2714</v>
      </c>
      <c r="D54" s="338"/>
      <c r="E54" s="338"/>
      <c r="F54" s="338"/>
      <c r="G54" s="338"/>
      <c r="H54" s="338"/>
      <c r="I54" s="338"/>
      <c r="J54" s="338"/>
      <c r="K54" s="216"/>
    </row>
    <row r="55" spans="2:11" s="1" customFormat="1" ht="15" customHeight="1">
      <c r="B55" s="215"/>
      <c r="C55" s="338" t="s">
        <v>2715</v>
      </c>
      <c r="D55" s="338"/>
      <c r="E55" s="338"/>
      <c r="F55" s="338"/>
      <c r="G55" s="338"/>
      <c r="H55" s="338"/>
      <c r="I55" s="338"/>
      <c r="J55" s="338"/>
      <c r="K55" s="216"/>
    </row>
    <row r="56" spans="2:11" s="1" customFormat="1" ht="12.75" customHeight="1">
      <c r="B56" s="215"/>
      <c r="C56" s="218"/>
      <c r="D56" s="218"/>
      <c r="E56" s="218"/>
      <c r="F56" s="218"/>
      <c r="G56" s="218"/>
      <c r="H56" s="218"/>
      <c r="I56" s="218"/>
      <c r="J56" s="218"/>
      <c r="K56" s="216"/>
    </row>
    <row r="57" spans="2:11" s="1" customFormat="1" ht="15" customHeight="1">
      <c r="B57" s="215"/>
      <c r="C57" s="338" t="s">
        <v>2716</v>
      </c>
      <c r="D57" s="338"/>
      <c r="E57" s="338"/>
      <c r="F57" s="338"/>
      <c r="G57" s="338"/>
      <c r="H57" s="338"/>
      <c r="I57" s="338"/>
      <c r="J57" s="338"/>
      <c r="K57" s="216"/>
    </row>
    <row r="58" spans="2:11" s="1" customFormat="1" ht="15" customHeight="1">
      <c r="B58" s="215"/>
      <c r="C58" s="220"/>
      <c r="D58" s="338" t="s">
        <v>2717</v>
      </c>
      <c r="E58" s="338"/>
      <c r="F58" s="338"/>
      <c r="G58" s="338"/>
      <c r="H58" s="338"/>
      <c r="I58" s="338"/>
      <c r="J58" s="338"/>
      <c r="K58" s="216"/>
    </row>
    <row r="59" spans="2:11" s="1" customFormat="1" ht="15" customHeight="1">
      <c r="B59" s="215"/>
      <c r="C59" s="220"/>
      <c r="D59" s="338" t="s">
        <v>2718</v>
      </c>
      <c r="E59" s="338"/>
      <c r="F59" s="338"/>
      <c r="G59" s="338"/>
      <c r="H59" s="338"/>
      <c r="I59" s="338"/>
      <c r="J59" s="338"/>
      <c r="K59" s="216"/>
    </row>
    <row r="60" spans="2:11" s="1" customFormat="1" ht="15" customHeight="1">
      <c r="B60" s="215"/>
      <c r="C60" s="220"/>
      <c r="D60" s="338" t="s">
        <v>2719</v>
      </c>
      <c r="E60" s="338"/>
      <c r="F60" s="338"/>
      <c r="G60" s="338"/>
      <c r="H60" s="338"/>
      <c r="I60" s="338"/>
      <c r="J60" s="338"/>
      <c r="K60" s="216"/>
    </row>
    <row r="61" spans="2:11" s="1" customFormat="1" ht="15" customHeight="1">
      <c r="B61" s="215"/>
      <c r="C61" s="220"/>
      <c r="D61" s="338" t="s">
        <v>2720</v>
      </c>
      <c r="E61" s="338"/>
      <c r="F61" s="338"/>
      <c r="G61" s="338"/>
      <c r="H61" s="338"/>
      <c r="I61" s="338"/>
      <c r="J61" s="338"/>
      <c r="K61" s="216"/>
    </row>
    <row r="62" spans="2:11" s="1" customFormat="1" ht="15" customHeight="1">
      <c r="B62" s="215"/>
      <c r="C62" s="220"/>
      <c r="D62" s="341" t="s">
        <v>2721</v>
      </c>
      <c r="E62" s="341"/>
      <c r="F62" s="341"/>
      <c r="G62" s="341"/>
      <c r="H62" s="341"/>
      <c r="I62" s="341"/>
      <c r="J62" s="341"/>
      <c r="K62" s="216"/>
    </row>
    <row r="63" spans="2:11" s="1" customFormat="1" ht="15" customHeight="1">
      <c r="B63" s="215"/>
      <c r="C63" s="220"/>
      <c r="D63" s="338" t="s">
        <v>2722</v>
      </c>
      <c r="E63" s="338"/>
      <c r="F63" s="338"/>
      <c r="G63" s="338"/>
      <c r="H63" s="338"/>
      <c r="I63" s="338"/>
      <c r="J63" s="338"/>
      <c r="K63" s="216"/>
    </row>
    <row r="64" spans="2:11" s="1" customFormat="1" ht="12.75" customHeight="1">
      <c r="B64" s="215"/>
      <c r="C64" s="220"/>
      <c r="D64" s="220"/>
      <c r="E64" s="223"/>
      <c r="F64" s="220"/>
      <c r="G64" s="220"/>
      <c r="H64" s="220"/>
      <c r="I64" s="220"/>
      <c r="J64" s="220"/>
      <c r="K64" s="216"/>
    </row>
    <row r="65" spans="2:11" s="1" customFormat="1" ht="15" customHeight="1">
      <c r="B65" s="215"/>
      <c r="C65" s="220"/>
      <c r="D65" s="338" t="s">
        <v>2723</v>
      </c>
      <c r="E65" s="338"/>
      <c r="F65" s="338"/>
      <c r="G65" s="338"/>
      <c r="H65" s="338"/>
      <c r="I65" s="338"/>
      <c r="J65" s="338"/>
      <c r="K65" s="216"/>
    </row>
    <row r="66" spans="2:11" s="1" customFormat="1" ht="15" customHeight="1">
      <c r="B66" s="215"/>
      <c r="C66" s="220"/>
      <c r="D66" s="341" t="s">
        <v>2724</v>
      </c>
      <c r="E66" s="341"/>
      <c r="F66" s="341"/>
      <c r="G66" s="341"/>
      <c r="H66" s="341"/>
      <c r="I66" s="341"/>
      <c r="J66" s="341"/>
      <c r="K66" s="216"/>
    </row>
    <row r="67" spans="2:11" s="1" customFormat="1" ht="15" customHeight="1">
      <c r="B67" s="215"/>
      <c r="C67" s="220"/>
      <c r="D67" s="338" t="s">
        <v>2725</v>
      </c>
      <c r="E67" s="338"/>
      <c r="F67" s="338"/>
      <c r="G67" s="338"/>
      <c r="H67" s="338"/>
      <c r="I67" s="338"/>
      <c r="J67" s="338"/>
      <c r="K67" s="216"/>
    </row>
    <row r="68" spans="2:11" s="1" customFormat="1" ht="15" customHeight="1">
      <c r="B68" s="215"/>
      <c r="C68" s="220"/>
      <c r="D68" s="338" t="s">
        <v>2726</v>
      </c>
      <c r="E68" s="338"/>
      <c r="F68" s="338"/>
      <c r="G68" s="338"/>
      <c r="H68" s="338"/>
      <c r="I68" s="338"/>
      <c r="J68" s="338"/>
      <c r="K68" s="216"/>
    </row>
    <row r="69" spans="2:11" s="1" customFormat="1" ht="15" customHeight="1">
      <c r="B69" s="215"/>
      <c r="C69" s="220"/>
      <c r="D69" s="338" t="s">
        <v>2727</v>
      </c>
      <c r="E69" s="338"/>
      <c r="F69" s="338"/>
      <c r="G69" s="338"/>
      <c r="H69" s="338"/>
      <c r="I69" s="338"/>
      <c r="J69" s="338"/>
      <c r="K69" s="216"/>
    </row>
    <row r="70" spans="2:11" s="1" customFormat="1" ht="15" customHeight="1">
      <c r="B70" s="215"/>
      <c r="C70" s="220"/>
      <c r="D70" s="338" t="s">
        <v>2728</v>
      </c>
      <c r="E70" s="338"/>
      <c r="F70" s="338"/>
      <c r="G70" s="338"/>
      <c r="H70" s="338"/>
      <c r="I70" s="338"/>
      <c r="J70" s="338"/>
      <c r="K70" s="216"/>
    </row>
    <row r="71" spans="2:11" s="1" customFormat="1" ht="12.75" customHeight="1">
      <c r="B71" s="224"/>
      <c r="C71" s="225"/>
      <c r="D71" s="225"/>
      <c r="E71" s="225"/>
      <c r="F71" s="225"/>
      <c r="G71" s="225"/>
      <c r="H71" s="225"/>
      <c r="I71" s="225"/>
      <c r="J71" s="225"/>
      <c r="K71" s="226"/>
    </row>
    <row r="72" spans="2:11" s="1" customFormat="1" ht="18.75" customHeight="1">
      <c r="B72" s="227"/>
      <c r="C72" s="227"/>
      <c r="D72" s="227"/>
      <c r="E72" s="227"/>
      <c r="F72" s="227"/>
      <c r="G72" s="227"/>
      <c r="H72" s="227"/>
      <c r="I72" s="227"/>
      <c r="J72" s="227"/>
      <c r="K72" s="228"/>
    </row>
    <row r="73" spans="2:11" s="1" customFormat="1" ht="18.75" customHeight="1">
      <c r="B73" s="228"/>
      <c r="C73" s="228"/>
      <c r="D73" s="228"/>
      <c r="E73" s="228"/>
      <c r="F73" s="228"/>
      <c r="G73" s="228"/>
      <c r="H73" s="228"/>
      <c r="I73" s="228"/>
      <c r="J73" s="228"/>
      <c r="K73" s="228"/>
    </row>
    <row r="74" spans="2:11" s="1" customFormat="1" ht="7.5" customHeight="1">
      <c r="B74" s="229"/>
      <c r="C74" s="230"/>
      <c r="D74" s="230"/>
      <c r="E74" s="230"/>
      <c r="F74" s="230"/>
      <c r="G74" s="230"/>
      <c r="H74" s="230"/>
      <c r="I74" s="230"/>
      <c r="J74" s="230"/>
      <c r="K74" s="231"/>
    </row>
    <row r="75" spans="2:11" s="1" customFormat="1" ht="45" customHeight="1">
      <c r="B75" s="232"/>
      <c r="C75" s="342" t="s">
        <v>2729</v>
      </c>
      <c r="D75" s="342"/>
      <c r="E75" s="342"/>
      <c r="F75" s="342"/>
      <c r="G75" s="342"/>
      <c r="H75" s="342"/>
      <c r="I75" s="342"/>
      <c r="J75" s="342"/>
      <c r="K75" s="233"/>
    </row>
    <row r="76" spans="2:11" s="1" customFormat="1" ht="17.25" customHeight="1">
      <c r="B76" s="232"/>
      <c r="C76" s="234" t="s">
        <v>2730</v>
      </c>
      <c r="D76" s="234"/>
      <c r="E76" s="234"/>
      <c r="F76" s="234" t="s">
        <v>2731</v>
      </c>
      <c r="G76" s="235"/>
      <c r="H76" s="234" t="s">
        <v>51</v>
      </c>
      <c r="I76" s="234" t="s">
        <v>54</v>
      </c>
      <c r="J76" s="234" t="s">
        <v>2732</v>
      </c>
      <c r="K76" s="233"/>
    </row>
    <row r="77" spans="2:11" s="1" customFormat="1" ht="17.25" customHeight="1">
      <c r="B77" s="232"/>
      <c r="C77" s="236" t="s">
        <v>2733</v>
      </c>
      <c r="D77" s="236"/>
      <c r="E77" s="236"/>
      <c r="F77" s="237" t="s">
        <v>2734</v>
      </c>
      <c r="G77" s="238"/>
      <c r="H77" s="236"/>
      <c r="I77" s="236"/>
      <c r="J77" s="236" t="s">
        <v>2735</v>
      </c>
      <c r="K77" s="233"/>
    </row>
    <row r="78" spans="2:11" s="1" customFormat="1" ht="5.25" customHeight="1">
      <c r="B78" s="232"/>
      <c r="C78" s="239"/>
      <c r="D78" s="239"/>
      <c r="E78" s="239"/>
      <c r="F78" s="239"/>
      <c r="G78" s="240"/>
      <c r="H78" s="239"/>
      <c r="I78" s="239"/>
      <c r="J78" s="239"/>
      <c r="K78" s="233"/>
    </row>
    <row r="79" spans="2:11" s="1" customFormat="1" ht="15" customHeight="1">
      <c r="B79" s="232"/>
      <c r="C79" s="221" t="s">
        <v>50</v>
      </c>
      <c r="D79" s="241"/>
      <c r="E79" s="241"/>
      <c r="F79" s="242" t="s">
        <v>2736</v>
      </c>
      <c r="G79" s="243"/>
      <c r="H79" s="221" t="s">
        <v>2737</v>
      </c>
      <c r="I79" s="221" t="s">
        <v>2738</v>
      </c>
      <c r="J79" s="221">
        <v>20</v>
      </c>
      <c r="K79" s="233"/>
    </row>
    <row r="80" spans="2:11" s="1" customFormat="1" ht="15" customHeight="1">
      <c r="B80" s="232"/>
      <c r="C80" s="221" t="s">
        <v>2739</v>
      </c>
      <c r="D80" s="221"/>
      <c r="E80" s="221"/>
      <c r="F80" s="242" t="s">
        <v>2736</v>
      </c>
      <c r="G80" s="243"/>
      <c r="H80" s="221" t="s">
        <v>2740</v>
      </c>
      <c r="I80" s="221" t="s">
        <v>2738</v>
      </c>
      <c r="J80" s="221">
        <v>120</v>
      </c>
      <c r="K80" s="233"/>
    </row>
    <row r="81" spans="2:11" s="1" customFormat="1" ht="15" customHeight="1">
      <c r="B81" s="244"/>
      <c r="C81" s="221" t="s">
        <v>2741</v>
      </c>
      <c r="D81" s="221"/>
      <c r="E81" s="221"/>
      <c r="F81" s="242" t="s">
        <v>2742</v>
      </c>
      <c r="G81" s="243"/>
      <c r="H81" s="221" t="s">
        <v>2743</v>
      </c>
      <c r="I81" s="221" t="s">
        <v>2738</v>
      </c>
      <c r="J81" s="221">
        <v>50</v>
      </c>
      <c r="K81" s="233"/>
    </row>
    <row r="82" spans="2:11" s="1" customFormat="1" ht="15" customHeight="1">
      <c r="B82" s="244"/>
      <c r="C82" s="221" t="s">
        <v>2744</v>
      </c>
      <c r="D82" s="221"/>
      <c r="E82" s="221"/>
      <c r="F82" s="242" t="s">
        <v>2736</v>
      </c>
      <c r="G82" s="243"/>
      <c r="H82" s="221" t="s">
        <v>2745</v>
      </c>
      <c r="I82" s="221" t="s">
        <v>2746</v>
      </c>
      <c r="J82" s="221"/>
      <c r="K82" s="233"/>
    </row>
    <row r="83" spans="2:11" s="1" customFormat="1" ht="15" customHeight="1">
      <c r="B83" s="244"/>
      <c r="C83" s="245" t="s">
        <v>2747</v>
      </c>
      <c r="D83" s="245"/>
      <c r="E83" s="245"/>
      <c r="F83" s="246" t="s">
        <v>2742</v>
      </c>
      <c r="G83" s="245"/>
      <c r="H83" s="245" t="s">
        <v>2748</v>
      </c>
      <c r="I83" s="245" t="s">
        <v>2738</v>
      </c>
      <c r="J83" s="245">
        <v>15</v>
      </c>
      <c r="K83" s="233"/>
    </row>
    <row r="84" spans="2:11" s="1" customFormat="1" ht="15" customHeight="1">
      <c r="B84" s="244"/>
      <c r="C84" s="245" t="s">
        <v>2749</v>
      </c>
      <c r="D84" s="245"/>
      <c r="E84" s="245"/>
      <c r="F84" s="246" t="s">
        <v>2742</v>
      </c>
      <c r="G84" s="245"/>
      <c r="H84" s="245" t="s">
        <v>2750</v>
      </c>
      <c r="I84" s="245" t="s">
        <v>2738</v>
      </c>
      <c r="J84" s="245">
        <v>15</v>
      </c>
      <c r="K84" s="233"/>
    </row>
    <row r="85" spans="2:11" s="1" customFormat="1" ht="15" customHeight="1">
      <c r="B85" s="244"/>
      <c r="C85" s="245" t="s">
        <v>2751</v>
      </c>
      <c r="D85" s="245"/>
      <c r="E85" s="245"/>
      <c r="F85" s="246" t="s">
        <v>2742</v>
      </c>
      <c r="G85" s="245"/>
      <c r="H85" s="245" t="s">
        <v>2752</v>
      </c>
      <c r="I85" s="245" t="s">
        <v>2738</v>
      </c>
      <c r="J85" s="245">
        <v>20</v>
      </c>
      <c r="K85" s="233"/>
    </row>
    <row r="86" spans="2:11" s="1" customFormat="1" ht="15" customHeight="1">
      <c r="B86" s="244"/>
      <c r="C86" s="245" t="s">
        <v>2753</v>
      </c>
      <c r="D86" s="245"/>
      <c r="E86" s="245"/>
      <c r="F86" s="246" t="s">
        <v>2742</v>
      </c>
      <c r="G86" s="245"/>
      <c r="H86" s="245" t="s">
        <v>2754</v>
      </c>
      <c r="I86" s="245" t="s">
        <v>2738</v>
      </c>
      <c r="J86" s="245">
        <v>20</v>
      </c>
      <c r="K86" s="233"/>
    </row>
    <row r="87" spans="2:11" s="1" customFormat="1" ht="15" customHeight="1">
      <c r="B87" s="244"/>
      <c r="C87" s="221" t="s">
        <v>2755</v>
      </c>
      <c r="D87" s="221"/>
      <c r="E87" s="221"/>
      <c r="F87" s="242" t="s">
        <v>2742</v>
      </c>
      <c r="G87" s="243"/>
      <c r="H87" s="221" t="s">
        <v>2756</v>
      </c>
      <c r="I87" s="221" t="s">
        <v>2738</v>
      </c>
      <c r="J87" s="221">
        <v>50</v>
      </c>
      <c r="K87" s="233"/>
    </row>
    <row r="88" spans="2:11" s="1" customFormat="1" ht="15" customHeight="1">
      <c r="B88" s="244"/>
      <c r="C88" s="221" t="s">
        <v>2757</v>
      </c>
      <c r="D88" s="221"/>
      <c r="E88" s="221"/>
      <c r="F88" s="242" t="s">
        <v>2742</v>
      </c>
      <c r="G88" s="243"/>
      <c r="H88" s="221" t="s">
        <v>2758</v>
      </c>
      <c r="I88" s="221" t="s">
        <v>2738</v>
      </c>
      <c r="J88" s="221">
        <v>20</v>
      </c>
      <c r="K88" s="233"/>
    </row>
    <row r="89" spans="2:11" s="1" customFormat="1" ht="15" customHeight="1">
      <c r="B89" s="244"/>
      <c r="C89" s="221" t="s">
        <v>2759</v>
      </c>
      <c r="D89" s="221"/>
      <c r="E89" s="221"/>
      <c r="F89" s="242" t="s">
        <v>2742</v>
      </c>
      <c r="G89" s="243"/>
      <c r="H89" s="221" t="s">
        <v>2760</v>
      </c>
      <c r="I89" s="221" t="s">
        <v>2738</v>
      </c>
      <c r="J89" s="221">
        <v>20</v>
      </c>
      <c r="K89" s="233"/>
    </row>
    <row r="90" spans="2:11" s="1" customFormat="1" ht="15" customHeight="1">
      <c r="B90" s="244"/>
      <c r="C90" s="221" t="s">
        <v>2761</v>
      </c>
      <c r="D90" s="221"/>
      <c r="E90" s="221"/>
      <c r="F90" s="242" t="s">
        <v>2742</v>
      </c>
      <c r="G90" s="243"/>
      <c r="H90" s="221" t="s">
        <v>2762</v>
      </c>
      <c r="I90" s="221" t="s">
        <v>2738</v>
      </c>
      <c r="J90" s="221">
        <v>50</v>
      </c>
      <c r="K90" s="233"/>
    </row>
    <row r="91" spans="2:11" s="1" customFormat="1" ht="15" customHeight="1">
      <c r="B91" s="244"/>
      <c r="C91" s="221" t="s">
        <v>2763</v>
      </c>
      <c r="D91" s="221"/>
      <c r="E91" s="221"/>
      <c r="F91" s="242" t="s">
        <v>2742</v>
      </c>
      <c r="G91" s="243"/>
      <c r="H91" s="221" t="s">
        <v>2763</v>
      </c>
      <c r="I91" s="221" t="s">
        <v>2738</v>
      </c>
      <c r="J91" s="221">
        <v>50</v>
      </c>
      <c r="K91" s="233"/>
    </row>
    <row r="92" spans="2:11" s="1" customFormat="1" ht="15" customHeight="1">
      <c r="B92" s="244"/>
      <c r="C92" s="221" t="s">
        <v>2764</v>
      </c>
      <c r="D92" s="221"/>
      <c r="E92" s="221"/>
      <c r="F92" s="242" t="s">
        <v>2742</v>
      </c>
      <c r="G92" s="243"/>
      <c r="H92" s="221" t="s">
        <v>2765</v>
      </c>
      <c r="I92" s="221" t="s">
        <v>2738</v>
      </c>
      <c r="J92" s="221">
        <v>255</v>
      </c>
      <c r="K92" s="233"/>
    </row>
    <row r="93" spans="2:11" s="1" customFormat="1" ht="15" customHeight="1">
      <c r="B93" s="244"/>
      <c r="C93" s="221" t="s">
        <v>2766</v>
      </c>
      <c r="D93" s="221"/>
      <c r="E93" s="221"/>
      <c r="F93" s="242" t="s">
        <v>2736</v>
      </c>
      <c r="G93" s="243"/>
      <c r="H93" s="221" t="s">
        <v>2767</v>
      </c>
      <c r="I93" s="221" t="s">
        <v>2768</v>
      </c>
      <c r="J93" s="221"/>
      <c r="K93" s="233"/>
    </row>
    <row r="94" spans="2:11" s="1" customFormat="1" ht="15" customHeight="1">
      <c r="B94" s="244"/>
      <c r="C94" s="221" t="s">
        <v>2769</v>
      </c>
      <c r="D94" s="221"/>
      <c r="E94" s="221"/>
      <c r="F94" s="242" t="s">
        <v>2736</v>
      </c>
      <c r="G94" s="243"/>
      <c r="H94" s="221" t="s">
        <v>2770</v>
      </c>
      <c r="I94" s="221" t="s">
        <v>2771</v>
      </c>
      <c r="J94" s="221"/>
      <c r="K94" s="233"/>
    </row>
    <row r="95" spans="2:11" s="1" customFormat="1" ht="15" customHeight="1">
      <c r="B95" s="244"/>
      <c r="C95" s="221" t="s">
        <v>2772</v>
      </c>
      <c r="D95" s="221"/>
      <c r="E95" s="221"/>
      <c r="F95" s="242" t="s">
        <v>2736</v>
      </c>
      <c r="G95" s="243"/>
      <c r="H95" s="221" t="s">
        <v>2772</v>
      </c>
      <c r="I95" s="221" t="s">
        <v>2771</v>
      </c>
      <c r="J95" s="221"/>
      <c r="K95" s="233"/>
    </row>
    <row r="96" spans="2:11" s="1" customFormat="1" ht="15" customHeight="1">
      <c r="B96" s="244"/>
      <c r="C96" s="221" t="s">
        <v>35</v>
      </c>
      <c r="D96" s="221"/>
      <c r="E96" s="221"/>
      <c r="F96" s="242" t="s">
        <v>2736</v>
      </c>
      <c r="G96" s="243"/>
      <c r="H96" s="221" t="s">
        <v>2773</v>
      </c>
      <c r="I96" s="221" t="s">
        <v>2771</v>
      </c>
      <c r="J96" s="221"/>
      <c r="K96" s="233"/>
    </row>
    <row r="97" spans="2:11" s="1" customFormat="1" ht="15" customHeight="1">
      <c r="B97" s="244"/>
      <c r="C97" s="221" t="s">
        <v>45</v>
      </c>
      <c r="D97" s="221"/>
      <c r="E97" s="221"/>
      <c r="F97" s="242" t="s">
        <v>2736</v>
      </c>
      <c r="G97" s="243"/>
      <c r="H97" s="221" t="s">
        <v>2774</v>
      </c>
      <c r="I97" s="221" t="s">
        <v>2771</v>
      </c>
      <c r="J97" s="221"/>
      <c r="K97" s="233"/>
    </row>
    <row r="98" spans="2:11" s="1" customFormat="1" ht="15" customHeight="1">
      <c r="B98" s="247"/>
      <c r="C98" s="248"/>
      <c r="D98" s="248"/>
      <c r="E98" s="248"/>
      <c r="F98" s="248"/>
      <c r="G98" s="248"/>
      <c r="H98" s="248"/>
      <c r="I98" s="248"/>
      <c r="J98" s="248"/>
      <c r="K98" s="249"/>
    </row>
    <row r="99" spans="2:11" s="1" customFormat="1" ht="18.75" customHeight="1">
      <c r="B99" s="250"/>
      <c r="C99" s="251"/>
      <c r="D99" s="251"/>
      <c r="E99" s="251"/>
      <c r="F99" s="251"/>
      <c r="G99" s="251"/>
      <c r="H99" s="251"/>
      <c r="I99" s="251"/>
      <c r="J99" s="251"/>
      <c r="K99" s="250"/>
    </row>
    <row r="100" spans="2:11" s="1" customFormat="1" ht="18.75" customHeight="1">
      <c r="B100" s="228"/>
      <c r="C100" s="228"/>
      <c r="D100" s="228"/>
      <c r="E100" s="228"/>
      <c r="F100" s="228"/>
      <c r="G100" s="228"/>
      <c r="H100" s="228"/>
      <c r="I100" s="228"/>
      <c r="J100" s="228"/>
      <c r="K100" s="228"/>
    </row>
    <row r="101" spans="2:11" s="1" customFormat="1" ht="7.5" customHeight="1">
      <c r="B101" s="229"/>
      <c r="C101" s="230"/>
      <c r="D101" s="230"/>
      <c r="E101" s="230"/>
      <c r="F101" s="230"/>
      <c r="G101" s="230"/>
      <c r="H101" s="230"/>
      <c r="I101" s="230"/>
      <c r="J101" s="230"/>
      <c r="K101" s="231"/>
    </row>
    <row r="102" spans="2:11" s="1" customFormat="1" ht="45" customHeight="1">
      <c r="B102" s="232"/>
      <c r="C102" s="342" t="s">
        <v>2775</v>
      </c>
      <c r="D102" s="342"/>
      <c r="E102" s="342"/>
      <c r="F102" s="342"/>
      <c r="G102" s="342"/>
      <c r="H102" s="342"/>
      <c r="I102" s="342"/>
      <c r="J102" s="342"/>
      <c r="K102" s="233"/>
    </row>
    <row r="103" spans="2:11" s="1" customFormat="1" ht="17.25" customHeight="1">
      <c r="B103" s="232"/>
      <c r="C103" s="234" t="s">
        <v>2730</v>
      </c>
      <c r="D103" s="234"/>
      <c r="E103" s="234"/>
      <c r="F103" s="234" t="s">
        <v>2731</v>
      </c>
      <c r="G103" s="235"/>
      <c r="H103" s="234" t="s">
        <v>51</v>
      </c>
      <c r="I103" s="234" t="s">
        <v>54</v>
      </c>
      <c r="J103" s="234" t="s">
        <v>2732</v>
      </c>
      <c r="K103" s="233"/>
    </row>
    <row r="104" spans="2:11" s="1" customFormat="1" ht="17.25" customHeight="1">
      <c r="B104" s="232"/>
      <c r="C104" s="236" t="s">
        <v>2733</v>
      </c>
      <c r="D104" s="236"/>
      <c r="E104" s="236"/>
      <c r="F104" s="237" t="s">
        <v>2734</v>
      </c>
      <c r="G104" s="238"/>
      <c r="H104" s="236"/>
      <c r="I104" s="236"/>
      <c r="J104" s="236" t="s">
        <v>2735</v>
      </c>
      <c r="K104" s="233"/>
    </row>
    <row r="105" spans="2:11" s="1" customFormat="1" ht="5.25" customHeight="1">
      <c r="B105" s="232"/>
      <c r="C105" s="234"/>
      <c r="D105" s="234"/>
      <c r="E105" s="234"/>
      <c r="F105" s="234"/>
      <c r="G105" s="252"/>
      <c r="H105" s="234"/>
      <c r="I105" s="234"/>
      <c r="J105" s="234"/>
      <c r="K105" s="233"/>
    </row>
    <row r="106" spans="2:11" s="1" customFormat="1" ht="15" customHeight="1">
      <c r="B106" s="232"/>
      <c r="C106" s="221" t="s">
        <v>50</v>
      </c>
      <c r="D106" s="241"/>
      <c r="E106" s="241"/>
      <c r="F106" s="242" t="s">
        <v>2736</v>
      </c>
      <c r="G106" s="221"/>
      <c r="H106" s="221" t="s">
        <v>2776</v>
      </c>
      <c r="I106" s="221" t="s">
        <v>2738</v>
      </c>
      <c r="J106" s="221">
        <v>20</v>
      </c>
      <c r="K106" s="233"/>
    </row>
    <row r="107" spans="2:11" s="1" customFormat="1" ht="15" customHeight="1">
      <c r="B107" s="232"/>
      <c r="C107" s="221" t="s">
        <v>2739</v>
      </c>
      <c r="D107" s="221"/>
      <c r="E107" s="221"/>
      <c r="F107" s="242" t="s">
        <v>2736</v>
      </c>
      <c r="G107" s="221"/>
      <c r="H107" s="221" t="s">
        <v>2776</v>
      </c>
      <c r="I107" s="221" t="s">
        <v>2738</v>
      </c>
      <c r="J107" s="221">
        <v>120</v>
      </c>
      <c r="K107" s="233"/>
    </row>
    <row r="108" spans="2:11" s="1" customFormat="1" ht="15" customHeight="1">
      <c r="B108" s="244"/>
      <c r="C108" s="221" t="s">
        <v>2741</v>
      </c>
      <c r="D108" s="221"/>
      <c r="E108" s="221"/>
      <c r="F108" s="242" t="s">
        <v>2742</v>
      </c>
      <c r="G108" s="221"/>
      <c r="H108" s="221" t="s">
        <v>2776</v>
      </c>
      <c r="I108" s="221" t="s">
        <v>2738</v>
      </c>
      <c r="J108" s="221">
        <v>50</v>
      </c>
      <c r="K108" s="233"/>
    </row>
    <row r="109" spans="2:11" s="1" customFormat="1" ht="15" customHeight="1">
      <c r="B109" s="244"/>
      <c r="C109" s="221" t="s">
        <v>2744</v>
      </c>
      <c r="D109" s="221"/>
      <c r="E109" s="221"/>
      <c r="F109" s="242" t="s">
        <v>2736</v>
      </c>
      <c r="G109" s="221"/>
      <c r="H109" s="221" t="s">
        <v>2776</v>
      </c>
      <c r="I109" s="221" t="s">
        <v>2746</v>
      </c>
      <c r="J109" s="221"/>
      <c r="K109" s="233"/>
    </row>
    <row r="110" spans="2:11" s="1" customFormat="1" ht="15" customHeight="1">
      <c r="B110" s="244"/>
      <c r="C110" s="221" t="s">
        <v>2755</v>
      </c>
      <c r="D110" s="221"/>
      <c r="E110" s="221"/>
      <c r="F110" s="242" t="s">
        <v>2742</v>
      </c>
      <c r="G110" s="221"/>
      <c r="H110" s="221" t="s">
        <v>2776</v>
      </c>
      <c r="I110" s="221" t="s">
        <v>2738</v>
      </c>
      <c r="J110" s="221">
        <v>50</v>
      </c>
      <c r="K110" s="233"/>
    </row>
    <row r="111" spans="2:11" s="1" customFormat="1" ht="15" customHeight="1">
      <c r="B111" s="244"/>
      <c r="C111" s="221" t="s">
        <v>2763</v>
      </c>
      <c r="D111" s="221"/>
      <c r="E111" s="221"/>
      <c r="F111" s="242" t="s">
        <v>2742</v>
      </c>
      <c r="G111" s="221"/>
      <c r="H111" s="221" t="s">
        <v>2776</v>
      </c>
      <c r="I111" s="221" t="s">
        <v>2738</v>
      </c>
      <c r="J111" s="221">
        <v>50</v>
      </c>
      <c r="K111" s="233"/>
    </row>
    <row r="112" spans="2:11" s="1" customFormat="1" ht="15" customHeight="1">
      <c r="B112" s="244"/>
      <c r="C112" s="221" t="s">
        <v>2761</v>
      </c>
      <c r="D112" s="221"/>
      <c r="E112" s="221"/>
      <c r="F112" s="242" t="s">
        <v>2742</v>
      </c>
      <c r="G112" s="221"/>
      <c r="H112" s="221" t="s">
        <v>2776</v>
      </c>
      <c r="I112" s="221" t="s">
        <v>2738</v>
      </c>
      <c r="J112" s="221">
        <v>50</v>
      </c>
      <c r="K112" s="233"/>
    </row>
    <row r="113" spans="2:11" s="1" customFormat="1" ht="15" customHeight="1">
      <c r="B113" s="244"/>
      <c r="C113" s="221" t="s">
        <v>50</v>
      </c>
      <c r="D113" s="221"/>
      <c r="E113" s="221"/>
      <c r="F113" s="242" t="s">
        <v>2736</v>
      </c>
      <c r="G113" s="221"/>
      <c r="H113" s="221" t="s">
        <v>2777</v>
      </c>
      <c r="I113" s="221" t="s">
        <v>2738</v>
      </c>
      <c r="J113" s="221">
        <v>20</v>
      </c>
      <c r="K113" s="233"/>
    </row>
    <row r="114" spans="2:11" s="1" customFormat="1" ht="15" customHeight="1">
      <c r="B114" s="244"/>
      <c r="C114" s="221" t="s">
        <v>2778</v>
      </c>
      <c r="D114" s="221"/>
      <c r="E114" s="221"/>
      <c r="F114" s="242" t="s">
        <v>2736</v>
      </c>
      <c r="G114" s="221"/>
      <c r="H114" s="221" t="s">
        <v>2779</v>
      </c>
      <c r="I114" s="221" t="s">
        <v>2738</v>
      </c>
      <c r="J114" s="221">
        <v>120</v>
      </c>
      <c r="K114" s="233"/>
    </row>
    <row r="115" spans="2:11" s="1" customFormat="1" ht="15" customHeight="1">
      <c r="B115" s="244"/>
      <c r="C115" s="221" t="s">
        <v>35</v>
      </c>
      <c r="D115" s="221"/>
      <c r="E115" s="221"/>
      <c r="F115" s="242" t="s">
        <v>2736</v>
      </c>
      <c r="G115" s="221"/>
      <c r="H115" s="221" t="s">
        <v>2780</v>
      </c>
      <c r="I115" s="221" t="s">
        <v>2771</v>
      </c>
      <c r="J115" s="221"/>
      <c r="K115" s="233"/>
    </row>
    <row r="116" spans="2:11" s="1" customFormat="1" ht="15" customHeight="1">
      <c r="B116" s="244"/>
      <c r="C116" s="221" t="s">
        <v>45</v>
      </c>
      <c r="D116" s="221"/>
      <c r="E116" s="221"/>
      <c r="F116" s="242" t="s">
        <v>2736</v>
      </c>
      <c r="G116" s="221"/>
      <c r="H116" s="221" t="s">
        <v>2781</v>
      </c>
      <c r="I116" s="221" t="s">
        <v>2771</v>
      </c>
      <c r="J116" s="221"/>
      <c r="K116" s="233"/>
    </row>
    <row r="117" spans="2:11" s="1" customFormat="1" ht="15" customHeight="1">
      <c r="B117" s="244"/>
      <c r="C117" s="221" t="s">
        <v>54</v>
      </c>
      <c r="D117" s="221"/>
      <c r="E117" s="221"/>
      <c r="F117" s="242" t="s">
        <v>2736</v>
      </c>
      <c r="G117" s="221"/>
      <c r="H117" s="221" t="s">
        <v>2782</v>
      </c>
      <c r="I117" s="221" t="s">
        <v>2783</v>
      </c>
      <c r="J117" s="221"/>
      <c r="K117" s="233"/>
    </row>
    <row r="118" spans="2:11" s="1" customFormat="1" ht="15" customHeight="1">
      <c r="B118" s="247"/>
      <c r="C118" s="253"/>
      <c r="D118" s="253"/>
      <c r="E118" s="253"/>
      <c r="F118" s="253"/>
      <c r="G118" s="253"/>
      <c r="H118" s="253"/>
      <c r="I118" s="253"/>
      <c r="J118" s="253"/>
      <c r="K118" s="249"/>
    </row>
    <row r="119" spans="2:11" s="1" customFormat="1" ht="18.75" customHeight="1">
      <c r="B119" s="254"/>
      <c r="C119" s="255"/>
      <c r="D119" s="255"/>
      <c r="E119" s="255"/>
      <c r="F119" s="256"/>
      <c r="G119" s="255"/>
      <c r="H119" s="255"/>
      <c r="I119" s="255"/>
      <c r="J119" s="255"/>
      <c r="K119" s="254"/>
    </row>
    <row r="120" spans="2:11" s="1" customFormat="1" ht="18.75" customHeight="1">
      <c r="B120" s="228"/>
      <c r="C120" s="228"/>
      <c r="D120" s="228"/>
      <c r="E120" s="228"/>
      <c r="F120" s="228"/>
      <c r="G120" s="228"/>
      <c r="H120" s="228"/>
      <c r="I120" s="228"/>
      <c r="J120" s="228"/>
      <c r="K120" s="228"/>
    </row>
    <row r="121" spans="2:11" s="1" customFormat="1" ht="7.5" customHeight="1">
      <c r="B121" s="257"/>
      <c r="C121" s="258"/>
      <c r="D121" s="258"/>
      <c r="E121" s="258"/>
      <c r="F121" s="258"/>
      <c r="G121" s="258"/>
      <c r="H121" s="258"/>
      <c r="I121" s="258"/>
      <c r="J121" s="258"/>
      <c r="K121" s="259"/>
    </row>
    <row r="122" spans="2:11" s="1" customFormat="1" ht="45" customHeight="1">
      <c r="B122" s="260"/>
      <c r="C122" s="340" t="s">
        <v>2784</v>
      </c>
      <c r="D122" s="340"/>
      <c r="E122" s="340"/>
      <c r="F122" s="340"/>
      <c r="G122" s="340"/>
      <c r="H122" s="340"/>
      <c r="I122" s="340"/>
      <c r="J122" s="340"/>
      <c r="K122" s="261"/>
    </row>
    <row r="123" spans="2:11" s="1" customFormat="1" ht="17.25" customHeight="1">
      <c r="B123" s="262"/>
      <c r="C123" s="234" t="s">
        <v>2730</v>
      </c>
      <c r="D123" s="234"/>
      <c r="E123" s="234"/>
      <c r="F123" s="234" t="s">
        <v>2731</v>
      </c>
      <c r="G123" s="235"/>
      <c r="H123" s="234" t="s">
        <v>51</v>
      </c>
      <c r="I123" s="234" t="s">
        <v>54</v>
      </c>
      <c r="J123" s="234" t="s">
        <v>2732</v>
      </c>
      <c r="K123" s="263"/>
    </row>
    <row r="124" spans="2:11" s="1" customFormat="1" ht="17.25" customHeight="1">
      <c r="B124" s="262"/>
      <c r="C124" s="236" t="s">
        <v>2733</v>
      </c>
      <c r="D124" s="236"/>
      <c r="E124" s="236"/>
      <c r="F124" s="237" t="s">
        <v>2734</v>
      </c>
      <c r="G124" s="238"/>
      <c r="H124" s="236"/>
      <c r="I124" s="236"/>
      <c r="J124" s="236" t="s">
        <v>2735</v>
      </c>
      <c r="K124" s="263"/>
    </row>
    <row r="125" spans="2:11" s="1" customFormat="1" ht="5.25" customHeight="1">
      <c r="B125" s="264"/>
      <c r="C125" s="239"/>
      <c r="D125" s="239"/>
      <c r="E125" s="239"/>
      <c r="F125" s="239"/>
      <c r="G125" s="265"/>
      <c r="H125" s="239"/>
      <c r="I125" s="239"/>
      <c r="J125" s="239"/>
      <c r="K125" s="266"/>
    </row>
    <row r="126" spans="2:11" s="1" customFormat="1" ht="15" customHeight="1">
      <c r="B126" s="264"/>
      <c r="C126" s="221" t="s">
        <v>2739</v>
      </c>
      <c r="D126" s="241"/>
      <c r="E126" s="241"/>
      <c r="F126" s="242" t="s">
        <v>2736</v>
      </c>
      <c r="G126" s="221"/>
      <c r="H126" s="221" t="s">
        <v>2776</v>
      </c>
      <c r="I126" s="221" t="s">
        <v>2738</v>
      </c>
      <c r="J126" s="221">
        <v>120</v>
      </c>
      <c r="K126" s="267"/>
    </row>
    <row r="127" spans="2:11" s="1" customFormat="1" ht="15" customHeight="1">
      <c r="B127" s="264"/>
      <c r="C127" s="221" t="s">
        <v>2785</v>
      </c>
      <c r="D127" s="221"/>
      <c r="E127" s="221"/>
      <c r="F127" s="242" t="s">
        <v>2736</v>
      </c>
      <c r="G127" s="221"/>
      <c r="H127" s="221" t="s">
        <v>2786</v>
      </c>
      <c r="I127" s="221" t="s">
        <v>2738</v>
      </c>
      <c r="J127" s="221" t="s">
        <v>2787</v>
      </c>
      <c r="K127" s="267"/>
    </row>
    <row r="128" spans="2:11" s="1" customFormat="1" ht="15" customHeight="1">
      <c r="B128" s="264"/>
      <c r="C128" s="221" t="s">
        <v>2684</v>
      </c>
      <c r="D128" s="221"/>
      <c r="E128" s="221"/>
      <c r="F128" s="242" t="s">
        <v>2736</v>
      </c>
      <c r="G128" s="221"/>
      <c r="H128" s="221" t="s">
        <v>2788</v>
      </c>
      <c r="I128" s="221" t="s">
        <v>2738</v>
      </c>
      <c r="J128" s="221" t="s">
        <v>2787</v>
      </c>
      <c r="K128" s="267"/>
    </row>
    <row r="129" spans="2:11" s="1" customFormat="1" ht="15" customHeight="1">
      <c r="B129" s="264"/>
      <c r="C129" s="221" t="s">
        <v>2747</v>
      </c>
      <c r="D129" s="221"/>
      <c r="E129" s="221"/>
      <c r="F129" s="242" t="s">
        <v>2742</v>
      </c>
      <c r="G129" s="221"/>
      <c r="H129" s="221" t="s">
        <v>2748</v>
      </c>
      <c r="I129" s="221" t="s">
        <v>2738</v>
      </c>
      <c r="J129" s="221">
        <v>15</v>
      </c>
      <c r="K129" s="267"/>
    </row>
    <row r="130" spans="2:11" s="1" customFormat="1" ht="15" customHeight="1">
      <c r="B130" s="264"/>
      <c r="C130" s="245" t="s">
        <v>2749</v>
      </c>
      <c r="D130" s="245"/>
      <c r="E130" s="245"/>
      <c r="F130" s="246" t="s">
        <v>2742</v>
      </c>
      <c r="G130" s="245"/>
      <c r="H130" s="245" t="s">
        <v>2750</v>
      </c>
      <c r="I130" s="245" t="s">
        <v>2738</v>
      </c>
      <c r="J130" s="245">
        <v>15</v>
      </c>
      <c r="K130" s="267"/>
    </row>
    <row r="131" spans="2:11" s="1" customFormat="1" ht="15" customHeight="1">
      <c r="B131" s="264"/>
      <c r="C131" s="245" t="s">
        <v>2751</v>
      </c>
      <c r="D131" s="245"/>
      <c r="E131" s="245"/>
      <c r="F131" s="246" t="s">
        <v>2742</v>
      </c>
      <c r="G131" s="245"/>
      <c r="H131" s="245" t="s">
        <v>2752</v>
      </c>
      <c r="I131" s="245" t="s">
        <v>2738</v>
      </c>
      <c r="J131" s="245">
        <v>20</v>
      </c>
      <c r="K131" s="267"/>
    </row>
    <row r="132" spans="2:11" s="1" customFormat="1" ht="15" customHeight="1">
      <c r="B132" s="264"/>
      <c r="C132" s="245" t="s">
        <v>2753</v>
      </c>
      <c r="D132" s="245"/>
      <c r="E132" s="245"/>
      <c r="F132" s="246" t="s">
        <v>2742</v>
      </c>
      <c r="G132" s="245"/>
      <c r="H132" s="245" t="s">
        <v>2754</v>
      </c>
      <c r="I132" s="245" t="s">
        <v>2738</v>
      </c>
      <c r="J132" s="245">
        <v>20</v>
      </c>
      <c r="K132" s="267"/>
    </row>
    <row r="133" spans="2:11" s="1" customFormat="1" ht="15" customHeight="1">
      <c r="B133" s="264"/>
      <c r="C133" s="221" t="s">
        <v>2741</v>
      </c>
      <c r="D133" s="221"/>
      <c r="E133" s="221"/>
      <c r="F133" s="242" t="s">
        <v>2742</v>
      </c>
      <c r="G133" s="221"/>
      <c r="H133" s="221" t="s">
        <v>2776</v>
      </c>
      <c r="I133" s="221" t="s">
        <v>2738</v>
      </c>
      <c r="J133" s="221">
        <v>50</v>
      </c>
      <c r="K133" s="267"/>
    </row>
    <row r="134" spans="2:11" s="1" customFormat="1" ht="15" customHeight="1">
      <c r="B134" s="264"/>
      <c r="C134" s="221" t="s">
        <v>2755</v>
      </c>
      <c r="D134" s="221"/>
      <c r="E134" s="221"/>
      <c r="F134" s="242" t="s">
        <v>2742</v>
      </c>
      <c r="G134" s="221"/>
      <c r="H134" s="221" t="s">
        <v>2776</v>
      </c>
      <c r="I134" s="221" t="s">
        <v>2738</v>
      </c>
      <c r="J134" s="221">
        <v>50</v>
      </c>
      <c r="K134" s="267"/>
    </row>
    <row r="135" spans="2:11" s="1" customFormat="1" ht="15" customHeight="1">
      <c r="B135" s="264"/>
      <c r="C135" s="221" t="s">
        <v>2761</v>
      </c>
      <c r="D135" s="221"/>
      <c r="E135" s="221"/>
      <c r="F135" s="242" t="s">
        <v>2742</v>
      </c>
      <c r="G135" s="221"/>
      <c r="H135" s="221" t="s">
        <v>2776</v>
      </c>
      <c r="I135" s="221" t="s">
        <v>2738</v>
      </c>
      <c r="J135" s="221">
        <v>50</v>
      </c>
      <c r="K135" s="267"/>
    </row>
    <row r="136" spans="2:11" s="1" customFormat="1" ht="15" customHeight="1">
      <c r="B136" s="264"/>
      <c r="C136" s="221" t="s">
        <v>2763</v>
      </c>
      <c r="D136" s="221"/>
      <c r="E136" s="221"/>
      <c r="F136" s="242" t="s">
        <v>2742</v>
      </c>
      <c r="G136" s="221"/>
      <c r="H136" s="221" t="s">
        <v>2776</v>
      </c>
      <c r="I136" s="221" t="s">
        <v>2738</v>
      </c>
      <c r="J136" s="221">
        <v>50</v>
      </c>
      <c r="K136" s="267"/>
    </row>
    <row r="137" spans="2:11" s="1" customFormat="1" ht="15" customHeight="1">
      <c r="B137" s="264"/>
      <c r="C137" s="221" t="s">
        <v>2764</v>
      </c>
      <c r="D137" s="221"/>
      <c r="E137" s="221"/>
      <c r="F137" s="242" t="s">
        <v>2742</v>
      </c>
      <c r="G137" s="221"/>
      <c r="H137" s="221" t="s">
        <v>2789</v>
      </c>
      <c r="I137" s="221" t="s">
        <v>2738</v>
      </c>
      <c r="J137" s="221">
        <v>255</v>
      </c>
      <c r="K137" s="267"/>
    </row>
    <row r="138" spans="2:11" s="1" customFormat="1" ht="15" customHeight="1">
      <c r="B138" s="264"/>
      <c r="C138" s="221" t="s">
        <v>2766</v>
      </c>
      <c r="D138" s="221"/>
      <c r="E138" s="221"/>
      <c r="F138" s="242" t="s">
        <v>2736</v>
      </c>
      <c r="G138" s="221"/>
      <c r="H138" s="221" t="s">
        <v>2790</v>
      </c>
      <c r="I138" s="221" t="s">
        <v>2768</v>
      </c>
      <c r="J138" s="221"/>
      <c r="K138" s="267"/>
    </row>
    <row r="139" spans="2:11" s="1" customFormat="1" ht="15" customHeight="1">
      <c r="B139" s="264"/>
      <c r="C139" s="221" t="s">
        <v>2769</v>
      </c>
      <c r="D139" s="221"/>
      <c r="E139" s="221"/>
      <c r="F139" s="242" t="s">
        <v>2736</v>
      </c>
      <c r="G139" s="221"/>
      <c r="H139" s="221" t="s">
        <v>2791</v>
      </c>
      <c r="I139" s="221" t="s">
        <v>2771</v>
      </c>
      <c r="J139" s="221"/>
      <c r="K139" s="267"/>
    </row>
    <row r="140" spans="2:11" s="1" customFormat="1" ht="15" customHeight="1">
      <c r="B140" s="264"/>
      <c r="C140" s="221" t="s">
        <v>2772</v>
      </c>
      <c r="D140" s="221"/>
      <c r="E140" s="221"/>
      <c r="F140" s="242" t="s">
        <v>2736</v>
      </c>
      <c r="G140" s="221"/>
      <c r="H140" s="221" t="s">
        <v>2772</v>
      </c>
      <c r="I140" s="221" t="s">
        <v>2771</v>
      </c>
      <c r="J140" s="221"/>
      <c r="K140" s="267"/>
    </row>
    <row r="141" spans="2:11" s="1" customFormat="1" ht="15" customHeight="1">
      <c r="B141" s="264"/>
      <c r="C141" s="221" t="s">
        <v>35</v>
      </c>
      <c r="D141" s="221"/>
      <c r="E141" s="221"/>
      <c r="F141" s="242" t="s">
        <v>2736</v>
      </c>
      <c r="G141" s="221"/>
      <c r="H141" s="221" t="s">
        <v>2792</v>
      </c>
      <c r="I141" s="221" t="s">
        <v>2771</v>
      </c>
      <c r="J141" s="221"/>
      <c r="K141" s="267"/>
    </row>
    <row r="142" spans="2:11" s="1" customFormat="1" ht="15" customHeight="1">
      <c r="B142" s="264"/>
      <c r="C142" s="221" t="s">
        <v>2793</v>
      </c>
      <c r="D142" s="221"/>
      <c r="E142" s="221"/>
      <c r="F142" s="242" t="s">
        <v>2736</v>
      </c>
      <c r="G142" s="221"/>
      <c r="H142" s="221" t="s">
        <v>2794</v>
      </c>
      <c r="I142" s="221" t="s">
        <v>2771</v>
      </c>
      <c r="J142" s="221"/>
      <c r="K142" s="267"/>
    </row>
    <row r="143" spans="2:11" s="1" customFormat="1" ht="15" customHeight="1">
      <c r="B143" s="268"/>
      <c r="C143" s="269"/>
      <c r="D143" s="269"/>
      <c r="E143" s="269"/>
      <c r="F143" s="269"/>
      <c r="G143" s="269"/>
      <c r="H143" s="269"/>
      <c r="I143" s="269"/>
      <c r="J143" s="269"/>
      <c r="K143" s="270"/>
    </row>
    <row r="144" spans="2:11" s="1" customFormat="1" ht="18.75" customHeight="1">
      <c r="B144" s="255"/>
      <c r="C144" s="255"/>
      <c r="D144" s="255"/>
      <c r="E144" s="255"/>
      <c r="F144" s="256"/>
      <c r="G144" s="255"/>
      <c r="H144" s="255"/>
      <c r="I144" s="255"/>
      <c r="J144" s="255"/>
      <c r="K144" s="255"/>
    </row>
    <row r="145" spans="2:11" s="1" customFormat="1" ht="18.75" customHeight="1">
      <c r="B145" s="228"/>
      <c r="C145" s="228"/>
      <c r="D145" s="228"/>
      <c r="E145" s="228"/>
      <c r="F145" s="228"/>
      <c r="G145" s="228"/>
      <c r="H145" s="228"/>
      <c r="I145" s="228"/>
      <c r="J145" s="228"/>
      <c r="K145" s="228"/>
    </row>
    <row r="146" spans="2:11" s="1" customFormat="1" ht="7.5" customHeight="1">
      <c r="B146" s="229"/>
      <c r="C146" s="230"/>
      <c r="D146" s="230"/>
      <c r="E146" s="230"/>
      <c r="F146" s="230"/>
      <c r="G146" s="230"/>
      <c r="H146" s="230"/>
      <c r="I146" s="230"/>
      <c r="J146" s="230"/>
      <c r="K146" s="231"/>
    </row>
    <row r="147" spans="2:11" s="1" customFormat="1" ht="45" customHeight="1">
      <c r="B147" s="232"/>
      <c r="C147" s="342" t="s">
        <v>2795</v>
      </c>
      <c r="D147" s="342"/>
      <c r="E147" s="342"/>
      <c r="F147" s="342"/>
      <c r="G147" s="342"/>
      <c r="H147" s="342"/>
      <c r="I147" s="342"/>
      <c r="J147" s="342"/>
      <c r="K147" s="233"/>
    </row>
    <row r="148" spans="2:11" s="1" customFormat="1" ht="17.25" customHeight="1">
      <c r="B148" s="232"/>
      <c r="C148" s="234" t="s">
        <v>2730</v>
      </c>
      <c r="D148" s="234"/>
      <c r="E148" s="234"/>
      <c r="F148" s="234" t="s">
        <v>2731</v>
      </c>
      <c r="G148" s="235"/>
      <c r="H148" s="234" t="s">
        <v>51</v>
      </c>
      <c r="I148" s="234" t="s">
        <v>54</v>
      </c>
      <c r="J148" s="234" t="s">
        <v>2732</v>
      </c>
      <c r="K148" s="233"/>
    </row>
    <row r="149" spans="2:11" s="1" customFormat="1" ht="17.25" customHeight="1">
      <c r="B149" s="232"/>
      <c r="C149" s="236" t="s">
        <v>2733</v>
      </c>
      <c r="D149" s="236"/>
      <c r="E149" s="236"/>
      <c r="F149" s="237" t="s">
        <v>2734</v>
      </c>
      <c r="G149" s="238"/>
      <c r="H149" s="236"/>
      <c r="I149" s="236"/>
      <c r="J149" s="236" t="s">
        <v>2735</v>
      </c>
      <c r="K149" s="233"/>
    </row>
    <row r="150" spans="2:11" s="1" customFormat="1" ht="5.25" customHeight="1">
      <c r="B150" s="244"/>
      <c r="C150" s="239"/>
      <c r="D150" s="239"/>
      <c r="E150" s="239"/>
      <c r="F150" s="239"/>
      <c r="G150" s="240"/>
      <c r="H150" s="239"/>
      <c r="I150" s="239"/>
      <c r="J150" s="239"/>
      <c r="K150" s="267"/>
    </row>
    <row r="151" spans="2:11" s="1" customFormat="1" ht="15" customHeight="1">
      <c r="B151" s="244"/>
      <c r="C151" s="271" t="s">
        <v>2739</v>
      </c>
      <c r="D151" s="221"/>
      <c r="E151" s="221"/>
      <c r="F151" s="272" t="s">
        <v>2736</v>
      </c>
      <c r="G151" s="221"/>
      <c r="H151" s="271" t="s">
        <v>2776</v>
      </c>
      <c r="I151" s="271" t="s">
        <v>2738</v>
      </c>
      <c r="J151" s="271">
        <v>120</v>
      </c>
      <c r="K151" s="267"/>
    </row>
    <row r="152" spans="2:11" s="1" customFormat="1" ht="15" customHeight="1">
      <c r="B152" s="244"/>
      <c r="C152" s="271" t="s">
        <v>2785</v>
      </c>
      <c r="D152" s="221"/>
      <c r="E152" s="221"/>
      <c r="F152" s="272" t="s">
        <v>2736</v>
      </c>
      <c r="G152" s="221"/>
      <c r="H152" s="271" t="s">
        <v>2796</v>
      </c>
      <c r="I152" s="271" t="s">
        <v>2738</v>
      </c>
      <c r="J152" s="271" t="s">
        <v>2787</v>
      </c>
      <c r="K152" s="267"/>
    </row>
    <row r="153" spans="2:11" s="1" customFormat="1" ht="15" customHeight="1">
      <c r="B153" s="244"/>
      <c r="C153" s="271" t="s">
        <v>2684</v>
      </c>
      <c r="D153" s="221"/>
      <c r="E153" s="221"/>
      <c r="F153" s="272" t="s">
        <v>2736</v>
      </c>
      <c r="G153" s="221"/>
      <c r="H153" s="271" t="s">
        <v>2797</v>
      </c>
      <c r="I153" s="271" t="s">
        <v>2738</v>
      </c>
      <c r="J153" s="271" t="s">
        <v>2787</v>
      </c>
      <c r="K153" s="267"/>
    </row>
    <row r="154" spans="2:11" s="1" customFormat="1" ht="15" customHeight="1">
      <c r="B154" s="244"/>
      <c r="C154" s="271" t="s">
        <v>2741</v>
      </c>
      <c r="D154" s="221"/>
      <c r="E154" s="221"/>
      <c r="F154" s="272" t="s">
        <v>2742</v>
      </c>
      <c r="G154" s="221"/>
      <c r="H154" s="271" t="s">
        <v>2776</v>
      </c>
      <c r="I154" s="271" t="s">
        <v>2738</v>
      </c>
      <c r="J154" s="271">
        <v>50</v>
      </c>
      <c r="K154" s="267"/>
    </row>
    <row r="155" spans="2:11" s="1" customFormat="1" ht="15" customHeight="1">
      <c r="B155" s="244"/>
      <c r="C155" s="271" t="s">
        <v>2744</v>
      </c>
      <c r="D155" s="221"/>
      <c r="E155" s="221"/>
      <c r="F155" s="272" t="s">
        <v>2736</v>
      </c>
      <c r="G155" s="221"/>
      <c r="H155" s="271" t="s">
        <v>2776</v>
      </c>
      <c r="I155" s="271" t="s">
        <v>2746</v>
      </c>
      <c r="J155" s="271"/>
      <c r="K155" s="267"/>
    </row>
    <row r="156" spans="2:11" s="1" customFormat="1" ht="15" customHeight="1">
      <c r="B156" s="244"/>
      <c r="C156" s="271" t="s">
        <v>2755</v>
      </c>
      <c r="D156" s="221"/>
      <c r="E156" s="221"/>
      <c r="F156" s="272" t="s">
        <v>2742</v>
      </c>
      <c r="G156" s="221"/>
      <c r="H156" s="271" t="s">
        <v>2776</v>
      </c>
      <c r="I156" s="271" t="s">
        <v>2738</v>
      </c>
      <c r="J156" s="271">
        <v>50</v>
      </c>
      <c r="K156" s="267"/>
    </row>
    <row r="157" spans="2:11" s="1" customFormat="1" ht="15" customHeight="1">
      <c r="B157" s="244"/>
      <c r="C157" s="271" t="s">
        <v>2763</v>
      </c>
      <c r="D157" s="221"/>
      <c r="E157" s="221"/>
      <c r="F157" s="272" t="s">
        <v>2742</v>
      </c>
      <c r="G157" s="221"/>
      <c r="H157" s="271" t="s">
        <v>2776</v>
      </c>
      <c r="I157" s="271" t="s">
        <v>2738</v>
      </c>
      <c r="J157" s="271">
        <v>50</v>
      </c>
      <c r="K157" s="267"/>
    </row>
    <row r="158" spans="2:11" s="1" customFormat="1" ht="15" customHeight="1">
      <c r="B158" s="244"/>
      <c r="C158" s="271" t="s">
        <v>2761</v>
      </c>
      <c r="D158" s="221"/>
      <c r="E158" s="221"/>
      <c r="F158" s="272" t="s">
        <v>2742</v>
      </c>
      <c r="G158" s="221"/>
      <c r="H158" s="271" t="s">
        <v>2776</v>
      </c>
      <c r="I158" s="271" t="s">
        <v>2738</v>
      </c>
      <c r="J158" s="271">
        <v>50</v>
      </c>
      <c r="K158" s="267"/>
    </row>
    <row r="159" spans="2:11" s="1" customFormat="1" ht="15" customHeight="1">
      <c r="B159" s="244"/>
      <c r="C159" s="271" t="s">
        <v>98</v>
      </c>
      <c r="D159" s="221"/>
      <c r="E159" s="221"/>
      <c r="F159" s="272" t="s">
        <v>2736</v>
      </c>
      <c r="G159" s="221"/>
      <c r="H159" s="271" t="s">
        <v>2798</v>
      </c>
      <c r="I159" s="271" t="s">
        <v>2738</v>
      </c>
      <c r="J159" s="271" t="s">
        <v>2799</v>
      </c>
      <c r="K159" s="267"/>
    </row>
    <row r="160" spans="2:11" s="1" customFormat="1" ht="15" customHeight="1">
      <c r="B160" s="244"/>
      <c r="C160" s="271" t="s">
        <v>2800</v>
      </c>
      <c r="D160" s="221"/>
      <c r="E160" s="221"/>
      <c r="F160" s="272" t="s">
        <v>2736</v>
      </c>
      <c r="G160" s="221"/>
      <c r="H160" s="271" t="s">
        <v>2801</v>
      </c>
      <c r="I160" s="271" t="s">
        <v>2771</v>
      </c>
      <c r="J160" s="271"/>
      <c r="K160" s="267"/>
    </row>
    <row r="161" spans="2:11" s="1" customFormat="1" ht="15" customHeight="1">
      <c r="B161" s="273"/>
      <c r="C161" s="253"/>
      <c r="D161" s="253"/>
      <c r="E161" s="253"/>
      <c r="F161" s="253"/>
      <c r="G161" s="253"/>
      <c r="H161" s="253"/>
      <c r="I161" s="253"/>
      <c r="J161" s="253"/>
      <c r="K161" s="274"/>
    </row>
    <row r="162" spans="2:11" s="1" customFormat="1" ht="18.75" customHeight="1">
      <c r="B162" s="255"/>
      <c r="C162" s="265"/>
      <c r="D162" s="265"/>
      <c r="E162" s="265"/>
      <c r="F162" s="275"/>
      <c r="G162" s="265"/>
      <c r="H162" s="265"/>
      <c r="I162" s="265"/>
      <c r="J162" s="265"/>
      <c r="K162" s="255"/>
    </row>
    <row r="163" spans="2:11" s="1" customFormat="1" ht="18.75" customHeight="1">
      <c r="B163" s="228"/>
      <c r="C163" s="228"/>
      <c r="D163" s="228"/>
      <c r="E163" s="228"/>
      <c r="F163" s="228"/>
      <c r="G163" s="228"/>
      <c r="H163" s="228"/>
      <c r="I163" s="228"/>
      <c r="J163" s="228"/>
      <c r="K163" s="228"/>
    </row>
    <row r="164" spans="2:11" s="1" customFormat="1" ht="7.5" customHeight="1">
      <c r="B164" s="210"/>
      <c r="C164" s="211"/>
      <c r="D164" s="211"/>
      <c r="E164" s="211"/>
      <c r="F164" s="211"/>
      <c r="G164" s="211"/>
      <c r="H164" s="211"/>
      <c r="I164" s="211"/>
      <c r="J164" s="211"/>
      <c r="K164" s="212"/>
    </row>
    <row r="165" spans="2:11" s="1" customFormat="1" ht="45" customHeight="1">
      <c r="B165" s="213"/>
      <c r="C165" s="340" t="s">
        <v>2802</v>
      </c>
      <c r="D165" s="340"/>
      <c r="E165" s="340"/>
      <c r="F165" s="340"/>
      <c r="G165" s="340"/>
      <c r="H165" s="340"/>
      <c r="I165" s="340"/>
      <c r="J165" s="340"/>
      <c r="K165" s="214"/>
    </row>
    <row r="166" spans="2:11" s="1" customFormat="1" ht="17.25" customHeight="1">
      <c r="B166" s="213"/>
      <c r="C166" s="234" t="s">
        <v>2730</v>
      </c>
      <c r="D166" s="234"/>
      <c r="E166" s="234"/>
      <c r="F166" s="234" t="s">
        <v>2731</v>
      </c>
      <c r="G166" s="276"/>
      <c r="H166" s="277" t="s">
        <v>51</v>
      </c>
      <c r="I166" s="277" t="s">
        <v>54</v>
      </c>
      <c r="J166" s="234" t="s">
        <v>2732</v>
      </c>
      <c r="K166" s="214"/>
    </row>
    <row r="167" spans="2:11" s="1" customFormat="1" ht="17.25" customHeight="1">
      <c r="B167" s="215"/>
      <c r="C167" s="236" t="s">
        <v>2733</v>
      </c>
      <c r="D167" s="236"/>
      <c r="E167" s="236"/>
      <c r="F167" s="237" t="s">
        <v>2734</v>
      </c>
      <c r="G167" s="278"/>
      <c r="H167" s="279"/>
      <c r="I167" s="279"/>
      <c r="J167" s="236" t="s">
        <v>2735</v>
      </c>
      <c r="K167" s="216"/>
    </row>
    <row r="168" spans="2:11" s="1" customFormat="1" ht="5.25" customHeight="1">
      <c r="B168" s="244"/>
      <c r="C168" s="239"/>
      <c r="D168" s="239"/>
      <c r="E168" s="239"/>
      <c r="F168" s="239"/>
      <c r="G168" s="240"/>
      <c r="H168" s="239"/>
      <c r="I168" s="239"/>
      <c r="J168" s="239"/>
      <c r="K168" s="267"/>
    </row>
    <row r="169" spans="2:11" s="1" customFormat="1" ht="15" customHeight="1">
      <c r="B169" s="244"/>
      <c r="C169" s="221" t="s">
        <v>2739</v>
      </c>
      <c r="D169" s="221"/>
      <c r="E169" s="221"/>
      <c r="F169" s="242" t="s">
        <v>2736</v>
      </c>
      <c r="G169" s="221"/>
      <c r="H169" s="221" t="s">
        <v>2776</v>
      </c>
      <c r="I169" s="221" t="s">
        <v>2738</v>
      </c>
      <c r="J169" s="221">
        <v>120</v>
      </c>
      <c r="K169" s="267"/>
    </row>
    <row r="170" spans="2:11" s="1" customFormat="1" ht="15" customHeight="1">
      <c r="B170" s="244"/>
      <c r="C170" s="221" t="s">
        <v>2785</v>
      </c>
      <c r="D170" s="221"/>
      <c r="E170" s="221"/>
      <c r="F170" s="242" t="s">
        <v>2736</v>
      </c>
      <c r="G170" s="221"/>
      <c r="H170" s="221" t="s">
        <v>2786</v>
      </c>
      <c r="I170" s="221" t="s">
        <v>2738</v>
      </c>
      <c r="J170" s="221" t="s">
        <v>2787</v>
      </c>
      <c r="K170" s="267"/>
    </row>
    <row r="171" spans="2:11" s="1" customFormat="1" ht="15" customHeight="1">
      <c r="B171" s="244"/>
      <c r="C171" s="221" t="s">
        <v>2684</v>
      </c>
      <c r="D171" s="221"/>
      <c r="E171" s="221"/>
      <c r="F171" s="242" t="s">
        <v>2736</v>
      </c>
      <c r="G171" s="221"/>
      <c r="H171" s="221" t="s">
        <v>2803</v>
      </c>
      <c r="I171" s="221" t="s">
        <v>2738</v>
      </c>
      <c r="J171" s="221" t="s">
        <v>2787</v>
      </c>
      <c r="K171" s="267"/>
    </row>
    <row r="172" spans="2:11" s="1" customFormat="1" ht="15" customHeight="1">
      <c r="B172" s="244"/>
      <c r="C172" s="221" t="s">
        <v>2741</v>
      </c>
      <c r="D172" s="221"/>
      <c r="E172" s="221"/>
      <c r="F172" s="242" t="s">
        <v>2742</v>
      </c>
      <c r="G172" s="221"/>
      <c r="H172" s="221" t="s">
        <v>2803</v>
      </c>
      <c r="I172" s="221" t="s">
        <v>2738</v>
      </c>
      <c r="J172" s="221">
        <v>50</v>
      </c>
      <c r="K172" s="267"/>
    </row>
    <row r="173" spans="2:11" s="1" customFormat="1" ht="15" customHeight="1">
      <c r="B173" s="244"/>
      <c r="C173" s="221" t="s">
        <v>2744</v>
      </c>
      <c r="D173" s="221"/>
      <c r="E173" s="221"/>
      <c r="F173" s="242" t="s">
        <v>2736</v>
      </c>
      <c r="G173" s="221"/>
      <c r="H173" s="221" t="s">
        <v>2803</v>
      </c>
      <c r="I173" s="221" t="s">
        <v>2746</v>
      </c>
      <c r="J173" s="221"/>
      <c r="K173" s="267"/>
    </row>
    <row r="174" spans="2:11" s="1" customFormat="1" ht="15" customHeight="1">
      <c r="B174" s="244"/>
      <c r="C174" s="221" t="s">
        <v>2755</v>
      </c>
      <c r="D174" s="221"/>
      <c r="E174" s="221"/>
      <c r="F174" s="242" t="s">
        <v>2742</v>
      </c>
      <c r="G174" s="221"/>
      <c r="H174" s="221" t="s">
        <v>2803</v>
      </c>
      <c r="I174" s="221" t="s">
        <v>2738</v>
      </c>
      <c r="J174" s="221">
        <v>50</v>
      </c>
      <c r="K174" s="267"/>
    </row>
    <row r="175" spans="2:11" s="1" customFormat="1" ht="15" customHeight="1">
      <c r="B175" s="244"/>
      <c r="C175" s="221" t="s">
        <v>2763</v>
      </c>
      <c r="D175" s="221"/>
      <c r="E175" s="221"/>
      <c r="F175" s="242" t="s">
        <v>2742</v>
      </c>
      <c r="G175" s="221"/>
      <c r="H175" s="221" t="s">
        <v>2803</v>
      </c>
      <c r="I175" s="221" t="s">
        <v>2738</v>
      </c>
      <c r="J175" s="221">
        <v>50</v>
      </c>
      <c r="K175" s="267"/>
    </row>
    <row r="176" spans="2:11" s="1" customFormat="1" ht="15" customHeight="1">
      <c r="B176" s="244"/>
      <c r="C176" s="221" t="s">
        <v>2761</v>
      </c>
      <c r="D176" s="221"/>
      <c r="E176" s="221"/>
      <c r="F176" s="242" t="s">
        <v>2742</v>
      </c>
      <c r="G176" s="221"/>
      <c r="H176" s="221" t="s">
        <v>2803</v>
      </c>
      <c r="I176" s="221" t="s">
        <v>2738</v>
      </c>
      <c r="J176" s="221">
        <v>50</v>
      </c>
      <c r="K176" s="267"/>
    </row>
    <row r="177" spans="2:11" s="1" customFormat="1" ht="15" customHeight="1">
      <c r="B177" s="244"/>
      <c r="C177" s="221" t="s">
        <v>104</v>
      </c>
      <c r="D177" s="221"/>
      <c r="E177" s="221"/>
      <c r="F177" s="242" t="s">
        <v>2736</v>
      </c>
      <c r="G177" s="221"/>
      <c r="H177" s="221" t="s">
        <v>2804</v>
      </c>
      <c r="I177" s="221" t="s">
        <v>2805</v>
      </c>
      <c r="J177" s="221"/>
      <c r="K177" s="267"/>
    </row>
    <row r="178" spans="2:11" s="1" customFormat="1" ht="15" customHeight="1">
      <c r="B178" s="244"/>
      <c r="C178" s="221" t="s">
        <v>54</v>
      </c>
      <c r="D178" s="221"/>
      <c r="E178" s="221"/>
      <c r="F178" s="242" t="s">
        <v>2736</v>
      </c>
      <c r="G178" s="221"/>
      <c r="H178" s="221" t="s">
        <v>2806</v>
      </c>
      <c r="I178" s="221" t="s">
        <v>2807</v>
      </c>
      <c r="J178" s="221">
        <v>1</v>
      </c>
      <c r="K178" s="267"/>
    </row>
    <row r="179" spans="2:11" s="1" customFormat="1" ht="15" customHeight="1">
      <c r="B179" s="244"/>
      <c r="C179" s="221" t="s">
        <v>50</v>
      </c>
      <c r="D179" s="221"/>
      <c r="E179" s="221"/>
      <c r="F179" s="242" t="s">
        <v>2736</v>
      </c>
      <c r="G179" s="221"/>
      <c r="H179" s="221" t="s">
        <v>2808</v>
      </c>
      <c r="I179" s="221" t="s">
        <v>2738</v>
      </c>
      <c r="J179" s="221">
        <v>20</v>
      </c>
      <c r="K179" s="267"/>
    </row>
    <row r="180" spans="2:11" s="1" customFormat="1" ht="15" customHeight="1">
      <c r="B180" s="244"/>
      <c r="C180" s="221" t="s">
        <v>51</v>
      </c>
      <c r="D180" s="221"/>
      <c r="E180" s="221"/>
      <c r="F180" s="242" t="s">
        <v>2736</v>
      </c>
      <c r="G180" s="221"/>
      <c r="H180" s="221" t="s">
        <v>2809</v>
      </c>
      <c r="I180" s="221" t="s">
        <v>2738</v>
      </c>
      <c r="J180" s="221">
        <v>255</v>
      </c>
      <c r="K180" s="267"/>
    </row>
    <row r="181" spans="2:11" s="1" customFormat="1" ht="15" customHeight="1">
      <c r="B181" s="244"/>
      <c r="C181" s="221" t="s">
        <v>105</v>
      </c>
      <c r="D181" s="221"/>
      <c r="E181" s="221"/>
      <c r="F181" s="242" t="s">
        <v>2736</v>
      </c>
      <c r="G181" s="221"/>
      <c r="H181" s="221" t="s">
        <v>2700</v>
      </c>
      <c r="I181" s="221" t="s">
        <v>2738</v>
      </c>
      <c r="J181" s="221">
        <v>10</v>
      </c>
      <c r="K181" s="267"/>
    </row>
    <row r="182" spans="2:11" s="1" customFormat="1" ht="15" customHeight="1">
      <c r="B182" s="244"/>
      <c r="C182" s="221" t="s">
        <v>106</v>
      </c>
      <c r="D182" s="221"/>
      <c r="E182" s="221"/>
      <c r="F182" s="242" t="s">
        <v>2736</v>
      </c>
      <c r="G182" s="221"/>
      <c r="H182" s="221" t="s">
        <v>2810</v>
      </c>
      <c r="I182" s="221" t="s">
        <v>2771</v>
      </c>
      <c r="J182" s="221"/>
      <c r="K182" s="267"/>
    </row>
    <row r="183" spans="2:11" s="1" customFormat="1" ht="15" customHeight="1">
      <c r="B183" s="244"/>
      <c r="C183" s="221" t="s">
        <v>2811</v>
      </c>
      <c r="D183" s="221"/>
      <c r="E183" s="221"/>
      <c r="F183" s="242" t="s">
        <v>2736</v>
      </c>
      <c r="G183" s="221"/>
      <c r="H183" s="221" t="s">
        <v>2812</v>
      </c>
      <c r="I183" s="221" t="s">
        <v>2771</v>
      </c>
      <c r="J183" s="221"/>
      <c r="K183" s="267"/>
    </row>
    <row r="184" spans="2:11" s="1" customFormat="1" ht="15" customHeight="1">
      <c r="B184" s="244"/>
      <c r="C184" s="221" t="s">
        <v>2800</v>
      </c>
      <c r="D184" s="221"/>
      <c r="E184" s="221"/>
      <c r="F184" s="242" t="s">
        <v>2736</v>
      </c>
      <c r="G184" s="221"/>
      <c r="H184" s="221" t="s">
        <v>2813</v>
      </c>
      <c r="I184" s="221" t="s">
        <v>2771</v>
      </c>
      <c r="J184" s="221"/>
      <c r="K184" s="267"/>
    </row>
    <row r="185" spans="2:11" s="1" customFormat="1" ht="15" customHeight="1">
      <c r="B185" s="244"/>
      <c r="C185" s="221" t="s">
        <v>108</v>
      </c>
      <c r="D185" s="221"/>
      <c r="E185" s="221"/>
      <c r="F185" s="242" t="s">
        <v>2742</v>
      </c>
      <c r="G185" s="221"/>
      <c r="H185" s="221" t="s">
        <v>2814</v>
      </c>
      <c r="I185" s="221" t="s">
        <v>2738</v>
      </c>
      <c r="J185" s="221">
        <v>50</v>
      </c>
      <c r="K185" s="267"/>
    </row>
    <row r="186" spans="2:11" s="1" customFormat="1" ht="15" customHeight="1">
      <c r="B186" s="244"/>
      <c r="C186" s="221" t="s">
        <v>2815</v>
      </c>
      <c r="D186" s="221"/>
      <c r="E186" s="221"/>
      <c r="F186" s="242" t="s">
        <v>2742</v>
      </c>
      <c r="G186" s="221"/>
      <c r="H186" s="221" t="s">
        <v>2816</v>
      </c>
      <c r="I186" s="221" t="s">
        <v>2817</v>
      </c>
      <c r="J186" s="221"/>
      <c r="K186" s="267"/>
    </row>
    <row r="187" spans="2:11" s="1" customFormat="1" ht="15" customHeight="1">
      <c r="B187" s="244"/>
      <c r="C187" s="221" t="s">
        <v>2818</v>
      </c>
      <c r="D187" s="221"/>
      <c r="E187" s="221"/>
      <c r="F187" s="242" t="s">
        <v>2742</v>
      </c>
      <c r="G187" s="221"/>
      <c r="H187" s="221" t="s">
        <v>2819</v>
      </c>
      <c r="I187" s="221" t="s">
        <v>2817</v>
      </c>
      <c r="J187" s="221"/>
      <c r="K187" s="267"/>
    </row>
    <row r="188" spans="2:11" s="1" customFormat="1" ht="15" customHeight="1">
      <c r="B188" s="244"/>
      <c r="C188" s="221" t="s">
        <v>2820</v>
      </c>
      <c r="D188" s="221"/>
      <c r="E188" s="221"/>
      <c r="F188" s="242" t="s">
        <v>2742</v>
      </c>
      <c r="G188" s="221"/>
      <c r="H188" s="221" t="s">
        <v>2821</v>
      </c>
      <c r="I188" s="221" t="s">
        <v>2817</v>
      </c>
      <c r="J188" s="221"/>
      <c r="K188" s="267"/>
    </row>
    <row r="189" spans="2:11" s="1" customFormat="1" ht="15" customHeight="1">
      <c r="B189" s="244"/>
      <c r="C189" s="280" t="s">
        <v>2822</v>
      </c>
      <c r="D189" s="221"/>
      <c r="E189" s="221"/>
      <c r="F189" s="242" t="s">
        <v>2742</v>
      </c>
      <c r="G189" s="221"/>
      <c r="H189" s="221" t="s">
        <v>2823</v>
      </c>
      <c r="I189" s="221" t="s">
        <v>2824</v>
      </c>
      <c r="J189" s="281" t="s">
        <v>2825</v>
      </c>
      <c r="K189" s="267"/>
    </row>
    <row r="190" spans="2:11" s="18" customFormat="1" ht="15" customHeight="1">
      <c r="B190" s="282"/>
      <c r="C190" s="283" t="s">
        <v>2826</v>
      </c>
      <c r="D190" s="284"/>
      <c r="E190" s="284"/>
      <c r="F190" s="285" t="s">
        <v>2742</v>
      </c>
      <c r="G190" s="284"/>
      <c r="H190" s="284" t="s">
        <v>2827</v>
      </c>
      <c r="I190" s="284" t="s">
        <v>2824</v>
      </c>
      <c r="J190" s="286" t="s">
        <v>2825</v>
      </c>
      <c r="K190" s="287"/>
    </row>
    <row r="191" spans="2:11" s="1" customFormat="1" ht="15" customHeight="1">
      <c r="B191" s="244"/>
      <c r="C191" s="280" t="s">
        <v>39</v>
      </c>
      <c r="D191" s="221"/>
      <c r="E191" s="221"/>
      <c r="F191" s="242" t="s">
        <v>2736</v>
      </c>
      <c r="G191" s="221"/>
      <c r="H191" s="218" t="s">
        <v>2828</v>
      </c>
      <c r="I191" s="221" t="s">
        <v>2829</v>
      </c>
      <c r="J191" s="221"/>
      <c r="K191" s="267"/>
    </row>
    <row r="192" spans="2:11" s="1" customFormat="1" ht="15" customHeight="1">
      <c r="B192" s="244"/>
      <c r="C192" s="280" t="s">
        <v>2830</v>
      </c>
      <c r="D192" s="221"/>
      <c r="E192" s="221"/>
      <c r="F192" s="242" t="s">
        <v>2736</v>
      </c>
      <c r="G192" s="221"/>
      <c r="H192" s="221" t="s">
        <v>2831</v>
      </c>
      <c r="I192" s="221" t="s">
        <v>2771</v>
      </c>
      <c r="J192" s="221"/>
      <c r="K192" s="267"/>
    </row>
    <row r="193" spans="2:11" s="1" customFormat="1" ht="15" customHeight="1">
      <c r="B193" s="244"/>
      <c r="C193" s="280" t="s">
        <v>2832</v>
      </c>
      <c r="D193" s="221"/>
      <c r="E193" s="221"/>
      <c r="F193" s="242" t="s">
        <v>2736</v>
      </c>
      <c r="G193" s="221"/>
      <c r="H193" s="221" t="s">
        <v>2833</v>
      </c>
      <c r="I193" s="221" t="s">
        <v>2771</v>
      </c>
      <c r="J193" s="221"/>
      <c r="K193" s="267"/>
    </row>
    <row r="194" spans="2:11" s="1" customFormat="1" ht="15" customHeight="1">
      <c r="B194" s="244"/>
      <c r="C194" s="280" t="s">
        <v>2834</v>
      </c>
      <c r="D194" s="221"/>
      <c r="E194" s="221"/>
      <c r="F194" s="242" t="s">
        <v>2742</v>
      </c>
      <c r="G194" s="221"/>
      <c r="H194" s="221" t="s">
        <v>2835</v>
      </c>
      <c r="I194" s="221" t="s">
        <v>2771</v>
      </c>
      <c r="J194" s="221"/>
      <c r="K194" s="267"/>
    </row>
    <row r="195" spans="2:11" s="1" customFormat="1" ht="15" customHeight="1">
      <c r="B195" s="273"/>
      <c r="C195" s="288"/>
      <c r="D195" s="253"/>
      <c r="E195" s="253"/>
      <c r="F195" s="253"/>
      <c r="G195" s="253"/>
      <c r="H195" s="253"/>
      <c r="I195" s="253"/>
      <c r="J195" s="253"/>
      <c r="K195" s="274"/>
    </row>
    <row r="196" spans="2:11" s="1" customFormat="1" ht="18.75" customHeight="1">
      <c r="B196" s="255"/>
      <c r="C196" s="265"/>
      <c r="D196" s="265"/>
      <c r="E196" s="265"/>
      <c r="F196" s="275"/>
      <c r="G196" s="265"/>
      <c r="H196" s="265"/>
      <c r="I196" s="265"/>
      <c r="J196" s="265"/>
      <c r="K196" s="255"/>
    </row>
    <row r="197" spans="2:11" s="1" customFormat="1" ht="18.75" customHeight="1">
      <c r="B197" s="255"/>
      <c r="C197" s="265"/>
      <c r="D197" s="265"/>
      <c r="E197" s="265"/>
      <c r="F197" s="275"/>
      <c r="G197" s="265"/>
      <c r="H197" s="265"/>
      <c r="I197" s="265"/>
      <c r="J197" s="265"/>
      <c r="K197" s="255"/>
    </row>
    <row r="198" spans="2:11" s="1" customFormat="1" ht="18.75" customHeight="1">
      <c r="B198" s="228"/>
      <c r="C198" s="228"/>
      <c r="D198" s="228"/>
      <c r="E198" s="228"/>
      <c r="F198" s="228"/>
      <c r="G198" s="228"/>
      <c r="H198" s="228"/>
      <c r="I198" s="228"/>
      <c r="J198" s="228"/>
      <c r="K198" s="228"/>
    </row>
    <row r="199" spans="2:11" s="1" customFormat="1" ht="13.5">
      <c r="B199" s="210"/>
      <c r="C199" s="211"/>
      <c r="D199" s="211"/>
      <c r="E199" s="211"/>
      <c r="F199" s="211"/>
      <c r="G199" s="211"/>
      <c r="H199" s="211"/>
      <c r="I199" s="211"/>
      <c r="J199" s="211"/>
      <c r="K199" s="212"/>
    </row>
    <row r="200" spans="2:11" s="1" customFormat="1" ht="21">
      <c r="B200" s="213"/>
      <c r="C200" s="340" t="s">
        <v>2836</v>
      </c>
      <c r="D200" s="340"/>
      <c r="E200" s="340"/>
      <c r="F200" s="340"/>
      <c r="G200" s="340"/>
      <c r="H200" s="340"/>
      <c r="I200" s="340"/>
      <c r="J200" s="340"/>
      <c r="K200" s="214"/>
    </row>
    <row r="201" spans="2:11" s="1" customFormat="1" ht="25.5" customHeight="1">
      <c r="B201" s="213"/>
      <c r="C201" s="289" t="s">
        <v>2837</v>
      </c>
      <c r="D201" s="289"/>
      <c r="E201" s="289"/>
      <c r="F201" s="289" t="s">
        <v>2838</v>
      </c>
      <c r="G201" s="290"/>
      <c r="H201" s="343" t="s">
        <v>2839</v>
      </c>
      <c r="I201" s="343"/>
      <c r="J201" s="343"/>
      <c r="K201" s="214"/>
    </row>
    <row r="202" spans="2:11" s="1" customFormat="1" ht="5.25" customHeight="1">
      <c r="B202" s="244"/>
      <c r="C202" s="239"/>
      <c r="D202" s="239"/>
      <c r="E202" s="239"/>
      <c r="F202" s="239"/>
      <c r="G202" s="265"/>
      <c r="H202" s="239"/>
      <c r="I202" s="239"/>
      <c r="J202" s="239"/>
      <c r="K202" s="267"/>
    </row>
    <row r="203" spans="2:11" s="1" customFormat="1" ht="15" customHeight="1">
      <c r="B203" s="244"/>
      <c r="C203" s="221" t="s">
        <v>2829</v>
      </c>
      <c r="D203" s="221"/>
      <c r="E203" s="221"/>
      <c r="F203" s="242" t="s">
        <v>40</v>
      </c>
      <c r="G203" s="221"/>
      <c r="H203" s="344" t="s">
        <v>2840</v>
      </c>
      <c r="I203" s="344"/>
      <c r="J203" s="344"/>
      <c r="K203" s="267"/>
    </row>
    <row r="204" spans="2:11" s="1" customFormat="1" ht="15" customHeight="1">
      <c r="B204" s="244"/>
      <c r="C204" s="221"/>
      <c r="D204" s="221"/>
      <c r="E204" s="221"/>
      <c r="F204" s="242" t="s">
        <v>41</v>
      </c>
      <c r="G204" s="221"/>
      <c r="H204" s="344" t="s">
        <v>2841</v>
      </c>
      <c r="I204" s="344"/>
      <c r="J204" s="344"/>
      <c r="K204" s="267"/>
    </row>
    <row r="205" spans="2:11" s="1" customFormat="1" ht="15" customHeight="1">
      <c r="B205" s="244"/>
      <c r="C205" s="221"/>
      <c r="D205" s="221"/>
      <c r="E205" s="221"/>
      <c r="F205" s="242" t="s">
        <v>44</v>
      </c>
      <c r="G205" s="221"/>
      <c r="H205" s="344" t="s">
        <v>2842</v>
      </c>
      <c r="I205" s="344"/>
      <c r="J205" s="344"/>
      <c r="K205" s="267"/>
    </row>
    <row r="206" spans="2:11" s="1" customFormat="1" ht="15" customHeight="1">
      <c r="B206" s="244"/>
      <c r="C206" s="221"/>
      <c r="D206" s="221"/>
      <c r="E206" s="221"/>
      <c r="F206" s="242" t="s">
        <v>42</v>
      </c>
      <c r="G206" s="221"/>
      <c r="H206" s="344" t="s">
        <v>2843</v>
      </c>
      <c r="I206" s="344"/>
      <c r="J206" s="344"/>
      <c r="K206" s="267"/>
    </row>
    <row r="207" spans="2:11" s="1" customFormat="1" ht="15" customHeight="1">
      <c r="B207" s="244"/>
      <c r="C207" s="221"/>
      <c r="D207" s="221"/>
      <c r="E207" s="221"/>
      <c r="F207" s="242" t="s">
        <v>43</v>
      </c>
      <c r="G207" s="221"/>
      <c r="H207" s="344" t="s">
        <v>2844</v>
      </c>
      <c r="I207" s="344"/>
      <c r="J207" s="344"/>
      <c r="K207" s="267"/>
    </row>
    <row r="208" spans="2:11" s="1" customFormat="1" ht="15" customHeight="1">
      <c r="B208" s="244"/>
      <c r="C208" s="221"/>
      <c r="D208" s="221"/>
      <c r="E208" s="221"/>
      <c r="F208" s="242"/>
      <c r="G208" s="221"/>
      <c r="H208" s="221"/>
      <c r="I208" s="221"/>
      <c r="J208" s="221"/>
      <c r="K208" s="267"/>
    </row>
    <row r="209" spans="2:11" s="1" customFormat="1" ht="15" customHeight="1">
      <c r="B209" s="244"/>
      <c r="C209" s="221" t="s">
        <v>2783</v>
      </c>
      <c r="D209" s="221"/>
      <c r="E209" s="221"/>
      <c r="F209" s="242" t="s">
        <v>76</v>
      </c>
      <c r="G209" s="221"/>
      <c r="H209" s="344" t="s">
        <v>2845</v>
      </c>
      <c r="I209" s="344"/>
      <c r="J209" s="344"/>
      <c r="K209" s="267"/>
    </row>
    <row r="210" spans="2:11" s="1" customFormat="1" ht="15" customHeight="1">
      <c r="B210" s="244"/>
      <c r="C210" s="221"/>
      <c r="D210" s="221"/>
      <c r="E210" s="221"/>
      <c r="F210" s="242" t="s">
        <v>2678</v>
      </c>
      <c r="G210" s="221"/>
      <c r="H210" s="344" t="s">
        <v>2679</v>
      </c>
      <c r="I210" s="344"/>
      <c r="J210" s="344"/>
      <c r="K210" s="267"/>
    </row>
    <row r="211" spans="2:11" s="1" customFormat="1" ht="15" customHeight="1">
      <c r="B211" s="244"/>
      <c r="C211" s="221"/>
      <c r="D211" s="221"/>
      <c r="E211" s="221"/>
      <c r="F211" s="242" t="s">
        <v>2676</v>
      </c>
      <c r="G211" s="221"/>
      <c r="H211" s="344" t="s">
        <v>2846</v>
      </c>
      <c r="I211" s="344"/>
      <c r="J211" s="344"/>
      <c r="K211" s="267"/>
    </row>
    <row r="212" spans="2:11" s="1" customFormat="1" ht="15" customHeight="1">
      <c r="B212" s="291"/>
      <c r="C212" s="221"/>
      <c r="D212" s="221"/>
      <c r="E212" s="221"/>
      <c r="F212" s="242" t="s">
        <v>2680</v>
      </c>
      <c r="G212" s="280"/>
      <c r="H212" s="345" t="s">
        <v>2681</v>
      </c>
      <c r="I212" s="345"/>
      <c r="J212" s="345"/>
      <c r="K212" s="292"/>
    </row>
    <row r="213" spans="2:11" s="1" customFormat="1" ht="15" customHeight="1">
      <c r="B213" s="291"/>
      <c r="C213" s="221"/>
      <c r="D213" s="221"/>
      <c r="E213" s="221"/>
      <c r="F213" s="242" t="s">
        <v>2682</v>
      </c>
      <c r="G213" s="280"/>
      <c r="H213" s="345" t="s">
        <v>2847</v>
      </c>
      <c r="I213" s="345"/>
      <c r="J213" s="345"/>
      <c r="K213" s="292"/>
    </row>
    <row r="214" spans="2:11" s="1" customFormat="1" ht="15" customHeight="1">
      <c r="B214" s="291"/>
      <c r="C214" s="221"/>
      <c r="D214" s="221"/>
      <c r="E214" s="221"/>
      <c r="F214" s="242"/>
      <c r="G214" s="280"/>
      <c r="H214" s="271"/>
      <c r="I214" s="271"/>
      <c r="J214" s="271"/>
      <c r="K214" s="292"/>
    </row>
    <row r="215" spans="2:11" s="1" customFormat="1" ht="15" customHeight="1">
      <c r="B215" s="291"/>
      <c r="C215" s="221" t="s">
        <v>2807</v>
      </c>
      <c r="D215" s="221"/>
      <c r="E215" s="221"/>
      <c r="F215" s="242">
        <v>1</v>
      </c>
      <c r="G215" s="280"/>
      <c r="H215" s="345" t="s">
        <v>2848</v>
      </c>
      <c r="I215" s="345"/>
      <c r="J215" s="345"/>
      <c r="K215" s="292"/>
    </row>
    <row r="216" spans="2:11" s="1" customFormat="1" ht="15" customHeight="1">
      <c r="B216" s="291"/>
      <c r="C216" s="221"/>
      <c r="D216" s="221"/>
      <c r="E216" s="221"/>
      <c r="F216" s="242">
        <v>2</v>
      </c>
      <c r="G216" s="280"/>
      <c r="H216" s="345" t="s">
        <v>2849</v>
      </c>
      <c r="I216" s="345"/>
      <c r="J216" s="345"/>
      <c r="K216" s="292"/>
    </row>
    <row r="217" spans="2:11" s="1" customFormat="1" ht="15" customHeight="1">
      <c r="B217" s="291"/>
      <c r="C217" s="221"/>
      <c r="D217" s="221"/>
      <c r="E217" s="221"/>
      <c r="F217" s="242">
        <v>3</v>
      </c>
      <c r="G217" s="280"/>
      <c r="H217" s="345" t="s">
        <v>2850</v>
      </c>
      <c r="I217" s="345"/>
      <c r="J217" s="345"/>
      <c r="K217" s="292"/>
    </row>
    <row r="218" spans="2:11" s="1" customFormat="1" ht="15" customHeight="1">
      <c r="B218" s="291"/>
      <c r="C218" s="221"/>
      <c r="D218" s="221"/>
      <c r="E218" s="221"/>
      <c r="F218" s="242">
        <v>4</v>
      </c>
      <c r="G218" s="280"/>
      <c r="H218" s="345" t="s">
        <v>2851</v>
      </c>
      <c r="I218" s="345"/>
      <c r="J218" s="345"/>
      <c r="K218" s="292"/>
    </row>
    <row r="219" spans="2:11" s="1" customFormat="1" ht="12.75" customHeight="1">
      <c r="B219" s="293"/>
      <c r="C219" s="294"/>
      <c r="D219" s="294"/>
      <c r="E219" s="294"/>
      <c r="F219" s="294"/>
      <c r="G219" s="294"/>
      <c r="H219" s="294"/>
      <c r="I219" s="294"/>
      <c r="J219" s="294"/>
      <c r="K219" s="295"/>
    </row>
  </sheetData>
  <sheetProtection formatCells="0" formatColumns="0" formatRows="0" insertColumns="0" insertRows="0" insertHyperlinks="0" deleteColumns="0" deleteRows="0" sort="0" autoFilter="0" pivotTables="0"/>
  <mergeCells count="77">
    <mergeCell ref="H217:J217"/>
    <mergeCell ref="H218:J218"/>
    <mergeCell ref="H216:J216"/>
    <mergeCell ref="H213:J213"/>
    <mergeCell ref="H212:J212"/>
    <mergeCell ref="H206:J206"/>
    <mergeCell ref="H207:J207"/>
    <mergeCell ref="H209:J209"/>
    <mergeCell ref="H211:J211"/>
    <mergeCell ref="H215:J215"/>
    <mergeCell ref="H210:J210"/>
    <mergeCell ref="C200:J200"/>
    <mergeCell ref="H201:J201"/>
    <mergeCell ref="H203:J203"/>
    <mergeCell ref="H204:J204"/>
    <mergeCell ref="H205:J205"/>
    <mergeCell ref="C75:J75"/>
    <mergeCell ref="C102:J102"/>
    <mergeCell ref="C122:J122"/>
    <mergeCell ref="C147:J147"/>
    <mergeCell ref="C165:J165"/>
    <mergeCell ref="D66:J66"/>
    <mergeCell ref="D67:J67"/>
    <mergeCell ref="D68:J68"/>
    <mergeCell ref="D69:J69"/>
    <mergeCell ref="D70:J70"/>
    <mergeCell ref="D60:J60"/>
    <mergeCell ref="D61:J61"/>
    <mergeCell ref="D62:J62"/>
    <mergeCell ref="D63:J63"/>
    <mergeCell ref="D65:J65"/>
    <mergeCell ref="C54:J54"/>
    <mergeCell ref="C55:J55"/>
    <mergeCell ref="C57:J57"/>
    <mergeCell ref="D58:J58"/>
    <mergeCell ref="D59:J59"/>
    <mergeCell ref="F23:J23"/>
    <mergeCell ref="C25:J25"/>
    <mergeCell ref="C26:J26"/>
    <mergeCell ref="D27:J27"/>
    <mergeCell ref="D28:J28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D47:J47"/>
    <mergeCell ref="E48:J48"/>
    <mergeCell ref="E49:J49"/>
    <mergeCell ref="E50:J50"/>
    <mergeCell ref="D51:J51"/>
    <mergeCell ref="G41:J41"/>
    <mergeCell ref="G42:J42"/>
    <mergeCell ref="G43:J43"/>
    <mergeCell ref="G44:J44"/>
    <mergeCell ref="G45:J45"/>
    <mergeCell ref="G36:J36"/>
    <mergeCell ref="G37:J37"/>
    <mergeCell ref="G38:J38"/>
    <mergeCell ref="G39:J39"/>
    <mergeCell ref="G40:J40"/>
    <mergeCell ref="D30:J30"/>
    <mergeCell ref="D31:J31"/>
    <mergeCell ref="D33:J33"/>
    <mergeCell ref="D34:J34"/>
    <mergeCell ref="D35:J35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Marek</dc:creator>
  <cp:keywords/>
  <dc:description/>
  <cp:lastModifiedBy>Pavel Marek</cp:lastModifiedBy>
  <dcterms:created xsi:type="dcterms:W3CDTF">2024-04-19T07:03:24Z</dcterms:created>
  <dcterms:modified xsi:type="dcterms:W3CDTF">2024-04-19T07:25:29Z</dcterms:modified>
  <cp:category/>
  <cp:version/>
  <cp:contentType/>
  <cp:contentStatus/>
</cp:coreProperties>
</file>